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worksheets/wsSortMap2.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5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47.xml" ContentType="application/vnd.openxmlformats-officedocument.spreadsheetml.revisionLog+xml"/>
  <Override PartName="/xl/revisions/revisionLog89.xml" ContentType="application/vnd.openxmlformats-officedocument.spreadsheetml.revisionLog+xml"/>
  <Override PartName="/xl/revisions/revisionLog254.xml" ContentType="application/vnd.openxmlformats-officedocument.spreadsheetml.revisionLog+xml"/>
  <Override PartName="/xl/revisions/revisionLog296.xml" ContentType="application/vnd.openxmlformats-officedocument.spreadsheetml.revisionLog+xml"/>
  <Override PartName="/xl/revisions/revisionLog100.xml" ContentType="application/vnd.openxmlformats-officedocument.spreadsheetml.revisionLog+xml"/>
  <Override PartName="/xl/revisions/revisionLog481.xml" ContentType="application/vnd.openxmlformats-officedocument.spreadsheetml.revisionLog+xml"/>
  <Override PartName="/xl/revisions/revisionLog537.xml" ContentType="application/vnd.openxmlformats-officedocument.spreadsheetml.revisionLog+xml"/>
  <Override PartName="/xl/revisions/revisionLog156.xml" ContentType="application/vnd.openxmlformats-officedocument.spreadsheetml.revisionLog+xml"/>
  <Override PartName="/xl/revisions/revisionLog198.xml" ContentType="application/vnd.openxmlformats-officedocument.spreadsheetml.revisionLog+xml"/>
  <Override PartName="/xl/revisions/revisionLog341.xml" ContentType="application/vnd.openxmlformats-officedocument.spreadsheetml.revisionLog+xml"/>
  <Override PartName="/xl/revisions/revisionLog383.xml" ContentType="application/vnd.openxmlformats-officedocument.spreadsheetml.revisionLog+xml"/>
  <Override PartName="/xl/revisions/revisionLog439.xml" ContentType="application/vnd.openxmlformats-officedocument.spreadsheetml.revisionLog+xml"/>
  <Override PartName="/xl/revisions/revisionLog9.xml" ContentType="application/vnd.openxmlformats-officedocument.spreadsheetml.revisionLog+xml"/>
  <Override PartName="/xl/revisions/revisionLog58.xml" ContentType="application/vnd.openxmlformats-officedocument.spreadsheetml.revisionLog+xml"/>
  <Override PartName="/xl/revisions/revisionLog223.xml" ContentType="application/vnd.openxmlformats-officedocument.spreadsheetml.revisionLog+xml"/>
  <Override PartName="/xl/revisions/revisionLog265.xml" ContentType="application/vnd.openxmlformats-officedocument.spreadsheetml.revisionLog+xml"/>
  <Override PartName="/xl/revisions/revisionLog125.xml" ContentType="application/vnd.openxmlformats-officedocument.spreadsheetml.revisionLog+xml"/>
  <Override PartName="/xl/revisions/revisionLog307.xml" ContentType="application/vnd.openxmlformats-officedocument.spreadsheetml.revisionLog+xml"/>
  <Override PartName="/xl/revisions/revisionLog450.xml" ContentType="application/vnd.openxmlformats-officedocument.spreadsheetml.revisionLog+xml"/>
  <Override PartName="/xl/revisions/revisionLog492.xml" ContentType="application/vnd.openxmlformats-officedocument.spreadsheetml.revisionLog+xml"/>
  <Override PartName="/xl/revisions/revisionLog548.xml" ContentType="application/vnd.openxmlformats-officedocument.spreadsheetml.revisionLog+xml"/>
  <Override PartName="/xl/revisions/revisionLog111.xml" ContentType="application/vnd.openxmlformats-officedocument.spreadsheetml.revisionLog+xml"/>
  <Override PartName="/xl/revisions/revisionLog167.xml" ContentType="application/vnd.openxmlformats-officedocument.spreadsheetml.revisionLog+xml"/>
  <Override PartName="/xl/revisions/revisionLog209.xml" ContentType="application/vnd.openxmlformats-officedocument.spreadsheetml.revisionLog+xml"/>
  <Override PartName="/xl/revisions/revisionLog352.xml" ContentType="application/vnd.openxmlformats-officedocument.spreadsheetml.revisionLog+xml"/>
  <Override PartName="/xl/revisions/revisionLog394.xml" ContentType="application/vnd.openxmlformats-officedocument.spreadsheetml.revisionLog+xml"/>
  <Override PartName="/xl/revisions/revisionLog20.xml" ContentType="application/vnd.openxmlformats-officedocument.spreadsheetml.revisionLog+xml"/>
  <Override PartName="/xl/revisions/revisionLog27.xml" ContentType="application/vnd.openxmlformats-officedocument.spreadsheetml.revisionLog+xml"/>
  <Override PartName="/xl/revisions/revisionLog69.xml" ContentType="application/vnd.openxmlformats-officedocument.spreadsheetml.revisionLog+xml"/>
  <Override PartName="/xl/revisions/revisionLog234.xml" ContentType="application/vnd.openxmlformats-officedocument.spreadsheetml.revisionLog+xml"/>
  <Override PartName="/xl/revisions/revisionLog80.xml" ContentType="application/vnd.openxmlformats-officedocument.spreadsheetml.revisionLog+xml"/>
  <Override PartName="/xl/revisions/revisionLog276.xml" ContentType="application/vnd.openxmlformats-officedocument.spreadsheetml.revisionLog+xml"/>
  <Override PartName="/xl/revisions/revisionLog318.xml" ContentType="application/vnd.openxmlformats-officedocument.spreadsheetml.revisionLog+xml"/>
  <Override PartName="/xl/revisions/revisionLog461.xml" ContentType="application/vnd.openxmlformats-officedocument.spreadsheetml.revisionLog+xml"/>
  <Override PartName="/xl/revisions/revisionLog503.xml" ContentType="application/vnd.openxmlformats-officedocument.spreadsheetml.revisionLog+xml"/>
  <Override PartName="/xl/revisions/revisionLog136.xml" ContentType="application/vnd.openxmlformats-officedocument.spreadsheetml.revisionLog+xml"/>
  <Override PartName="/xl/revisions/revisionLog178.xml" ContentType="application/vnd.openxmlformats-officedocument.spreadsheetml.revisionLog+xml"/>
  <Override PartName="/xl/revisions/revisionLog321.xml" ContentType="application/vnd.openxmlformats-officedocument.spreadsheetml.revisionLog+xml"/>
  <Override PartName="/xl/revisions/revisionLog363.xml" ContentType="application/vnd.openxmlformats-officedocument.spreadsheetml.revisionLog+xml"/>
  <Override PartName="/xl/revisions/revisionLog38.xml" ContentType="application/vnd.openxmlformats-officedocument.spreadsheetml.revisionLog+xml"/>
  <Override PartName="/xl/revisions/revisionLog245.xml" ContentType="application/vnd.openxmlformats-officedocument.spreadsheetml.revisionLog+xml"/>
  <Override PartName="/xl/revisions/revisionLog405.xml" ContentType="application/vnd.openxmlformats-officedocument.spreadsheetml.revisionLog+xml"/>
  <Override PartName="/xl/revisions/revisionLog287.xml" ContentType="application/vnd.openxmlformats-officedocument.spreadsheetml.revisionLog+xml"/>
  <Override PartName="/xl/revisions/revisionLog430.xml" ContentType="application/vnd.openxmlformats-officedocument.spreadsheetml.revisionLog+xml"/>
  <Override PartName="/xl/revisions/revisionLog472.xml" ContentType="application/vnd.openxmlformats-officedocument.spreadsheetml.revisionLog+xml"/>
  <Override PartName="/xl/revisions/revisionLog514.xml" ContentType="application/vnd.openxmlformats-officedocument.spreadsheetml.revisionLog+xml"/>
  <Override PartName="/xl/revisions/revisionLog528.xml" ContentType="application/vnd.openxmlformats-officedocument.spreadsheetml.revisionLog+xml"/>
  <Override PartName="/xl/revisions/revisionLog91.xml" ContentType="application/vnd.openxmlformats-officedocument.spreadsheetml.revisionLog+xml"/>
  <Override PartName="/xl/revisions/revisionLog147.xml" ContentType="application/vnd.openxmlformats-officedocument.spreadsheetml.revisionLog+xml"/>
  <Override PartName="/xl/revisions/revisionLog189.xml" ContentType="application/vnd.openxmlformats-officedocument.spreadsheetml.revisionLog+xml"/>
  <Override PartName="/xl/revisions/revisionLog332.xml" ContentType="application/vnd.openxmlformats-officedocument.spreadsheetml.revisionLog+xml"/>
  <Override PartName="/xl/revisions/revisionLog49.xml" ContentType="application/vnd.openxmlformats-officedocument.spreadsheetml.revisionLog+xml"/>
  <Override PartName="/xl/revisions/revisionLog200.xml" ContentType="application/vnd.openxmlformats-officedocument.spreadsheetml.revisionLog+xml"/>
  <Override PartName="/xl/revisions/revisionLog374.xml" ContentType="application/vnd.openxmlformats-officedocument.spreadsheetml.revisionLog+xml"/>
  <Override PartName="/xl/revisions/revisionLog416.xml" ContentType="application/vnd.openxmlformats-officedocument.spreadsheetml.revisionLog+xml"/>
  <Override PartName="/xl/revisions/revisionLog256.xml" ContentType="application/vnd.openxmlformats-officedocument.spreadsheetml.revisionLog+xml"/>
  <Override PartName="/xl/revisions/revisionLog298.xml" ContentType="application/vnd.openxmlformats-officedocument.spreadsheetml.revisionLog+xml"/>
  <Override PartName="/xl/revisions/revisionLog441.xml" ContentType="application/vnd.openxmlformats-officedocument.spreadsheetml.revisionLog+xml"/>
  <Override PartName="/xl/revisions/revisionLog483.xml" ContentType="application/vnd.openxmlformats-officedocument.spreadsheetml.revisionLog+xml"/>
  <Override PartName="/xl/revisions/revisionLog539.xml" ContentType="application/vnd.openxmlformats-officedocument.spreadsheetml.revisionLog+xml"/>
  <Override PartName="/xl/revisions/revisionLog60.xml" ContentType="application/vnd.openxmlformats-officedocument.spreadsheetml.revisionLog+xml"/>
  <Override PartName="/xl/revisions/revisionLog102.xml" ContentType="application/vnd.openxmlformats-officedocument.spreadsheetml.revisionLog+xml"/>
  <Override PartName="/xl/revisions/revisionLog158.xml" ContentType="application/vnd.openxmlformats-officedocument.spreadsheetml.revisionLog+xml"/>
  <Override PartName="/xl/revisions/revisionLog343.xml" ContentType="application/vnd.openxmlformats-officedocument.spreadsheetml.revisionLog+xml"/>
  <Override PartName="/xl/revisions/revisionLog11.xml" ContentType="application/vnd.openxmlformats-officedocument.spreadsheetml.revisionLog+xml"/>
  <Override PartName="/xl/revisions/revisionLog385.xml" ContentType="application/vnd.openxmlformats-officedocument.spreadsheetml.revisionLog+xml"/>
  <Override PartName="/xl/revisions/revisionLog550.xml" ContentType="application/vnd.openxmlformats-officedocument.spreadsheetml.revisionLog+xml"/>
  <Override PartName="/xl/revisions/revisionLog211.xml" ContentType="application/vnd.openxmlformats-officedocument.spreadsheetml.revisionLog+xml"/>
  <Override PartName="/xl/revisions/revisionLog225.xml" ContentType="application/vnd.openxmlformats-officedocument.spreadsheetml.revisionLog+xml"/>
  <Override PartName="/xl/revisions/revisionLog267.xml" ContentType="application/vnd.openxmlformats-officedocument.spreadsheetml.revisionLog+xml"/>
  <Override PartName="/xl/revisions/revisionLog309.xml" ContentType="application/vnd.openxmlformats-officedocument.spreadsheetml.revisionLog+xml"/>
  <Override PartName="/xl/revisions/revisionLog452.xml" ContentType="application/vnd.openxmlformats-officedocument.spreadsheetml.revisionLog+xml"/>
  <Override PartName="/xl/revisions/revisionLog71.xml" ContentType="application/vnd.openxmlformats-officedocument.spreadsheetml.revisionLog+xml"/>
  <Override PartName="/xl/revisions/revisionLog113.xml" ContentType="application/vnd.openxmlformats-officedocument.spreadsheetml.revisionLog+xml"/>
  <Override PartName="/xl/revisions/revisionLog127.xml" ContentType="application/vnd.openxmlformats-officedocument.spreadsheetml.revisionLog+xml"/>
  <Override PartName="/xl/revisions/revisionLog169.xml" ContentType="application/vnd.openxmlformats-officedocument.spreadsheetml.revisionLog+xml"/>
  <Override PartName="/xl/revisions/revisionLog494.xml" ContentType="application/vnd.openxmlformats-officedocument.spreadsheetml.revisionLog+xml"/>
  <Override PartName="/xl/revisions/revisionLog354.xml" ContentType="application/vnd.openxmlformats-officedocument.spreadsheetml.revisionLog+xml"/>
  <Override PartName="/xl/revisions/revisionLog396.xml" ContentType="application/vnd.openxmlformats-officedocument.spreadsheetml.revisionLog+xml"/>
  <Override PartName="/xl/revisions/revisionLog22.xml" ContentType="application/vnd.openxmlformats-officedocument.spreadsheetml.revisionLog+xml"/>
  <Override PartName="/xl/revisions/revisionLog29.xml" ContentType="application/vnd.openxmlformats-officedocument.spreadsheetml.revisionLog+xml"/>
  <Override PartName="/xl/revisions/revisionLog180.xml" ContentType="application/vnd.openxmlformats-officedocument.spreadsheetml.revisionLog+xml"/>
  <Override PartName="/xl/revisions/revisionLog236.xml" ContentType="application/vnd.openxmlformats-officedocument.spreadsheetml.revisionLog+xml"/>
  <Override PartName="/xl/revisions/revisionLog278.xml" ContentType="application/vnd.openxmlformats-officedocument.spreadsheetml.revisionLog+xml"/>
  <Override PartName="/xl/revisions/revisionLog421.xml" ContentType="application/vnd.openxmlformats-officedocument.spreadsheetml.revisionLog+xml"/>
  <Override PartName="/xl/revisions/revisionLog463.xml" ContentType="application/vnd.openxmlformats-officedocument.spreadsheetml.revisionLog+xml"/>
  <Override PartName="/xl/revisions/revisionLog40.xml" ContentType="application/vnd.openxmlformats-officedocument.spreadsheetml.revisionLog+xml"/>
  <Override PartName="/xl/revisions/revisionLog82.xml" ContentType="application/vnd.openxmlformats-officedocument.spreadsheetml.revisionLog+xml"/>
  <Override PartName="/xl/revisions/revisionLog138.xml" ContentType="application/vnd.openxmlformats-officedocument.spreadsheetml.revisionLog+xml"/>
  <Override PartName="/xl/revisions/revisionLog505.xml" ContentType="application/vnd.openxmlformats-officedocument.spreadsheetml.revisionLog+xml"/>
  <Override PartName="/xl/revisions/revisionLog323.xml" ContentType="application/vnd.openxmlformats-officedocument.spreadsheetml.revisionLog+xml"/>
  <Override PartName="/xl/revisions/revisionLog365.xml" ContentType="application/vnd.openxmlformats-officedocument.spreadsheetml.revisionLog+xml"/>
  <Override PartName="/xl/revisions/revisionLog407.xml" ContentType="application/vnd.openxmlformats-officedocument.spreadsheetml.revisionLog+xml"/>
  <Override PartName="/xl/revisions/revisionLog530.xml" ContentType="application/vnd.openxmlformats-officedocument.spreadsheetml.revisionLog+xml"/>
  <Override PartName="/xl/revisions/revisionLog191.xml" ContentType="application/vnd.openxmlformats-officedocument.spreadsheetml.revisionLog+xml"/>
  <Override PartName="/xl/revisions/revisionLog247.xml" ContentType="application/vnd.openxmlformats-officedocument.spreadsheetml.revisionLog+xml"/>
  <Override PartName="/xl/revisions/revisionLog289.xml" ContentType="application/vnd.openxmlformats-officedocument.spreadsheetml.revisionLog+xml"/>
  <Override PartName="/xl/revisions/revisionLog432.xml" ContentType="application/vnd.openxmlformats-officedocument.spreadsheetml.revisionLog+xml"/>
  <Override PartName="/xl/revisions/revisionLog51.xml" ContentType="application/vnd.openxmlformats-officedocument.spreadsheetml.revisionLog+xml"/>
  <Override PartName="/xl/revisions/revisionLog93.xml" ContentType="application/vnd.openxmlformats-officedocument.spreadsheetml.revisionLog+xml"/>
  <Override PartName="/xl/revisions/revisionLog474.xml" ContentType="application/vnd.openxmlformats-officedocument.spreadsheetml.revisionLog+xml"/>
  <Override PartName="/xl/revisions/revisionLog516.xml" ContentType="application/vnd.openxmlformats-officedocument.spreadsheetml.revisionLog+xml"/>
  <Override PartName="/xl/revisions/revisionLog149.xml" ContentType="application/vnd.openxmlformats-officedocument.spreadsheetml.revisionLog+xml"/>
  <Override PartName="/xl/revisions/revisionLog300.xml" ContentType="application/vnd.openxmlformats-officedocument.spreadsheetml.revisionLog+xml"/>
  <Override PartName="/xl/revisions/revisionLog334.xml" ContentType="application/vnd.openxmlformats-officedocument.spreadsheetml.revisionLog+xml"/>
  <Override PartName="/xl/revisions/revisionLog376.xml" ContentType="application/vnd.openxmlformats-officedocument.spreadsheetml.revisionLog+xml"/>
  <Override PartName="/xl/revisions/revisionLog541.xml" ContentType="application/vnd.openxmlformats-officedocument.spreadsheetml.revisionLog+xml"/>
  <Override PartName="/xl/revisions/revisionLog160.xml" ContentType="application/vnd.openxmlformats-officedocument.spreadsheetml.revisionLog+xml"/>
  <Override PartName="/xl/revisions/revisionLog202.xml" ContentType="application/vnd.openxmlformats-officedocument.spreadsheetml.revisionLog+xml"/>
  <Override PartName="/xl/revisions/revisionLog258.xml" ContentType="application/vnd.openxmlformats-officedocument.spreadsheetml.revisionLog+xml"/>
  <Override PartName="/xl/revisions/revisionLog418.xml" ContentType="application/vnd.openxmlformats-officedocument.spreadsheetml.revisionLog+xml"/>
  <Override PartName="/xl/revisions/revisionLog2.xml" ContentType="application/vnd.openxmlformats-officedocument.spreadsheetml.revisionLog+xml"/>
  <Override PartName="/xl/revisions/revisionLog62.xml" ContentType="application/vnd.openxmlformats-officedocument.spreadsheetml.revisionLog+xml"/>
  <Override PartName="/xl/revisions/revisionLog443.xml" ContentType="application/vnd.openxmlformats-officedocument.spreadsheetml.revisionLog+xml"/>
  <Override PartName="/xl/revisions/revisionLog485.xml" ContentType="application/vnd.openxmlformats-officedocument.spreadsheetml.revisionLog+xml"/>
  <Override PartName="/xl/revisions/revisionLog104.xml" ContentType="application/vnd.openxmlformats-officedocument.spreadsheetml.revisionLog+xml"/>
  <Override PartName="/xl/revisions/revisionLog311.xml" ContentType="application/vnd.openxmlformats-officedocument.spreadsheetml.revisionLog+xml"/>
  <Override PartName="/xl/revisions/revisionLog345.xml" ContentType="application/vnd.openxmlformats-officedocument.spreadsheetml.revisionLog+xml"/>
  <Override PartName="/xl/revisions/revisionLog387.xml" ContentType="application/vnd.openxmlformats-officedocument.spreadsheetml.revisionLog+xml"/>
  <Override PartName="/xl/revisions/revisionLog552.xml" ContentType="application/vnd.openxmlformats-officedocument.spreadsheetml.revisionLog+xml"/>
  <Override PartName="/xl/revisions/revisionLog13.xml" ContentType="application/vnd.openxmlformats-officedocument.spreadsheetml.revisionLog+xml"/>
  <Override PartName="/xl/revisions/revisionLog171.xml" ContentType="application/vnd.openxmlformats-officedocument.spreadsheetml.revisionLog+xml"/>
  <Override PartName="/xl/revisions/revisionLog213.xml" ContentType="application/vnd.openxmlformats-officedocument.spreadsheetml.revisionLog+xml"/>
  <Override PartName="/xl/revisions/revisionLog227.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269.xml" ContentType="application/vnd.openxmlformats-officedocument.spreadsheetml.revisionLog+xml"/>
  <Override PartName="/xl/revisions/revisionLog433.xml" ContentType="application/vnd.openxmlformats-officedocument.spreadsheetml.revisionLog+xml"/>
  <Override PartName="/xl/revisions/revisionLog454.xml" ContentType="application/vnd.openxmlformats-officedocument.spreadsheetml.revisionLog+xml"/>
  <Override PartName="/xl/revisions/revisionLog475.xml" ContentType="application/vnd.openxmlformats-officedocument.spreadsheetml.revisionLog+xml"/>
  <Override PartName="/xl/revisions/revisionLog496.xml" ContentType="application/vnd.openxmlformats-officedocument.spreadsheetml.revisionLog+xml"/>
  <Override PartName="/xl/revisions/revisionLog517.xml" ContentType="application/vnd.openxmlformats-officedocument.spreadsheetml.revisionLog+xml"/>
  <Override PartName="/xl/revisions/revisionLog94.xml" ContentType="application/vnd.openxmlformats-officedocument.spreadsheetml.revisionLog+xml"/>
  <Override PartName="/xl/revisions/revisionLog115.xml" ContentType="application/vnd.openxmlformats-officedocument.spreadsheetml.revisionLog+xml"/>
  <Override PartName="/xl/revisions/revisionLog129.xml" ContentType="application/vnd.openxmlformats-officedocument.spreadsheetml.revisionLog+xml"/>
  <Override PartName="/xl/revisions/revisionLog280.xml" ContentType="application/vnd.openxmlformats-officedocument.spreadsheetml.revisionLog+xml"/>
  <Override PartName="/xl/revisions/revisionLog301.xml" ContentType="application/vnd.openxmlformats-officedocument.spreadsheetml.revisionLog+xml"/>
  <Override PartName="/xl/revisions/revisionLog335.xml" ContentType="application/vnd.openxmlformats-officedocument.spreadsheetml.revisionLog+xml"/>
  <Override PartName="/xl/revisions/revisionLog356.xml" ContentType="application/vnd.openxmlformats-officedocument.spreadsheetml.revisionLog+xml"/>
  <Override PartName="/xl/revisions/revisionLog377.xml" ContentType="application/vnd.openxmlformats-officedocument.spreadsheetml.revisionLog+xml"/>
  <Override PartName="/xl/revisions/revisionLog521.xml" ContentType="application/vnd.openxmlformats-officedocument.spreadsheetml.revisionLog+xml"/>
  <Override PartName="/xl/revisions/revisionLog542.xml" ContentType="application/vnd.openxmlformats-officedocument.spreadsheetml.revisionLog+xml"/>
  <Override PartName="/xl/revisions/revisionLog24.xml" ContentType="application/vnd.openxmlformats-officedocument.spreadsheetml.revisionLog+xml"/>
  <Override PartName="/xl/revisions/revisionLog140.xml" ContentType="application/vnd.openxmlformats-officedocument.spreadsheetml.revisionLog+xml"/>
  <Override PartName="/xl/revisions/revisionLog161.xml" ContentType="application/vnd.openxmlformats-officedocument.spreadsheetml.revisionLog+xml"/>
  <Override PartName="/xl/revisions/revisionLog182.xml" ContentType="application/vnd.openxmlformats-officedocument.spreadsheetml.revisionLog+xml"/>
  <Override PartName="/xl/revisions/revisionLog203.xml" ContentType="application/vnd.openxmlformats-officedocument.spreadsheetml.revisionLog+xml"/>
  <Override PartName="/xl/revisions/revisionLog238.xml" ContentType="application/vnd.openxmlformats-officedocument.spreadsheetml.revisionLog+xml"/>
  <Override PartName="/xl/revisions/revisionLog398.xml" ContentType="application/vnd.openxmlformats-officedocument.spreadsheetml.revisionLog+xml"/>
  <Override PartName="/xl/revisions/revisionLog419.xml" ContentType="application/vnd.openxmlformats-officedocument.spreadsheetml.revisionLog+xml"/>
  <Override PartName="/xl/revisions/revisionLog3.xml" ContentType="application/vnd.openxmlformats-officedocument.spreadsheetml.revisionLog+xml"/>
  <Override PartName="/xl/revisions/revisionLog42.xml" ContentType="application/vnd.openxmlformats-officedocument.spreadsheetml.revisionLog+xml"/>
  <Override PartName="/xl/revisions/revisionLog259.xml" ContentType="application/vnd.openxmlformats-officedocument.spreadsheetml.revisionLog+xml"/>
  <Override PartName="/xl/revisions/revisionLog423.xml" ContentType="application/vnd.openxmlformats-officedocument.spreadsheetml.revisionLog+xml"/>
  <Override PartName="/xl/revisions/revisionLog444.xml" ContentType="application/vnd.openxmlformats-officedocument.spreadsheetml.revisionLog+xml"/>
  <Override PartName="/xl/revisions/revisionLog465.xml" ContentType="application/vnd.openxmlformats-officedocument.spreadsheetml.revisionLog+xml"/>
  <Override PartName="/xl/revisions/revisionLog486.xml" ContentType="application/vnd.openxmlformats-officedocument.spreadsheetml.revisionLog+xml"/>
  <Override PartName="/xl/revisions/revisionLog507.xml" ContentType="application/vnd.openxmlformats-officedocument.spreadsheetml.revisionLog+xml"/>
  <Override PartName="/xl/revisions/revisionLog63.xml" ContentType="application/vnd.openxmlformats-officedocument.spreadsheetml.revisionLog+xml"/>
  <Override PartName="/xl/revisions/revisionLog84.xml" ContentType="application/vnd.openxmlformats-officedocument.spreadsheetml.revisionLog+xml"/>
  <Override PartName="/xl/revisions/revisionLog105.xml" ContentType="application/vnd.openxmlformats-officedocument.spreadsheetml.revisionLog+xml"/>
  <Override PartName="/xl/revisions/revisionLog270.xml" ContentType="application/vnd.openxmlformats-officedocument.spreadsheetml.revisionLog+xml"/>
  <Override PartName="/xl/revisions/revisionLog291.xml" ContentType="application/vnd.openxmlformats-officedocument.spreadsheetml.revisionLog+xml"/>
  <Override PartName="/xl/revisions/revisionLog312.xml" ContentType="application/vnd.openxmlformats-officedocument.spreadsheetml.revisionLog+xml"/>
  <Override PartName="/xl/revisions/revisionLog325.xml" ContentType="application/vnd.openxmlformats-officedocument.spreadsheetml.revisionLog+xml"/>
  <Override PartName="/xl/revisions/revisionLog346.xml" ContentType="application/vnd.openxmlformats-officedocument.spreadsheetml.revisionLog+xml"/>
  <Override PartName="/xl/revisions/revisionLog532.xml" ContentType="application/vnd.openxmlformats-officedocument.spreadsheetml.revisionLog+xml"/>
  <Override PartName="/xl/revisions/revisionLog14.xml" ContentType="application/vnd.openxmlformats-officedocument.spreadsheetml.revisionLog+xml"/>
  <Override PartName="/xl/revisions/revisionLog130.xml" ContentType="application/vnd.openxmlformats-officedocument.spreadsheetml.revisionLog+xml"/>
  <Override PartName="/xl/revisions/revisionLog151.xml" ContentType="application/vnd.openxmlformats-officedocument.spreadsheetml.revisionLog+xml"/>
  <Override PartName="/xl/revisions/revisionLog172.xml" ContentType="application/vnd.openxmlformats-officedocument.spreadsheetml.revisionLog+xml"/>
  <Override PartName="/xl/revisions/revisionLog193.xml" ContentType="application/vnd.openxmlformats-officedocument.spreadsheetml.revisionLog+xml"/>
  <Override PartName="/xl/revisions/revisionLog228.xml" ContentType="application/vnd.openxmlformats-officedocument.spreadsheetml.revisionLog+xml"/>
  <Override PartName="/xl/revisions/revisionLog367.xml" ContentType="application/vnd.openxmlformats-officedocument.spreadsheetml.revisionLog+xml"/>
  <Override PartName="/xl/revisions/revisionLog388.xml" ContentType="application/vnd.openxmlformats-officedocument.spreadsheetml.revisionLog+xml"/>
  <Override PartName="/xl/revisions/revisionLog409.xml" ContentType="application/vnd.openxmlformats-officedocument.spreadsheetml.revisionLog+xml"/>
  <Override PartName="/xl/revisions/revisionLog553.xml" ContentType="application/vnd.openxmlformats-officedocument.spreadsheetml.revisionLog+xml"/>
  <Override PartName="/xl/revisions/revisionLog32.xml" ContentType="application/vnd.openxmlformats-officedocument.spreadsheetml.revisionLog+xml"/>
  <Override PartName="/xl/revisions/revisionLog214.xml" ContentType="application/vnd.openxmlformats-officedocument.spreadsheetml.revisionLog+xml"/>
  <Override PartName="/xl/revisions/revisionLog249.xml" ContentType="application/vnd.openxmlformats-officedocument.spreadsheetml.revisionLog+xml"/>
  <Override PartName="/xl/revisions/revisionLog434.xml" ContentType="application/vnd.openxmlformats-officedocument.spreadsheetml.revisionLog+xml"/>
  <Override PartName="/xl/revisions/revisionLog455.xml" ContentType="application/vnd.openxmlformats-officedocument.spreadsheetml.revisionLog+xml"/>
  <Override PartName="/xl/revisions/revisionLog476.xml" ContentType="application/vnd.openxmlformats-officedocument.spreadsheetml.revisionLog+xml"/>
  <Override PartName="/xl/revisions/revisionLog497.xml" ContentType="application/vnd.openxmlformats-officedocument.spreadsheetml.revisionLog+xml"/>
  <Override PartName="/xl/revisions/revisionLog53.xml" ContentType="application/vnd.openxmlformats-officedocument.spreadsheetml.revisionLog+xml"/>
  <Override PartName="/xl/revisions/revisionLog74.xml" ContentType="application/vnd.openxmlformats-officedocument.spreadsheetml.revisionLog+xml"/>
  <Override PartName="/xl/revisions/revisionLog95.xml" ContentType="application/vnd.openxmlformats-officedocument.spreadsheetml.revisionLog+xml"/>
  <Override PartName="/xl/revisions/revisionLog116.xml" ContentType="application/vnd.openxmlformats-officedocument.spreadsheetml.revisionLog+xml"/>
  <Override PartName="/xl/revisions/revisionLog260.xml" ContentType="application/vnd.openxmlformats-officedocument.spreadsheetml.revisionLog+xml"/>
  <Override PartName="/xl/revisions/revisionLog281.xml" ContentType="application/vnd.openxmlformats-officedocument.spreadsheetml.revisionLog+xml"/>
  <Override PartName="/xl/revisions/revisionLog302.xml" ContentType="application/vnd.openxmlformats-officedocument.spreadsheetml.revisionLog+xml"/>
  <Override PartName="/xl/revisions/revisionLog336.xml" ContentType="application/vnd.openxmlformats-officedocument.spreadsheetml.revisionLog+xml"/>
  <Override PartName="/xl/revisions/revisionLog518.xml" ContentType="application/vnd.openxmlformats-officedocument.spreadsheetml.revisionLog+xml"/>
  <Override PartName="/xl/revisions/revisionLog522.xml" ContentType="application/vnd.openxmlformats-officedocument.spreadsheetml.revisionLog+xml"/>
  <Override PartName="/xl/revisions/revisionLog120.xml" ContentType="application/vnd.openxmlformats-officedocument.spreadsheetml.revisionLog+xml"/>
  <Override PartName="/xl/revisions/revisionLog141.xml" ContentType="application/vnd.openxmlformats-officedocument.spreadsheetml.revisionLog+xml"/>
  <Override PartName="/xl/revisions/revisionLog162.xml" ContentType="application/vnd.openxmlformats-officedocument.spreadsheetml.revisionLog+xml"/>
  <Override PartName="/xl/revisions/revisionLog183.xml" ContentType="application/vnd.openxmlformats-officedocument.spreadsheetml.revisionLog+xml"/>
  <Override PartName="/xl/revisions/revisionLog357.xml" ContentType="application/vnd.openxmlformats-officedocument.spreadsheetml.revisionLog+xml"/>
  <Override PartName="/xl/revisions/revisionLog378.xml" ContentType="application/vnd.openxmlformats-officedocument.spreadsheetml.revisionLog+xml"/>
  <Override PartName="/xl/revisions/revisionLog399.xml" ContentType="application/vnd.openxmlformats-officedocument.spreadsheetml.revisionLog+xml"/>
  <Override PartName="/xl/revisions/revisionLog543.xml" ContentType="application/vnd.openxmlformats-officedocument.spreadsheetml.revisionLog+xml"/>
  <Override PartName="/xl/revisions/revisionLog25.xml" ContentType="application/vnd.openxmlformats-officedocument.spreadsheetml.revisionLog+xml"/>
  <Override PartName="/xl/revisions/revisionLog4.xml" ContentType="application/vnd.openxmlformats-officedocument.spreadsheetml.revisionLog+xml"/>
  <Override PartName="/xl/revisions/revisionLog204.xml" ContentType="application/vnd.openxmlformats-officedocument.spreadsheetml.revisionLog+xml"/>
  <Override PartName="/xl/revisions/revisionLog239.xml" ContentType="application/vnd.openxmlformats-officedocument.spreadsheetml.revisionLog+xml"/>
  <Override PartName="/xl/revisions/revisionLog410.xml" ContentType="application/vnd.openxmlformats-officedocument.spreadsheetml.revisionLog+xml"/>
  <Override PartName="/xl/revisions/revisionLog424.xml" ContentType="application/vnd.openxmlformats-officedocument.spreadsheetml.revisionLog+xml"/>
  <Override PartName="/xl/revisions/revisionLog445.xml" ContentType="application/vnd.openxmlformats-officedocument.spreadsheetml.revisionLog+xml"/>
  <Override PartName="/xl/revisions/revisionLog466.xml" ContentType="application/vnd.openxmlformats-officedocument.spreadsheetml.revisionLog+xml"/>
  <Override PartName="/xl/revisions/revisionLog43.xml" ContentType="application/vnd.openxmlformats-officedocument.spreadsheetml.revisionLog+xml"/>
  <Override PartName="/xl/revisions/revisionLog64.xml" ContentType="application/vnd.openxmlformats-officedocument.spreadsheetml.revisionLog+xml"/>
  <Override PartName="/xl/revisions/revisionLog85.xml" ContentType="application/vnd.openxmlformats-officedocument.spreadsheetml.revisionLog+xml"/>
  <Override PartName="/xl/revisions/revisionLog106.xml" ContentType="application/vnd.openxmlformats-officedocument.spreadsheetml.revisionLog+xml"/>
  <Override PartName="/xl/revisions/revisionLog250.xml" ContentType="application/vnd.openxmlformats-officedocument.spreadsheetml.revisionLog+xml"/>
  <Override PartName="/xl/revisions/revisionLog271.xml" ContentType="application/vnd.openxmlformats-officedocument.spreadsheetml.revisionLog+xml"/>
  <Override PartName="/xl/revisions/revisionLog292.xml" ContentType="application/vnd.openxmlformats-officedocument.spreadsheetml.revisionLog+xml"/>
  <Override PartName="/xl/revisions/revisionLog313.xml" ContentType="application/vnd.openxmlformats-officedocument.spreadsheetml.revisionLog+xml"/>
  <Override PartName="/xl/revisions/revisionLog326.xml" ContentType="application/vnd.openxmlformats-officedocument.spreadsheetml.revisionLog+xml"/>
  <Override PartName="/xl/revisions/revisionLog487.xml" ContentType="application/vnd.openxmlformats-officedocument.spreadsheetml.revisionLog+xml"/>
  <Override PartName="/xl/revisions/revisionLog508.xml" ContentType="application/vnd.openxmlformats-officedocument.spreadsheetml.revisionLog+xml"/>
  <Override PartName="/xl/revisions/revisionLog131.xml" ContentType="application/vnd.openxmlformats-officedocument.spreadsheetml.revisionLog+xml"/>
  <Override PartName="/xl/revisions/revisionLog152.xml" ContentType="application/vnd.openxmlformats-officedocument.spreadsheetml.revisionLog+xml"/>
  <Override PartName="/xl/revisions/revisionLog347.xml" ContentType="application/vnd.openxmlformats-officedocument.spreadsheetml.revisionLog+xml"/>
  <Override PartName="/xl/revisions/revisionLog368.xml" ContentType="application/vnd.openxmlformats-officedocument.spreadsheetml.revisionLog+xml"/>
  <Override PartName="/xl/revisions/revisionLog389.xml" ContentType="application/vnd.openxmlformats-officedocument.spreadsheetml.revisionLog+xml"/>
  <Override PartName="/xl/revisions/revisionLog533.xml" ContentType="application/vnd.openxmlformats-officedocument.spreadsheetml.revisionLog+xml"/>
  <Override PartName="/xl/revisions/revisionLog554.xml" ContentType="application/vnd.openxmlformats-officedocument.spreadsheetml.revisionLog+xml"/>
  <Override PartName="/xl/revisions/revisionLog15.xml" ContentType="application/vnd.openxmlformats-officedocument.spreadsheetml.revisionLog+xml"/>
  <Override PartName="/xl/revisions/revisionLog173.xml" ContentType="application/vnd.openxmlformats-officedocument.spreadsheetml.revisionLog+xml"/>
  <Override PartName="/xl/revisions/revisionLog194.xml" ContentType="application/vnd.openxmlformats-officedocument.spreadsheetml.revisionLog+xml"/>
  <Override PartName="/xl/revisions/revisionLog215.xml" ContentType="application/vnd.openxmlformats-officedocument.spreadsheetml.revisionLog+xml"/>
  <Override PartName="/xl/revisions/revisionLog229.xml" ContentType="application/vnd.openxmlformats-officedocument.spreadsheetml.revisionLog+xml"/>
  <Override PartName="/xl/revisions/revisionLog400.xml" ContentType="application/vnd.openxmlformats-officedocument.spreadsheetml.revisionLog+xml"/>
  <Override PartName="/xl/revisions/revisionLog435.xml" ContentType="application/vnd.openxmlformats-officedocument.spreadsheetml.revisionLog+xml"/>
  <Override PartName="/xl/revisions/revisionLog456.xml" ContentType="application/vnd.openxmlformats-officedocument.spreadsheetml.revisionLog+xml"/>
  <Override PartName="/xl/revisions/revisionLog33.xml" ContentType="application/vnd.openxmlformats-officedocument.spreadsheetml.revisionLog+xml"/>
  <Override PartName="/xl/revisions/revisionLog54.xml" ContentType="application/vnd.openxmlformats-officedocument.spreadsheetml.revisionLog+xml"/>
  <Override PartName="/xl/revisions/revisionLog75.xml" ContentType="application/vnd.openxmlformats-officedocument.spreadsheetml.revisionLog+xml"/>
  <Override PartName="/xl/revisions/revisionLog96.xml" ContentType="application/vnd.openxmlformats-officedocument.spreadsheetml.revisionLog+xml"/>
  <Override PartName="/xl/revisions/revisionLog117.xml" ContentType="application/vnd.openxmlformats-officedocument.spreadsheetml.revisionLog+xml"/>
  <Override PartName="/xl/revisions/revisionLog240.xml" ContentType="application/vnd.openxmlformats-officedocument.spreadsheetml.revisionLog+xml"/>
  <Override PartName="/xl/revisions/revisionLog261.xml" ContentType="application/vnd.openxmlformats-officedocument.spreadsheetml.revisionLog+xml"/>
  <Override PartName="/xl/revisions/revisionLog282.xml" ContentType="application/vnd.openxmlformats-officedocument.spreadsheetml.revisionLog+xml"/>
  <Override PartName="/xl/revisions/revisionLog303.xml" ContentType="application/vnd.openxmlformats-officedocument.spreadsheetml.revisionLog+xml"/>
  <Override PartName="/xl/revisions/revisionLog477.xml" ContentType="application/vnd.openxmlformats-officedocument.spreadsheetml.revisionLog+xml"/>
  <Override PartName="/xl/revisions/revisionLog498.xml" ContentType="application/vnd.openxmlformats-officedocument.spreadsheetml.revisionLog+xml"/>
  <Override PartName="/xl/revisions/revisionLog519.xml" ContentType="application/vnd.openxmlformats-officedocument.spreadsheetml.revisionLog+xml"/>
  <Override PartName="/xl/revisions/revisionLog121.xml" ContentType="application/vnd.openxmlformats-officedocument.spreadsheetml.revisionLog+xml"/>
  <Override PartName="/xl/revisions/revisionLog142.xml" ContentType="application/vnd.openxmlformats-officedocument.spreadsheetml.revisionLog+xml"/>
  <Override PartName="/xl/revisions/revisionLog337.xml" ContentType="application/vnd.openxmlformats-officedocument.spreadsheetml.revisionLog+xml"/>
  <Override PartName="/xl/revisions/revisionLog358.xml" ContentType="application/vnd.openxmlformats-officedocument.spreadsheetml.revisionLog+xml"/>
  <Override PartName="/xl/revisions/revisionLog379.xml" ContentType="application/vnd.openxmlformats-officedocument.spreadsheetml.revisionLog+xml"/>
  <Override PartName="/xl/revisions/revisionLog523.xml" ContentType="application/vnd.openxmlformats-officedocument.spreadsheetml.revisionLog+xml"/>
  <Override PartName="/xl/revisions/revisionLog544.xml" ContentType="application/vnd.openxmlformats-officedocument.spreadsheetml.revisionLog+xml"/>
  <Override PartName="/xl/revisions/revisionLog1.xml" ContentType="application/vnd.openxmlformats-officedocument.spreadsheetml.revisionLog+xml"/>
  <Override PartName="/xl/revisions/revisionLog163.xml" ContentType="application/vnd.openxmlformats-officedocument.spreadsheetml.revisionLog+xml"/>
  <Override PartName="/xl/revisions/revisionLog184.xml" ContentType="application/vnd.openxmlformats-officedocument.spreadsheetml.revisionLog+xml"/>
  <Override PartName="/xl/revisions/revisionLog205.xml" ContentType="application/vnd.openxmlformats-officedocument.spreadsheetml.revisionLog+xml"/>
  <Override PartName="/xl/revisions/revisionLog390.xml" ContentType="application/vnd.openxmlformats-officedocument.spreadsheetml.revisionLog+xml"/>
  <Override PartName="/xl/revisions/revisionLog411.xml" ContentType="application/vnd.openxmlformats-officedocument.spreadsheetml.revisionLog+xml"/>
  <Override PartName="/xl/revisions/revisionLog425.xml" ContentType="application/vnd.openxmlformats-officedocument.spreadsheetml.revisionLog+xml"/>
  <Override PartName="/xl/revisions/revisionLog446.xml" ContentType="application/vnd.openxmlformats-officedocument.spreadsheetml.revisionLog+xml"/>
  <Override PartName="/xl/revisions/revisionLog5.xml" ContentType="application/vnd.openxmlformats-officedocument.spreadsheetml.revisionLog+xml"/>
  <Override PartName="/xl/revisions/revisionLog44.xml" ContentType="application/vnd.openxmlformats-officedocument.spreadsheetml.revisionLog+xml"/>
  <Override PartName="/xl/revisions/revisionLog65.xml" ContentType="application/vnd.openxmlformats-officedocument.spreadsheetml.revisionLog+xml"/>
  <Override PartName="/xl/revisions/revisionLog86.xml" ContentType="application/vnd.openxmlformats-officedocument.spreadsheetml.revisionLog+xml"/>
  <Override PartName="/xl/revisions/revisionLog230.xml" ContentType="application/vnd.openxmlformats-officedocument.spreadsheetml.revisionLog+xml"/>
  <Override PartName="/xl/revisions/revisionLog251.xml" ContentType="application/vnd.openxmlformats-officedocument.spreadsheetml.revisionLog+xml"/>
  <Override PartName="/xl/revisions/revisionLog272.xml" ContentType="application/vnd.openxmlformats-officedocument.spreadsheetml.revisionLog+xml"/>
  <Override PartName="/xl/revisions/revisionLog467.xml" ContentType="application/vnd.openxmlformats-officedocument.spreadsheetml.revisionLog+xml"/>
  <Override PartName="/xl/revisions/revisionLog488.xml" ContentType="application/vnd.openxmlformats-officedocument.spreadsheetml.revisionLog+xml"/>
  <Override PartName="/xl/revisions/revisionLog509.xml" ContentType="application/vnd.openxmlformats-officedocument.spreadsheetml.revisionLog+xml"/>
  <Override PartName="/xl/revisions/revisionLog107.xml" ContentType="application/vnd.openxmlformats-officedocument.spreadsheetml.revisionLog+xml"/>
  <Override PartName="/xl/revisions/revisionLog132.xml" ContentType="application/vnd.openxmlformats-officedocument.spreadsheetml.revisionLog+xml"/>
  <Override PartName="/xl/revisions/revisionLog293.xml" ContentType="application/vnd.openxmlformats-officedocument.spreadsheetml.revisionLog+xml"/>
  <Override PartName="/xl/revisions/revisionLog314.xml" ContentType="application/vnd.openxmlformats-officedocument.spreadsheetml.revisionLog+xml"/>
  <Override PartName="/xl/revisions/revisionLog327.xml" ContentType="application/vnd.openxmlformats-officedocument.spreadsheetml.revisionLog+xml"/>
  <Override PartName="/xl/revisions/revisionLog348.xml" ContentType="application/vnd.openxmlformats-officedocument.spreadsheetml.revisionLog+xml"/>
  <Override PartName="/xl/revisions/revisionLog369.xml" ContentType="application/vnd.openxmlformats-officedocument.spreadsheetml.revisionLog+xml"/>
  <Override PartName="/xl/revisions/revisionLog534.xml" ContentType="application/vnd.openxmlformats-officedocument.spreadsheetml.revisionLog+xml"/>
  <Override PartName="/xl/revisions/revisionLog16.xml" ContentType="application/vnd.openxmlformats-officedocument.spreadsheetml.revisionLog+xml"/>
  <Override PartName="/xl/revisions/revisionLog153.xml" ContentType="application/vnd.openxmlformats-officedocument.spreadsheetml.revisionLog+xml"/>
  <Override PartName="/xl/revisions/revisionLog174.xml" ContentType="application/vnd.openxmlformats-officedocument.spreadsheetml.revisionLog+xml"/>
  <Override PartName="/xl/revisions/revisionLog195.xml" ContentType="application/vnd.openxmlformats-officedocument.spreadsheetml.revisionLog+xml"/>
  <Override PartName="/xl/revisions/revisionLog216.xml" ContentType="application/vnd.openxmlformats-officedocument.spreadsheetml.revisionLog+xml"/>
  <Override PartName="/xl/revisions/revisionLog380.xml" ContentType="application/vnd.openxmlformats-officedocument.spreadsheetml.revisionLog+xml"/>
  <Override PartName="/xl/revisions/revisionLog401.xml" ContentType="application/vnd.openxmlformats-officedocument.spreadsheetml.revisionLog+xml"/>
  <Override PartName="/xl/revisions/revisionLog436.xml" ContentType="application/vnd.openxmlformats-officedocument.spreadsheetml.revisionLog+xml"/>
  <Override PartName="/xl/revisions/revisionLog34.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220.xml" ContentType="application/vnd.openxmlformats-officedocument.spreadsheetml.revisionLog+xml"/>
  <Override PartName="/xl/revisions/revisionLog241.xml" ContentType="application/vnd.openxmlformats-officedocument.spreadsheetml.revisionLog+xml"/>
  <Override PartName="/xl/revisions/revisionLog262.xml" ContentType="application/vnd.openxmlformats-officedocument.spreadsheetml.revisionLog+xml"/>
  <Override PartName="/xl/revisions/revisionLog457.xml" ContentType="application/vnd.openxmlformats-officedocument.spreadsheetml.revisionLog+xml"/>
  <Override PartName="/xl/revisions/revisionLog478.xml" ContentType="application/vnd.openxmlformats-officedocument.spreadsheetml.revisionLog+xml"/>
  <Override PartName="/xl/revisions/revisionLog499.xml" ContentType="application/vnd.openxmlformats-officedocument.spreadsheetml.revisionLog+xml"/>
  <Override PartName="/xl/revisions/revisionLog97.xml" ContentType="application/vnd.openxmlformats-officedocument.spreadsheetml.revisionLog+xml"/>
  <Override PartName="/xl/revisions/revisionLog118.xml" ContentType="application/vnd.openxmlformats-officedocument.spreadsheetml.revisionLog+xml"/>
  <Override PartName="/xl/revisions/revisionLog283.xml" ContentType="application/vnd.openxmlformats-officedocument.spreadsheetml.revisionLog+xml"/>
  <Override PartName="/xl/revisions/revisionLog304.xml" ContentType="application/vnd.openxmlformats-officedocument.spreadsheetml.revisionLog+xml"/>
  <Override PartName="/xl/revisions/revisionLog338.xml" ContentType="application/vnd.openxmlformats-officedocument.spreadsheetml.revisionLog+xml"/>
  <Override PartName="/xl/revisions/revisionLog359.xml" ContentType="application/vnd.openxmlformats-officedocument.spreadsheetml.revisionLog+xml"/>
  <Override PartName="/xl/revisions/revisionLog510.xml" ContentType="application/vnd.openxmlformats-officedocument.spreadsheetml.revisionLog+xml"/>
  <Override PartName="/xl/revisions/revisionLog524.xml" ContentType="application/vnd.openxmlformats-officedocument.spreadsheetml.revisionLog+xml"/>
  <Override PartName="/xl/revisions/revisionLog545.xml" ContentType="application/vnd.openxmlformats-officedocument.spreadsheetml.revisionLog+xml"/>
  <Override PartName="/xl/revisions/revisionLog122.xml" ContentType="application/vnd.openxmlformats-officedocument.spreadsheetml.revisionLog+xml"/>
  <Override PartName="/xl/revisions/revisionLog143.xml" ContentType="application/vnd.openxmlformats-officedocument.spreadsheetml.revisionLog+xml"/>
  <Override PartName="/xl/revisions/revisionLog164.xml" ContentType="application/vnd.openxmlformats-officedocument.spreadsheetml.revisionLog+xml"/>
  <Override PartName="/xl/revisions/revisionLog185.xml" ContentType="application/vnd.openxmlformats-officedocument.spreadsheetml.revisionLog+xml"/>
  <Override PartName="/xl/revisions/revisionLog206.xml" ContentType="application/vnd.openxmlformats-officedocument.spreadsheetml.revisionLog+xml"/>
  <Override PartName="/xl/revisions/revisionLog370.xml" ContentType="application/vnd.openxmlformats-officedocument.spreadsheetml.revisionLog+xml"/>
  <Override PartName="/xl/revisions/revisionLog17.xml" ContentType="application/vnd.openxmlformats-officedocument.spreadsheetml.revisionLog+xml"/>
  <Override PartName="/xl/revisions/revisionLog6.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231.xml" ContentType="application/vnd.openxmlformats-officedocument.spreadsheetml.revisionLog+xml"/>
  <Override PartName="/xl/revisions/revisionLog252.xml" ContentType="application/vnd.openxmlformats-officedocument.spreadsheetml.revisionLog+xml"/>
  <Override PartName="/xl/revisions/revisionLog391.xml" ContentType="application/vnd.openxmlformats-officedocument.spreadsheetml.revisionLog+xml"/>
  <Override PartName="/xl/revisions/revisionLog412.xml" ContentType="application/vnd.openxmlformats-officedocument.spreadsheetml.revisionLog+xml"/>
  <Override PartName="/xl/revisions/revisionLog426.xml" ContentType="application/vnd.openxmlformats-officedocument.spreadsheetml.revisionLog+xml"/>
  <Override PartName="/xl/revisions/revisionLog447.xml" ContentType="application/vnd.openxmlformats-officedocument.spreadsheetml.revisionLog+xml"/>
  <Override PartName="/xl/revisions/revisionLog468.xml" ContentType="application/vnd.openxmlformats-officedocument.spreadsheetml.revisionLog+xml"/>
  <Override PartName="/xl/revisions/revisionLog489.xml" ContentType="application/vnd.openxmlformats-officedocument.spreadsheetml.revisionLog+xml"/>
  <Override PartName="/xl/revisions/revisionLog87.xml" ContentType="application/vnd.openxmlformats-officedocument.spreadsheetml.revisionLog+xml"/>
  <Override PartName="/xl/revisions/revisionLog108.xml" ContentType="application/vnd.openxmlformats-officedocument.spreadsheetml.revisionLog+xml"/>
  <Override PartName="/xl/revisions/revisionLog273.xml" ContentType="application/vnd.openxmlformats-officedocument.spreadsheetml.revisionLog+xml"/>
  <Override PartName="/xl/revisions/revisionLog294.xml" ContentType="application/vnd.openxmlformats-officedocument.spreadsheetml.revisionLog+xml"/>
  <Override PartName="/xl/revisions/revisionLog315.xml" ContentType="application/vnd.openxmlformats-officedocument.spreadsheetml.revisionLog+xml"/>
  <Override PartName="/xl/revisions/revisionLog328.xml" ContentType="application/vnd.openxmlformats-officedocument.spreadsheetml.revisionLog+xml"/>
  <Override PartName="/xl/revisions/revisionLog349.xml" ContentType="application/vnd.openxmlformats-officedocument.spreadsheetml.revisionLog+xml"/>
  <Override PartName="/xl/revisions/revisionLog500.xml" ContentType="application/vnd.openxmlformats-officedocument.spreadsheetml.revisionLog+xml"/>
  <Override PartName="/xl/revisions/revisionLog535.xml" ContentType="application/vnd.openxmlformats-officedocument.spreadsheetml.revisionLog+xml"/>
  <Override PartName="/xl/revisions/revisionLog133.xml" ContentType="application/vnd.openxmlformats-officedocument.spreadsheetml.revisionLog+xml"/>
  <Override PartName="/xl/revisions/revisionLog154.xml" ContentType="application/vnd.openxmlformats-officedocument.spreadsheetml.revisionLog+xml"/>
  <Override PartName="/xl/revisions/revisionLog175.xml" ContentType="application/vnd.openxmlformats-officedocument.spreadsheetml.revisionLog+xml"/>
  <Override PartName="/xl/revisions/revisionLog196.xml" ContentType="application/vnd.openxmlformats-officedocument.spreadsheetml.revisionLog+xml"/>
  <Override PartName="/xl/revisions/revisionLog36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217.xml" ContentType="application/vnd.openxmlformats-officedocument.spreadsheetml.revisionLog+xml"/>
  <Override PartName="/xl/revisions/revisionLog221.xml" ContentType="application/vnd.openxmlformats-officedocument.spreadsheetml.revisionLog+xml"/>
  <Override PartName="/xl/revisions/revisionLog242.xml" ContentType="application/vnd.openxmlformats-officedocument.spreadsheetml.revisionLog+xml"/>
  <Override PartName="/xl/revisions/revisionLog381.xml" ContentType="application/vnd.openxmlformats-officedocument.spreadsheetml.revisionLog+xml"/>
  <Override PartName="/xl/revisions/revisionLog402.xml" ContentType="application/vnd.openxmlformats-officedocument.spreadsheetml.revisionLog+xml"/>
  <Override PartName="/xl/revisions/revisionLog437.xml" ContentType="application/vnd.openxmlformats-officedocument.spreadsheetml.revisionLog+xml"/>
  <Override PartName="/xl/revisions/revisionLog458.xml" ContentType="application/vnd.openxmlformats-officedocument.spreadsheetml.revisionLog+xml"/>
  <Override PartName="/xl/revisions/revisionLog479.xml" ContentType="application/vnd.openxmlformats-officedocument.spreadsheetml.revisionLog+xml"/>
  <Override PartName="/xl/revisions/revisionLog77.xml" ContentType="application/vnd.openxmlformats-officedocument.spreadsheetml.revisionLog+xml"/>
  <Override PartName="/xl/revisions/revisionLog98.xml" ContentType="application/vnd.openxmlformats-officedocument.spreadsheetml.revisionLog+xml"/>
  <Override PartName="/xl/revisions/revisionLog119.xml" ContentType="application/vnd.openxmlformats-officedocument.spreadsheetml.revisionLog+xml"/>
  <Override PartName="/xl/revisions/revisionLog263.xml" ContentType="application/vnd.openxmlformats-officedocument.spreadsheetml.revisionLog+xml"/>
  <Override PartName="/xl/revisions/revisionLog284.xml" ContentType="application/vnd.openxmlformats-officedocument.spreadsheetml.revisionLog+xml"/>
  <Override PartName="/xl/revisions/revisionLog305.xml" ContentType="application/vnd.openxmlformats-officedocument.spreadsheetml.revisionLog+xml"/>
  <Override PartName="/xl/revisions/revisionLog339.xml" ContentType="application/vnd.openxmlformats-officedocument.spreadsheetml.revisionLog+xml"/>
  <Override PartName="/xl/revisions/revisionLog490.xml" ContentType="application/vnd.openxmlformats-officedocument.spreadsheetml.revisionLog+xml"/>
  <Override PartName="/xl/revisions/revisionLog511.xml" ContentType="application/vnd.openxmlformats-officedocument.spreadsheetml.revisionLog+xml"/>
  <Override PartName="/xl/revisions/revisionLog525.xml" ContentType="application/vnd.openxmlformats-officedocument.spreadsheetml.revisionLog+xml"/>
  <Override PartName="/xl/revisions/revisionLog123.xml" ContentType="application/vnd.openxmlformats-officedocument.spreadsheetml.revisionLog+xml"/>
  <Override PartName="/xl/revisions/revisionLog144.xml" ContentType="application/vnd.openxmlformats-officedocument.spreadsheetml.revisionLog+xml"/>
  <Override PartName="/xl/revisions/revisionLog165.xml" ContentType="application/vnd.openxmlformats-officedocument.spreadsheetml.revisionLog+xml"/>
  <Override PartName="/xl/revisions/revisionLog186.xml" ContentType="application/vnd.openxmlformats-officedocument.spreadsheetml.revisionLog+xml"/>
  <Override PartName="/xl/revisions/revisionLog350.xml" ContentType="application/vnd.openxmlformats-officedocument.spreadsheetml.revisionLog+xml"/>
  <Override PartName="/xl/revisions/revisionLog546.xml" ContentType="application/vnd.openxmlformats-officedocument.spreadsheetml.revisionLog+xml"/>
  <Override PartName="/xl/revisions/revisionLog7.xml" ContentType="application/vnd.openxmlformats-officedocument.spreadsheetml.revisionLog+xml"/>
  <Override PartName="/xl/revisions/revisionLog207.xml" ContentType="application/vnd.openxmlformats-officedocument.spreadsheetml.revisionLog+xml"/>
  <Override PartName="/xl/revisions/revisionLog371.xml" ContentType="application/vnd.openxmlformats-officedocument.spreadsheetml.revisionLog+xml"/>
  <Override PartName="/xl/revisions/revisionLog392.xml" ContentType="application/vnd.openxmlformats-officedocument.spreadsheetml.revisionLog+xml"/>
  <Override PartName="/xl/revisions/revisionLog413.xml" ContentType="application/vnd.openxmlformats-officedocument.spreadsheetml.revisionLog+xml"/>
  <Override PartName="/xl/revisions/revisionLog427.xml" ContentType="application/vnd.openxmlformats-officedocument.spreadsheetml.revisionLog+xml"/>
  <Override PartName="/xl/revisions/revisionLog448.xml" ContentType="application/vnd.openxmlformats-officedocument.spreadsheetml.revisionLog+xml"/>
  <Override PartName="/xl/revisions/revisionLog469.xml" ContentType="application/vnd.openxmlformats-officedocument.spreadsheetml.revisionLog+xml"/>
  <Override PartName="/xl/revisions/revisionLog18.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Override PartName="/xl/revisions/revisionLog88.xml" ContentType="application/vnd.openxmlformats-officedocument.spreadsheetml.revisionLog+xml"/>
  <Override PartName="/xl/revisions/revisionLog109.xml" ContentType="application/vnd.openxmlformats-officedocument.spreadsheetml.revisionLog+xml"/>
  <Override PartName="/xl/revisions/revisionLog232.xml" ContentType="application/vnd.openxmlformats-officedocument.spreadsheetml.revisionLog+xml"/>
  <Override PartName="/xl/revisions/revisionLog253.xml" ContentType="application/vnd.openxmlformats-officedocument.spreadsheetml.revisionLog+xml"/>
  <Override PartName="/xl/revisions/revisionLog274.xml" ContentType="application/vnd.openxmlformats-officedocument.spreadsheetml.revisionLog+xml"/>
  <Override PartName="/xl/revisions/revisionLog295.xml" ContentType="application/vnd.openxmlformats-officedocument.spreadsheetml.revisionLog+xml"/>
  <Override PartName="/xl/revisions/revisionLog316.xml" ContentType="application/vnd.openxmlformats-officedocument.spreadsheetml.revisionLog+xml"/>
  <Override PartName="/xl/revisions/revisionLog329.xml" ContentType="application/vnd.openxmlformats-officedocument.spreadsheetml.revisionLog+xml"/>
  <Override PartName="/xl/revisions/revisionLog480.xml" ContentType="application/vnd.openxmlformats-officedocument.spreadsheetml.revisionLog+xml"/>
  <Override PartName="/xl/revisions/revisionLog134.xml" ContentType="application/vnd.openxmlformats-officedocument.spreadsheetml.revisionLog+xml"/>
  <Override PartName="/xl/revisions/revisionLog155.xml" ContentType="application/vnd.openxmlformats-officedocument.spreadsheetml.revisionLog+xml"/>
  <Override PartName="/xl/revisions/revisionLog176.xml" ContentType="application/vnd.openxmlformats-officedocument.spreadsheetml.revisionLog+xml"/>
  <Override PartName="/xl/revisions/revisionLog501.xml" ContentType="application/vnd.openxmlformats-officedocument.spreadsheetml.revisionLog+xml"/>
  <Override PartName="/xl/revisions/revisionLog536.xml" ContentType="application/vnd.openxmlformats-officedocument.spreadsheetml.revisionLog+xml"/>
  <Override PartName="/xl/revisions/revisionLog197.xml" ContentType="application/vnd.openxmlformats-officedocument.spreadsheetml.revisionLog+xml"/>
  <Override PartName="/xl/revisions/revisionLog218.xml" ContentType="application/vnd.openxmlformats-officedocument.spreadsheetml.revisionLog+xml"/>
  <Override PartName="/xl/revisions/revisionLog340.xml" ContentType="application/vnd.openxmlformats-officedocument.spreadsheetml.revisionLog+xml"/>
  <Override PartName="/xl/revisions/revisionLog361.xml" ContentType="application/vnd.openxmlformats-officedocument.spreadsheetml.revisionLog+xml"/>
  <Override PartName="/xl/revisions/revisionLog382.xml" ContentType="application/vnd.openxmlformats-officedocument.spreadsheetml.revisionLog+xml"/>
  <Override PartName="/xl/revisions/revisionLog403.xml" ContentType="application/vnd.openxmlformats-officedocument.spreadsheetml.revisionLog+xml"/>
  <Override PartName="/xl/revisions/revisionLog438.xml" ContentType="application/vnd.openxmlformats-officedocument.spreadsheetml.revisionLog+xml"/>
  <Override PartName="/xl/revisions/revisionLog459.xml" ContentType="application/vnd.openxmlformats-officedocument.spreadsheetml.revisionLog+xml"/>
  <Override PartName="/xl/revisions/revisionLog8.xml" ContentType="application/vnd.openxmlformats-officedocument.spreadsheetml.revisionLog+xml"/>
  <Override PartName="/xl/revisions/revisionLog36.xml" ContentType="application/vnd.openxmlformats-officedocument.spreadsheetml.revisionLog+xml"/>
  <Override PartName="/xl/revisions/revisionLog57.xml" ContentType="application/vnd.openxmlformats-officedocument.spreadsheetml.revisionLog+xml"/>
  <Override PartName="/xl/revisions/revisionLog78.xml" ContentType="application/vnd.openxmlformats-officedocument.spreadsheetml.revisionLog+xml"/>
  <Override PartName="/xl/revisions/revisionLog99.xml" ContentType="application/vnd.openxmlformats-officedocument.spreadsheetml.revisionLog+xml"/>
  <Override PartName="/xl/revisions/revisionLog222.xml" ContentType="application/vnd.openxmlformats-officedocument.spreadsheetml.revisionLog+xml"/>
  <Override PartName="/xl/revisions/revisionLog243.xml" ContentType="application/vnd.openxmlformats-officedocument.spreadsheetml.revisionLog+xml"/>
  <Override PartName="/xl/revisions/revisionLog264.xml" ContentType="application/vnd.openxmlformats-officedocument.spreadsheetml.revisionLog+xml"/>
  <Override PartName="/xl/revisions/revisionLog285.xml" ContentType="application/vnd.openxmlformats-officedocument.spreadsheetml.revisionLog+xml"/>
  <Override PartName="/xl/revisions/revisionLog306.xml" ContentType="application/vnd.openxmlformats-officedocument.spreadsheetml.revisionLog+xml"/>
  <Override PartName="/xl/revisions/revisionLog470.xml" ContentType="application/vnd.openxmlformats-officedocument.spreadsheetml.revisionLog+xml"/>
  <Override PartName="/xl/revisions/revisionLog110.xml" ContentType="application/vnd.openxmlformats-officedocument.spreadsheetml.revisionLog+xml"/>
  <Override PartName="/xl/revisions/revisionLog124.xml" ContentType="application/vnd.openxmlformats-officedocument.spreadsheetml.revisionLog+xml"/>
  <Override PartName="/xl/revisions/revisionLog145.xml" ContentType="application/vnd.openxmlformats-officedocument.spreadsheetml.revisionLog+xml"/>
  <Override PartName="/xl/revisions/revisionLog491.xml" ContentType="application/vnd.openxmlformats-officedocument.spreadsheetml.revisionLog+xml"/>
  <Override PartName="/xl/revisions/revisionLog512.xml" ContentType="application/vnd.openxmlformats-officedocument.spreadsheetml.revisionLog+xml"/>
  <Override PartName="/xl/revisions/revisionLog526.xml" ContentType="application/vnd.openxmlformats-officedocument.spreadsheetml.revisionLog+xml"/>
  <Override PartName="/xl/revisions/revisionLog547.xml" ContentType="application/vnd.openxmlformats-officedocument.spreadsheetml.revisionLog+xml"/>
  <Override PartName="/xl/revisions/revisionLog166.xml" ContentType="application/vnd.openxmlformats-officedocument.spreadsheetml.revisionLog+xml"/>
  <Override PartName="/xl/revisions/revisionLog187.xml" ContentType="application/vnd.openxmlformats-officedocument.spreadsheetml.revisionLog+xml"/>
  <Override PartName="/xl/revisions/revisionLog208.xml" ContentType="application/vnd.openxmlformats-officedocument.spreadsheetml.revisionLog+xml"/>
  <Override PartName="/xl/revisions/revisionLog330.xml" ContentType="application/vnd.openxmlformats-officedocument.spreadsheetml.revisionLog+xml"/>
  <Override PartName="/xl/revisions/revisionLog351.xml" ContentType="application/vnd.openxmlformats-officedocument.spreadsheetml.revisionLog+xml"/>
  <Override PartName="/xl/revisions/revisionLog372.xml" ContentType="application/vnd.openxmlformats-officedocument.spreadsheetml.revisionLog+xml"/>
  <Override PartName="/xl/revisions/revisionLog393.xml" ContentType="application/vnd.openxmlformats-officedocument.spreadsheetml.revisionLog+xml"/>
  <Override PartName="/xl/revisions/revisionLog414.xml" ContentType="application/vnd.openxmlformats-officedocument.spreadsheetml.revisionLog+xml"/>
  <Override PartName="/xl/revisions/revisionLog428.xml" ContentType="application/vnd.openxmlformats-officedocument.spreadsheetml.revisionLog+xml"/>
  <Override PartName="/xl/revisions/revisionLog449.xml" ContentType="application/vnd.openxmlformats-officedocument.spreadsheetml.revisionLog+xml"/>
  <Override PartName="/xl/revisions/revisionLog19.xml" ContentType="application/vnd.openxmlformats-officedocument.spreadsheetml.revisionLog+xml"/>
  <Override PartName="/xl/revisions/revisionLog26.xml" ContentType="application/vnd.openxmlformats-officedocument.spreadsheetml.revisionLog+xml"/>
  <Override PartName="/xl/revisions/revisionLog68.xml" ContentType="application/vnd.openxmlformats-officedocument.spreadsheetml.revisionLog+xml"/>
  <Override PartName="/xl/revisions/revisionLog233.xml" ContentType="application/vnd.openxmlformats-officedocument.spreadsheetml.revisionLog+xml"/>
  <Override PartName="/xl/revisions/revisionLog275.xml" ContentType="application/vnd.openxmlformats-officedocument.spreadsheetml.revisionLog+xml"/>
  <Override PartName="/xl/revisions/revisionLog460.xml" ContentType="application/vnd.openxmlformats-officedocument.spreadsheetml.revisionLog+xml"/>
  <Override PartName="/xl/revisions/revisionLog135.xml" ContentType="application/vnd.openxmlformats-officedocument.spreadsheetml.revisionLog+xml"/>
  <Override PartName="/xl/revisions/revisionLog317.xml" ContentType="application/vnd.openxmlformats-officedocument.spreadsheetml.revisionLog+xml"/>
  <Override PartName="/xl/revisions/revisionLog502.xml" ContentType="application/vnd.openxmlformats-officedocument.spreadsheetml.revisionLog+xml"/>
  <Override PartName="/xl/revisions/revisionLog177.xml" ContentType="application/vnd.openxmlformats-officedocument.spreadsheetml.revisionLog+xml"/>
  <Override PartName="/xl/revisions/revisionLog219.xml" ContentType="application/vnd.openxmlformats-officedocument.spreadsheetml.revisionLog+xml"/>
  <Override PartName="/xl/revisions/revisionLog320.xml" ContentType="application/vnd.openxmlformats-officedocument.spreadsheetml.revisionLog+xml"/>
  <Override PartName="/xl/revisions/revisionLog362.xml" ContentType="application/vnd.openxmlformats-officedocument.spreadsheetml.revisionLog+xml"/>
  <Override PartName="/xl/revisions/revisionLog404.xml" ContentType="application/vnd.openxmlformats-officedocument.spreadsheetml.revisionLog+xml"/>
  <Override PartName="/xl/revisions/revisionLog37.xml" ContentType="application/vnd.openxmlformats-officedocument.spreadsheetml.revisionLog+xml"/>
  <Override PartName="/xl/revisions/revisionLog79.xml" ContentType="application/vnd.openxmlformats-officedocument.spreadsheetml.revisionLog+xml"/>
  <Override PartName="/xl/revisions/revisionLog244.xml" ContentType="application/vnd.openxmlformats-officedocument.spreadsheetml.revisionLog+xml"/>
  <Override PartName="/xl/revisions/revisionLog286.xml" ContentType="application/vnd.openxmlformats-officedocument.spreadsheetml.revisionLog+xml"/>
  <Override PartName="/xl/revisions/revisionLog90.xml" ContentType="application/vnd.openxmlformats-officedocument.spreadsheetml.revisionLog+xml"/>
  <Override PartName="/xl/revisions/revisionLog471.xml" ContentType="application/vnd.openxmlformats-officedocument.spreadsheetml.revisionLog+xml"/>
  <Override PartName="/xl/revisions/revisionLog513.xml" ContentType="application/vnd.openxmlformats-officedocument.spreadsheetml.revisionLog+xml"/>
  <Override PartName="/xl/revisions/revisionLog527.xml" ContentType="application/vnd.openxmlformats-officedocument.spreadsheetml.revisionLog+xml"/>
  <Override PartName="/xl/revisions/revisionLog146.xml" ContentType="application/vnd.openxmlformats-officedocument.spreadsheetml.revisionLog+xml"/>
  <Override PartName="/xl/revisions/revisionLog188.xml" ContentType="application/vnd.openxmlformats-officedocument.spreadsheetml.revisionLog+xml"/>
  <Override PartName="/xl/revisions/revisionLog331.xml" ContentType="application/vnd.openxmlformats-officedocument.spreadsheetml.revisionLog+xml"/>
  <Override PartName="/xl/revisions/revisionLog373.xml" ContentType="application/vnd.openxmlformats-officedocument.spreadsheetml.revisionLog+xml"/>
  <Override PartName="/xl/revisions/revisionLog429.xml" ContentType="application/vnd.openxmlformats-officedocument.spreadsheetml.revisionLog+xml"/>
  <Override PartName="/xl/revisions/revisionLog48.xml" ContentType="application/vnd.openxmlformats-officedocument.spreadsheetml.revisionLog+xml"/>
  <Override PartName="/xl/revisions/revisionLog255.xml" ContentType="application/vnd.openxmlformats-officedocument.spreadsheetml.revisionLog+xml"/>
  <Override PartName="/xl/revisions/revisionLog415.xml" ContentType="application/vnd.openxmlformats-officedocument.spreadsheetml.revisionLog+xml"/>
  <Override PartName="/xl/revisions/revisionLog297.xml" ContentType="application/vnd.openxmlformats-officedocument.spreadsheetml.revisionLog+xml"/>
  <Override PartName="/xl/revisions/revisionLog440.xml" ContentType="application/vnd.openxmlformats-officedocument.spreadsheetml.revisionLog+xml"/>
  <Override PartName="/xl/revisions/revisionLog482.xml" ContentType="application/vnd.openxmlformats-officedocument.spreadsheetml.revisionLog+xml"/>
  <Override PartName="/xl/revisions/revisionLog538.xml" ContentType="application/vnd.openxmlformats-officedocument.spreadsheetml.revisionLog+xml"/>
  <Override PartName="/xl/revisions/revisionLog101.xml" ContentType="application/vnd.openxmlformats-officedocument.spreadsheetml.revisionLog+xml"/>
  <Override PartName="/xl/revisions/revisionLog157.xml" ContentType="application/vnd.openxmlformats-officedocument.spreadsheetml.revisionLog+xml"/>
  <Override PartName="/xl/revisions/revisionLog199.xml" ContentType="application/vnd.openxmlformats-officedocument.spreadsheetml.revisionLog+xml"/>
  <Override PartName="/xl/revisions/revisionLog342.xml" ContentType="application/vnd.openxmlformats-officedocument.spreadsheetml.revisionLog+xml"/>
  <Override PartName="/xl/revisions/revisionLog10.xml" ContentType="application/vnd.openxmlformats-officedocument.spreadsheetml.revisionLog+xml"/>
  <Override PartName="/xl/revisions/revisionLog59.xml" ContentType="application/vnd.openxmlformats-officedocument.spreadsheetml.revisionLog+xml"/>
  <Override PartName="/xl/revisions/revisionLog210.xml" ContentType="application/vnd.openxmlformats-officedocument.spreadsheetml.revisionLog+xml"/>
  <Override PartName="/xl/revisions/revisionLog224.xml" ContentType="application/vnd.openxmlformats-officedocument.spreadsheetml.revisionLog+xml"/>
  <Override PartName="/xl/revisions/revisionLog384.xml" ContentType="application/vnd.openxmlformats-officedocument.spreadsheetml.revisionLog+xml"/>
  <Override PartName="/xl/revisions/revisionLog266.xml" ContentType="application/vnd.openxmlformats-officedocument.spreadsheetml.revisionLog+xml"/>
  <Override PartName="/xl/revisions/revisionLog308.xml" ContentType="application/vnd.openxmlformats-officedocument.spreadsheetml.revisionLog+xml"/>
  <Override PartName="/xl/revisions/revisionLog451.xml" ContentType="application/vnd.openxmlformats-officedocument.spreadsheetml.revisionLog+xml"/>
  <Override PartName="/xl/revisions/revisionLog493.xml" ContentType="application/vnd.openxmlformats-officedocument.spreadsheetml.revisionLog+xml"/>
  <Override PartName="/xl/revisions/revisionLog549.xml" ContentType="application/vnd.openxmlformats-officedocument.spreadsheetml.revisionLog+xml"/>
  <Override PartName="/xl/revisions/revisionLog70.xml" ContentType="application/vnd.openxmlformats-officedocument.spreadsheetml.revisionLog+xml"/>
  <Override PartName="/xl/revisions/revisionLog112.xml" ContentType="application/vnd.openxmlformats-officedocument.spreadsheetml.revisionLog+xml"/>
  <Override PartName="/xl/revisions/revisionLog126.xml" ContentType="application/vnd.openxmlformats-officedocument.spreadsheetml.revisionLog+xml"/>
  <Override PartName="/xl/revisions/revisionLog168.xml" ContentType="application/vnd.openxmlformats-officedocument.spreadsheetml.revisionLog+xml"/>
  <Override PartName="/xl/revisions/revisionLog353.xml" ContentType="application/vnd.openxmlformats-officedocument.spreadsheetml.revisionLog+xml"/>
  <Override PartName="/xl/revisions/revisionLog21.xml" ContentType="application/vnd.openxmlformats-officedocument.spreadsheetml.revisionLog+xml"/>
  <Override PartName="/xl/revisions/revisionLog28.xml" ContentType="application/vnd.openxmlformats-officedocument.spreadsheetml.revisionLog+xml"/>
  <Override PartName="/xl/revisions/revisionLog235.xml" ContentType="application/vnd.openxmlformats-officedocument.spreadsheetml.revisionLog+xml"/>
  <Override PartName="/xl/revisions/revisionLog395.xml" ContentType="application/vnd.openxmlformats-officedocument.spreadsheetml.revisionLog+xml"/>
  <Override PartName="/xl/revisions/revisionLog277.xml" ContentType="application/vnd.openxmlformats-officedocument.spreadsheetml.revisionLog+xml"/>
  <Override PartName="/xl/revisions/revisionLog319.xml" ContentType="application/vnd.openxmlformats-officedocument.spreadsheetml.revisionLog+xml"/>
  <Override PartName="/xl/revisions/revisionLog420.xml" ContentType="application/vnd.openxmlformats-officedocument.spreadsheetml.revisionLog+xml"/>
  <Override PartName="/xl/revisions/revisionLog462.xml" ContentType="application/vnd.openxmlformats-officedocument.spreadsheetml.revisionLog+xml"/>
  <Override PartName="/xl/revisions/revisionLog504.xml" ContentType="application/vnd.openxmlformats-officedocument.spreadsheetml.revisionLog+xml"/>
  <Override PartName="/xl/revisions/revisionLog81.xml" ContentType="application/vnd.openxmlformats-officedocument.spreadsheetml.revisionLog+xml"/>
  <Override PartName="/xl/revisions/revisionLog137.xml" ContentType="application/vnd.openxmlformats-officedocument.spreadsheetml.revisionLog+xml"/>
  <Override PartName="/xl/revisions/revisionLog179.xml" ContentType="application/vnd.openxmlformats-officedocument.spreadsheetml.revisionLog+xml"/>
  <Override PartName="/xl/revisions/revisionLog322.xml" ContentType="application/vnd.openxmlformats-officedocument.spreadsheetml.revisionLog+xml"/>
  <Override PartName="/xl/revisions/revisionLog190.xml" ContentType="application/vnd.openxmlformats-officedocument.spreadsheetml.revisionLog+xml"/>
  <Override PartName="/xl/revisions/revisionLog364.xml" ContentType="application/vnd.openxmlformats-officedocument.spreadsheetml.revisionLog+xml"/>
  <Override PartName="/xl/revisions/revisionLog406.xml" ContentType="application/vnd.openxmlformats-officedocument.spreadsheetml.revisionLog+xml"/>
  <Override PartName="/xl/revisions/revisionLog39.xml" ContentType="application/vnd.openxmlformats-officedocument.spreadsheetml.revisionLog+xml"/>
  <Override PartName="/xl/revisions/revisionLog246.xml" ContentType="application/vnd.openxmlformats-officedocument.spreadsheetml.revisionLog+xml"/>
  <Override PartName="/xl/revisions/revisionLog288.xml" ContentType="application/vnd.openxmlformats-officedocument.spreadsheetml.revisionLog+xml"/>
  <Override PartName="/xl/revisions/revisionLog431.xml" ContentType="application/vnd.openxmlformats-officedocument.spreadsheetml.revisionLog+xml"/>
  <Override PartName="/xl/revisions/revisionLog473.xml" ContentType="application/vnd.openxmlformats-officedocument.spreadsheetml.revisionLog+xml"/>
  <Override PartName="/xl/revisions/revisionLog50.xml" ContentType="application/vnd.openxmlformats-officedocument.spreadsheetml.revisionLog+xml"/>
  <Override PartName="/xl/revisions/revisionLog92.xml" ContentType="application/vnd.openxmlformats-officedocument.spreadsheetml.revisionLog+xml"/>
  <Override PartName="/xl/revisions/revisionLog148.xml" ContentType="application/vnd.openxmlformats-officedocument.spreadsheetml.revisionLog+xml"/>
  <Override PartName="/xl/revisions/revisionLog333.xml" ContentType="application/vnd.openxmlformats-officedocument.spreadsheetml.revisionLog+xml"/>
  <Override PartName="/xl/revisions/revisionLog515.xml" ContentType="application/vnd.openxmlformats-officedocument.spreadsheetml.revisionLog+xml"/>
  <Override PartName="/xl/revisions/revisionLog529.xml" ContentType="application/vnd.openxmlformats-officedocument.spreadsheetml.revisionLog+xml"/>
  <Override PartName="/xl/revisions/revisionLog375.xml" ContentType="application/vnd.openxmlformats-officedocument.spreadsheetml.revisionLog+xml"/>
  <Override PartName="/xl/revisions/revisionLog417.xml" ContentType="application/vnd.openxmlformats-officedocument.spreadsheetml.revisionLog+xml"/>
  <Override PartName="/xl/revisions/revisionLog540.xml" ContentType="application/vnd.openxmlformats-officedocument.spreadsheetml.revisionLog+xml"/>
  <Override PartName="/xl/revisions/revisionLog201.xml" ContentType="application/vnd.openxmlformats-officedocument.spreadsheetml.revisionLog+xml"/>
  <Override PartName="/xl/revisions/revisionLog257.xml" ContentType="application/vnd.openxmlformats-officedocument.spreadsheetml.revisionLog+xml"/>
  <Override PartName="/xl/revisions/revisionLog299.xml" ContentType="application/vnd.openxmlformats-officedocument.spreadsheetml.revisionLog+xml"/>
  <Override PartName="/xl/revisions/revisionLog442.xml" ContentType="application/vnd.openxmlformats-officedocument.spreadsheetml.revisionLog+xml"/>
  <Override PartName="/xl/revisions/revisionLog61.xml" ContentType="application/vnd.openxmlformats-officedocument.spreadsheetml.revisionLog+xml"/>
  <Override PartName="/xl/revisions/revisionLog103.xml" ContentType="application/vnd.openxmlformats-officedocument.spreadsheetml.revisionLog+xml"/>
  <Override PartName="/xl/revisions/revisionLog159.xml" ContentType="application/vnd.openxmlformats-officedocument.spreadsheetml.revisionLog+xml"/>
  <Override PartName="/xl/revisions/revisionLog310.xml" ContentType="application/vnd.openxmlformats-officedocument.spreadsheetml.revisionLog+xml"/>
  <Override PartName="/xl/revisions/revisionLog484.xml" ContentType="application/vnd.openxmlformats-officedocument.spreadsheetml.revisionLog+xml"/>
  <Override PartName="/xl/revisions/revisionLog344.xml" ContentType="application/vnd.openxmlformats-officedocument.spreadsheetml.revisionLog+xml"/>
  <Override PartName="/xl/revisions/revisionLog386.xml" ContentType="application/vnd.openxmlformats-officedocument.spreadsheetml.revisionLog+xml"/>
  <Override PartName="/xl/revisions/revisionLog551.xml" ContentType="application/vnd.openxmlformats-officedocument.spreadsheetml.revisionLog+xml"/>
  <Override PartName="/xl/revisions/revisionLog12.xml" ContentType="application/vnd.openxmlformats-officedocument.spreadsheetml.revisionLog+xml"/>
  <Override PartName="/xl/revisions/revisionLog170.xml" ContentType="application/vnd.openxmlformats-officedocument.spreadsheetml.revisionLog+xml"/>
  <Override PartName="/xl/revisions/revisionLog212.xml" ContentType="application/vnd.openxmlformats-officedocument.spreadsheetml.revisionLog+xml"/>
  <Override PartName="/xl/revisions/revisionLog226.xml" ContentType="application/vnd.openxmlformats-officedocument.spreadsheetml.revisionLog+xml"/>
  <Override PartName="/xl/revisions/revisionLog268.xml" ContentType="application/vnd.openxmlformats-officedocument.spreadsheetml.revisionLog+xml"/>
  <Override PartName="/xl/revisions/revisionLog453.xml" ContentType="application/vnd.openxmlformats-officedocument.spreadsheetml.revisionLog+xml"/>
  <Override PartName="/xl/revisions/revisionLog30.xml" ContentType="application/vnd.openxmlformats-officedocument.spreadsheetml.revisionLog+xml"/>
  <Override PartName="/xl/revisions/revisionLog72.xml" ContentType="application/vnd.openxmlformats-officedocument.spreadsheetml.revisionLog+xml"/>
  <Override PartName="/xl/revisions/revisionLog128.xml" ContentType="application/vnd.openxmlformats-officedocument.spreadsheetml.revisionLog+xml"/>
  <Override PartName="/xl/revisions/revisionLog495.xml" ContentType="application/vnd.openxmlformats-officedocument.spreadsheetml.revisionLog+xml"/>
  <Override PartName="/xl/revisions/revisionLog114.xml" ContentType="application/vnd.openxmlformats-officedocument.spreadsheetml.revisionLog+xml"/>
  <Override PartName="/xl/revisions/revisionLog355.xml" ContentType="application/vnd.openxmlformats-officedocument.spreadsheetml.revisionLog+xml"/>
  <Override PartName="/xl/revisions/revisionLog397.xml" ContentType="application/vnd.openxmlformats-officedocument.spreadsheetml.revisionLog+xml"/>
  <Override PartName="/xl/revisions/revisionLog520.xml" ContentType="application/vnd.openxmlformats-officedocument.spreadsheetml.revisionLog+xml"/>
  <Override PartName="/xl/revisions/revisionLog23.xml" ContentType="application/vnd.openxmlformats-officedocument.spreadsheetml.revisionLog+xml"/>
  <Override PartName="/xl/revisions/revisionLog181.xml" ContentType="application/vnd.openxmlformats-officedocument.spreadsheetml.revisionLog+xml"/>
  <Override PartName="/xl/revisions/revisionLog237.xml" ContentType="application/vnd.openxmlformats-officedocument.spreadsheetml.revisionLog+xml"/>
  <Override PartName="/xl/revisions/revisionLog279.xml" ContentType="application/vnd.openxmlformats-officedocument.spreadsheetml.revisionLog+xml"/>
  <Override PartName="/xl/revisions/revisionLog422.xml" ContentType="application/vnd.openxmlformats-officedocument.spreadsheetml.revisionLog+xml"/>
  <Override PartName="/xl/revisions/revisionLog41.xml" ContentType="application/vnd.openxmlformats-officedocument.spreadsheetml.revisionLog+xml"/>
  <Override PartName="/xl/revisions/revisionLog83.xml" ContentType="application/vnd.openxmlformats-officedocument.spreadsheetml.revisionLog+xml"/>
  <Override PartName="/xl/revisions/revisionLog464.xml" ContentType="application/vnd.openxmlformats-officedocument.spreadsheetml.revisionLog+xml"/>
  <Override PartName="/xl/revisions/revisionLog506.xml" ContentType="application/vnd.openxmlformats-officedocument.spreadsheetml.revisionLog+xml"/>
  <Override PartName="/xl/revisions/revisionLog139.xml" ContentType="application/vnd.openxmlformats-officedocument.spreadsheetml.revisionLog+xml"/>
  <Override PartName="/xl/revisions/revisionLog290.xml" ContentType="application/vnd.openxmlformats-officedocument.spreadsheetml.revisionLog+xml"/>
  <Override PartName="/xl/revisions/revisionLog324.xml" ContentType="application/vnd.openxmlformats-officedocument.spreadsheetml.revisionLog+xml"/>
  <Override PartName="/xl/revisions/revisionLog366.xml" ContentType="application/vnd.openxmlformats-officedocument.spreadsheetml.revisionLog+xml"/>
  <Override PartName="/xl/revisions/revisionLog531.xml" ContentType="application/vnd.openxmlformats-officedocument.spreadsheetml.revisionLog+xml"/>
  <Override PartName="/xl/revisions/revisionLog150.xml" ContentType="application/vnd.openxmlformats-officedocument.spreadsheetml.revisionLog+xml"/>
  <Override PartName="/xl/revisions/revisionLog192.xml" ContentType="application/vnd.openxmlformats-officedocument.spreadsheetml.revisionLog+xml"/>
  <Override PartName="/xl/revisions/revisionLog248.xml" ContentType="application/vnd.openxmlformats-officedocument.spreadsheetml.revisionLog+xml"/>
  <Override PartName="/xl/revisions/revisionLog40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1840" windowHeight="13740"/>
  </bookViews>
  <sheets>
    <sheet name="2020-2022" sheetId="1" r:id="rId1"/>
    <sheet name="Примечания" sheetId="2" r:id="rId2"/>
  </sheets>
  <definedNames>
    <definedName name="_xlnm._FilterDatabase" localSheetId="0" hidden="1">'2020-2022'!$A$7:$S$1976</definedName>
    <definedName name="_xlnm._FilterDatabase" localSheetId="1" hidden="1">Примечания!$A$2:$G$165</definedName>
    <definedName name="Z_008B0B62_252E_4CFA_B36F_1BCE8CADA03C_.wvu.FilterData" localSheetId="0" hidden="1">'2020-2022'!$A$7:$S$1976</definedName>
    <definedName name="Z_02548410_48BC_4E2B_B1C4_1F30DC1C318B_.wvu.FilterData" localSheetId="0" hidden="1">'2020-2022'!$A$7:$S$1976</definedName>
    <definedName name="Z_03AB3AEB_5BFF_4B81_8017_2B99BDB1BAAF_.wvu.FilterData" localSheetId="0" hidden="1">'2020-2022'!$A$7:$S$1976</definedName>
    <definedName name="Z_03AB3AEB_5BFF_4B81_8017_2B99BDB1BAAF_.wvu.FilterData" localSheetId="1" hidden="1">Примечания!$A$2:$G$165</definedName>
    <definedName name="Z_03EE7CC4_776E_44B3_8053_3C3B2834CB32_.wvu.FilterData" localSheetId="0" hidden="1">'2020-2022'!$A$7:$S$1975</definedName>
    <definedName name="Z_03EE7CC4_776E_44B3_8053_3C3B2834CB32_.wvu.FilterData" localSheetId="1" hidden="1">Примечания!$A$2:$G$103</definedName>
    <definedName name="Z_09136D4D_0305_4479_AF2C_A9C41801FC5B_.wvu.FilterData" localSheetId="0" hidden="1">'2020-2022'!$A$7:$S$1976</definedName>
    <definedName name="Z_09EEA469_DD8A_4EC7_B378_D6442E3CC24E_.wvu.FilterData" localSheetId="1" hidden="1">Примечания!$A$2:$G$138</definedName>
    <definedName name="Z_09F76B2D_F98A_4FA6_9028_5C75FCD8881E_.wvu.FilterData" localSheetId="0" hidden="1">'2020-2022'!$A$7:$S$1976</definedName>
    <definedName name="Z_09F76B2D_F98A_4FA6_9028_5C75FCD8881E_.wvu.FilterData" localSheetId="1" hidden="1">Примечания!$A$2:$G$165</definedName>
    <definedName name="Z_09F76B2D_F98A_4FA6_9028_5C75FCD8881E_.wvu.Rows" localSheetId="0" hidden="1">'2020-2022'!$10:$597,'2020-2022'!$625:$781,'2020-2022'!$784:$1311,'2020-2022'!$1330:$1469,'2020-2022'!$1472:$1888,'2020-2022'!$1898:$1975</definedName>
    <definedName name="Z_0E6D90DA_7E05_4B2F_B5D2_8D199B297495_.wvu.FilterData" localSheetId="0" hidden="1">'2020-2022'!$A$7:$S$1976</definedName>
    <definedName name="Z_0EE2082C_54C0_42B4_82B1_00451051B8CD_.wvu.FilterData" localSheetId="0" hidden="1">'2020-2022'!$A$7:$S$1975</definedName>
    <definedName name="Z_0EE2082C_54C0_42B4_82B1_00451051B8CD_.wvu.FilterData" localSheetId="1" hidden="1">Примечания!$A$2:$G$23</definedName>
    <definedName name="Z_14216874_F8F0_4ABB_834B_A423535416A6_.wvu.FilterData" localSheetId="1" hidden="1">Примечания!$A$2:$G$75</definedName>
    <definedName name="Z_1549D184_BF92_43A5_8387_352CDB9790AF_.wvu.FilterData" localSheetId="0" hidden="1">'2020-2022'!$A$7:$S$1976</definedName>
    <definedName name="Z_1549D184_BF92_43A5_8387_352CDB9790AF_.wvu.FilterData" localSheetId="1" hidden="1">Примечания!$A$2:$G$138</definedName>
    <definedName name="Z_160742A4_49A0_4DC9_9E84_664DD73CAA2B_.wvu.FilterData" localSheetId="0" hidden="1">'2020-2022'!$A$7:$S$1975</definedName>
    <definedName name="Z_160742A4_49A0_4DC9_9E84_664DD73CAA2B_.wvu.FilterData" localSheetId="1" hidden="1">Примечания!$A$2:$G$24</definedName>
    <definedName name="Z_16CA92FC_9731_4543_9E6C_C0A89B8F793A_.wvu.FilterData" localSheetId="0" hidden="1">'2020-2022'!$A$7:$S$1975</definedName>
    <definedName name="Z_16CA92FC_9731_4543_9E6C_C0A89B8F793A_.wvu.FilterData" localSheetId="1" hidden="1">Примечания!$A$2:$G$103</definedName>
    <definedName name="Z_17265B16_9693_4C7B_B4D1_6245F5260F7B_.wvu.FilterData" localSheetId="0" hidden="1">'2020-2022'!$A$7:$S$1976</definedName>
    <definedName name="Z_18833F48_75D5_4A1D_8D62_80B8D53365AD_.wvu.FilterData" localSheetId="1" hidden="1">Примечания!$A$2:$G$165</definedName>
    <definedName name="Z_1D03558F_F0B9_4B3F_B523_2EF8817314DA_.wvu.FilterData" localSheetId="0" hidden="1">'2020-2022'!$A$7:$S$1975</definedName>
    <definedName name="Z_1D8A0EF4_0E96_44E1_94AA_1869343D6018_.wvu.FilterData" localSheetId="0" hidden="1">'2020-2022'!$A$7:$S$1976</definedName>
    <definedName name="Z_1ECEDFEA_E82C_4699_A9C2_61C131FF96E6_.wvu.FilterData" localSheetId="0" hidden="1">'2020-2022'!$A$7:$S$1976</definedName>
    <definedName name="Z_1FABE638_2550_4DD0_95CA_FC9883358159_.wvu.FilterData" localSheetId="0" hidden="1">'2020-2022'!$A$7:$S$1976</definedName>
    <definedName name="Z_1FABE638_2550_4DD0_95CA_FC9883358159_.wvu.FilterData" localSheetId="1" hidden="1">Примечания!$A$2:$G$120</definedName>
    <definedName name="Z_1FFA0E0D_F6C4_46B6_9F73_FDDC9DC247CD_.wvu.FilterData" localSheetId="0" hidden="1">'2020-2022'!$A$7:$S$1976</definedName>
    <definedName name="Z_20EC2B98_D2DD_4040_B4D3_0C331D8ADAB1_.wvu.FilterData" localSheetId="1" hidden="1">Примечания!$A$2:$G$2</definedName>
    <definedName name="Z_23EE47C1_D352_446D_9D93_5443DD32014B_.wvu.FilterData" localSheetId="0" hidden="1">'2020-2022'!$A$7:$S$1976</definedName>
    <definedName name="Z_23EE47C1_D352_446D_9D93_5443DD32014B_.wvu.FilterData" localSheetId="1" hidden="1">Примечания!$A$2:$G$165</definedName>
    <definedName name="Z_264EC013_9A1D_4F27_8CA7_D9DAD0D51CE2_.wvu.FilterData" localSheetId="0" hidden="1">'2020-2022'!$A$7:$S$1975</definedName>
    <definedName name="Z_286CE139_2E94_4713_A664_B8496A82F7C4_.wvu.FilterData" localSheetId="0" hidden="1">'2020-2022'!$A$7:$S$1976</definedName>
    <definedName name="Z_28716AB1_E5A0_42E5_8E03_1F80B9C3EA60_.wvu.FilterData" localSheetId="0" hidden="1">'2020-2022'!$A$7:$S$1975</definedName>
    <definedName name="Z_28716AB1_E5A0_42E5_8E03_1F80B9C3EA60_.wvu.FilterData" localSheetId="1" hidden="1">Примечания!$A$2:$G$23</definedName>
    <definedName name="Z_2C3C4360_506B_444F_89FB_8979EDF8664B_.wvu.FilterData" localSheetId="0" hidden="1">'2020-2022'!$A$7:$S$1976</definedName>
    <definedName name="Z_2F6C4CAC_1309_4D43_9F25_AB5CC55384BC_.wvu.FilterData" localSheetId="0" hidden="1">'2020-2022'!$A$7:$S$1976</definedName>
    <definedName name="Z_30456D15_312C_4B5C_9374_319761398094_.wvu.FilterData" localSheetId="0" hidden="1">'2020-2022'!$A$7:$S$1976</definedName>
    <definedName name="Z_3255AA5C_10B2_4C1B_9093_D0B2831F722E_.wvu.FilterData" localSheetId="1" hidden="1">Примечания!$A$2:$G$136</definedName>
    <definedName name="Z_33EA15D8_A14F_4406_A50F_50140D296A52_.wvu.FilterData" localSheetId="0" hidden="1">'2020-2022'!$A$7:$S$1976</definedName>
    <definedName name="Z_33EA15D8_A14F_4406_A50F_50140D296A52_.wvu.FilterData" localSheetId="1" hidden="1">Примечания!$A$2:$G$138</definedName>
    <definedName name="Z_340DC04D_4E9D_4137_A913_CAA01E3309F3_.wvu.FilterData" localSheetId="0" hidden="1">'2020-2022'!$A$7:$S$1975</definedName>
    <definedName name="Z_340DC04D_4E9D_4137_A913_CAA01E3309F3_.wvu.FilterData" localSheetId="1" hidden="1">Примечания!$A$2:$G$44</definedName>
    <definedName name="Z_37165194_FF5C_4726_B903_7FD4801FE576_.wvu.FilterData" localSheetId="0" hidden="1">'2020-2022'!$A$7:$S$1975</definedName>
    <definedName name="Z_37165194_FF5C_4726_B903_7FD4801FE576_.wvu.FilterData" localSheetId="1" hidden="1">Примечания!$A$2:$G$35</definedName>
    <definedName name="Z_377C2FC9_5767_4513_B913_BBC7C67C5216_.wvu.FilterData" localSheetId="0" hidden="1">'2020-2022'!$A$7:$S$1976</definedName>
    <definedName name="Z_37F665E2_05B8_42F3_831E_50C5679BD5BC_.wvu.FilterData" localSheetId="1" hidden="1">Примечания!$A$2:$G$94</definedName>
    <definedName name="Z_3833EA87_AE4D_4898_A4F8_F27E68406F2F_.wvu.FilterData" localSheetId="0" hidden="1">'2020-2022'!$A$7:$S$1976</definedName>
    <definedName name="Z_393F718E_107E_486A_B868_A843E7E114B8_.wvu.FilterData" localSheetId="0" hidden="1">'2020-2022'!$A$7:$S$1975</definedName>
    <definedName name="Z_3C2C1AA4_FD55_43ED_A00A_E3DE0BF48C8A_.wvu.FilterData" localSheetId="1" hidden="1">Примечания!$A$2:$G$36</definedName>
    <definedName name="Z_3C354498_5A15_4848_8B80_B375F8C72683_.wvu.FilterData" localSheetId="0" hidden="1">'2020-2022'!$A$7:$S$1975</definedName>
    <definedName name="Z_3C354498_5A15_4848_8B80_B375F8C72683_.wvu.FilterData" localSheetId="1" hidden="1">Примечания!$A$2:$G$31</definedName>
    <definedName name="Z_3C667BB1_2853_42D1_A038_1BD47EAEB3B4_.wvu.FilterData" localSheetId="0" hidden="1">'2020-2022'!$A$7:$S$1976</definedName>
    <definedName name="Z_3C7A875D_D466_4B7D_BC2A_FAC5F1B34543_.wvu.FilterData" localSheetId="0" hidden="1">'2020-2022'!$A$7:$S$1976</definedName>
    <definedName name="Z_3C7B2F76_622B_4B12_B205_465B1F2381CE_.wvu.FilterData" localSheetId="0" hidden="1">'2020-2022'!$A$7:$S$1976</definedName>
    <definedName name="Z_3D7A83A4_3107_49E1_A313_29118B3E9008_.wvu.FilterData" localSheetId="1" hidden="1">Примечания!$A$2:$G$103</definedName>
    <definedName name="Z_3FDC251C_9D4A_4011_871A_BED6BE8992B2_.wvu.FilterData" localSheetId="0" hidden="1">'2020-2022'!$A$7:$S$1976</definedName>
    <definedName name="Z_3FDC251C_9D4A_4011_871A_BED6BE8992B2_.wvu.FilterData" localSheetId="1" hidden="1">Примечания!$A$2:$G$103</definedName>
    <definedName name="Z_41A952DE_9AF5_4447_8F78_14C9ADCBCB7C_.wvu.FilterData" localSheetId="0" hidden="1">'2020-2022'!$A$7:$S$1976</definedName>
    <definedName name="Z_428CF51E_7204_4813_80B2_21F5590D8453_.wvu.FilterData" localSheetId="0" hidden="1">'2020-2022'!$A$7:$S$1976</definedName>
    <definedName name="Z_428CF51E_7204_4813_80B2_21F5590D8453_.wvu.FilterData" localSheetId="1" hidden="1">Примечания!$A$2:$G$138</definedName>
    <definedName name="Z_445FCA62_AE0B_4CD3_8AE8_1788EF9713AE_.wvu.FilterData" localSheetId="0" hidden="1">'2020-2022'!$A$7:$S$1975</definedName>
    <definedName name="Z_445FCA62_AE0B_4CD3_8AE8_1788EF9713AE_.wvu.FilterData" localSheetId="1" hidden="1">Примечания!$A$2:$G$5</definedName>
    <definedName name="Z_45DA5A30_07AF_42E6_AB12_DFCF3774044E_.wvu.FilterData" localSheetId="0" hidden="1">'2020-2022'!$A$7:$S$1976</definedName>
    <definedName name="Z_45DA5A30_07AF_42E6_AB12_DFCF3774044E_.wvu.FilterData" localSheetId="1" hidden="1">Примечания!$A$2:$G$138</definedName>
    <definedName name="Z_4987CEA7_7A3B_46DF_8D5F_215E03F19FF1_.wvu.FilterData" localSheetId="0" hidden="1">'2020-2022'!$A$7:$S$1976</definedName>
    <definedName name="Z_4C366FAD_0F8B_42BF_B559_196F30664273_.wvu.FilterData" localSheetId="0" hidden="1">'2020-2022'!$A$7:$S$1976</definedName>
    <definedName name="Z_4E563121_35AB_4046_8F1B_68AF1E18B10E_.wvu.FilterData" localSheetId="0" hidden="1">'2020-2022'!$A$7:$S$1975</definedName>
    <definedName name="Z_4EDF1EDF_2757_4709_98CF_FDA6D0DB71C2_.wvu.FilterData" localSheetId="0" hidden="1">'2020-2022'!$A$6:$T$1975</definedName>
    <definedName name="Z_4EDF1EDF_2757_4709_98CF_FDA6D0DB71C2_.wvu.FilterData" localSheetId="1" hidden="1">Примечания!$A$2:$G$165</definedName>
    <definedName name="Z_4F91A9CD_97C3_46A6_860F_7E950E0B7776_.wvu.FilterData" localSheetId="0" hidden="1">'2020-2022'!$A$7:$S$1976</definedName>
    <definedName name="Z_4F91A9CD_97C3_46A6_860F_7E950E0B7776_.wvu.FilterData" localSheetId="1" hidden="1">Примечания!$A$2:$G$138</definedName>
    <definedName name="Z_50F9DE5B_5A94_40F5_872B_76971A291F21_.wvu.FilterData" localSheetId="0" hidden="1">'2020-2022'!$A$7:$S$1975</definedName>
    <definedName name="Z_50F9DE5B_5A94_40F5_872B_76971A291F21_.wvu.FilterData" localSheetId="1" hidden="1">Примечания!$A$2:$G$2</definedName>
    <definedName name="Z_588C31BA_C36B_4B9E_AE8B_D926F1C5CA78_.wvu.FilterData" localSheetId="0" hidden="1">'2020-2022'!$A$7:$S$1976</definedName>
    <definedName name="Z_588C31BA_C36B_4B9E_AE8B_D926F1C5CA78_.wvu.FilterData" localSheetId="1" hidden="1">Примечания!$A$2:$G$165</definedName>
    <definedName name="Z_59E7D32D_31E1_4A5F_B776_7FA7D7087A3F_.wvu.FilterData" localSheetId="0" hidden="1">'2020-2022'!$A$7:$S$1976</definedName>
    <definedName name="Z_5A69E3B3_42F9_4E2F_B5F0_E7DDBD1C173D_.wvu.FilterData" localSheetId="1" hidden="1">Примечания!$A$2:$G$2</definedName>
    <definedName name="Z_5AADBD6D_D45D_4A3C_A633_3515D9E6457E_.wvu.FilterData" localSheetId="0" hidden="1">'2020-2022'!$A$7:$S$1975</definedName>
    <definedName name="Z_5AADBD6D_D45D_4A3C_A633_3515D9E6457E_.wvu.FilterData" localSheetId="1" hidden="1">Примечания!$A$2:$G$31</definedName>
    <definedName name="Z_5AF1C929_AA71_49F6_BE7C_88182D0A7C08_.wvu.FilterData" localSheetId="1" hidden="1">Примечания!$A$2:$G$103</definedName>
    <definedName name="Z_5CB0BDF8_65D4_4C92_AF6B_CE18FE8D74F9_.wvu.FilterData" localSheetId="0" hidden="1">'2020-2022'!$A$7:$S$1976</definedName>
    <definedName name="Z_5D7C1208_B8C6_4C02_9C0B_DB7077DBFF41_.wvu.FilterData" localSheetId="0" hidden="1">'2020-2022'!$A$7:$S$1976</definedName>
    <definedName name="Z_5E48F4DB_C0ED_4D9C_AF54_AA639B893A68_.wvu.FilterData" localSheetId="0" hidden="1">'2020-2022'!$A$7:$S$1976</definedName>
    <definedName name="Z_5E7B941C_FD28_4614_918A_F24C62370786_.wvu.FilterData" localSheetId="0" hidden="1">'2020-2022'!$A$7:$S$1976</definedName>
    <definedName name="Z_61313429_39BA_433B_B414_1E5DB5C5D44D_.wvu.FilterData" localSheetId="0" hidden="1">'2020-2022'!$A$7:$S$1976</definedName>
    <definedName name="Z_63D4DEF9_1444_4245_8E0F_6910B92A3F53_.wvu.FilterData" localSheetId="0" hidden="1">'2020-2022'!$A$6:$T$1975</definedName>
    <definedName name="Z_644D0FD6_C6FC_401C_9D01_5A5D25C7F86A_.wvu.FilterData" localSheetId="0" hidden="1">'2020-2022'!$A$7:$S$1976</definedName>
    <definedName name="Z_644D0FD6_C6FC_401C_9D01_5A5D25C7F86A_.wvu.FilterData" localSheetId="1" hidden="1">Примечания!$A$2:$G$138</definedName>
    <definedName name="Z_6462DA5E_F5DE_4B87_8DA2_29A57F241DA6_.wvu.FilterData" localSheetId="0" hidden="1">'2020-2022'!$A$7:$S$1975</definedName>
    <definedName name="Z_65BA4E2A_C8EE_4AB9_9D90_9C34C202FA22_.wvu.FilterData" localSheetId="0" hidden="1">'2020-2022'!$A$7:$S$1976</definedName>
    <definedName name="Z_65BA4E2A_C8EE_4AB9_9D90_9C34C202FA22_.wvu.FilterData" localSheetId="1" hidden="1">Примечания!$A$2:$G$138</definedName>
    <definedName name="Z_66E444A0_FD6A_448C_B387_E79994D3DD51_.wvu.FilterData" localSheetId="0" hidden="1">'2020-2022'!$A$7:$S$1975</definedName>
    <definedName name="Z_66E444A0_FD6A_448C_B387_E79994D3DD51_.wvu.FilterData" localSheetId="1" hidden="1">Примечания!$A$2:$G$44</definedName>
    <definedName name="Z_674398AD_6A55_49A8_8025_B33E81AC13E6_.wvu.FilterData" localSheetId="0" hidden="1">'2020-2022'!$A$7:$S$1975</definedName>
    <definedName name="Z_674398AD_6A55_49A8_8025_B33E81AC13E6_.wvu.FilterData" localSheetId="1" hidden="1">Примечания!$A$2:$G$103</definedName>
    <definedName name="Z_69DCB8DF_E3DD_43AE_9658_662ACA79F892_.wvu.FilterData" localSheetId="0" hidden="1">'2020-2022'!$A$7:$S$1975</definedName>
    <definedName name="Z_6BD3D018_1BDF_4869_8BEC_F2600447FE0D_.wvu.FilterData" localSheetId="0" hidden="1">'2020-2022'!$A$7:$S$1975</definedName>
    <definedName name="Z_6BD3D018_1BDF_4869_8BEC_F2600447FE0D_.wvu.FilterData" localSheetId="1" hidden="1">Примечания!$A$2:$G$31</definedName>
    <definedName name="Z_6D200CCA_F4AE_476E_B5DA_668782E930E1_.wvu.FilterData" localSheetId="0" hidden="1">'2020-2022'!$A$7:$S$1976</definedName>
    <definedName name="Z_6E3926F0_23C3_4A54_A9BF_B3D43E310A52_.wvu.FilterData" localSheetId="0" hidden="1">'2020-2022'!$A$7:$S$1975</definedName>
    <definedName name="Z_6EF6EC8B_67AE_4AD6_A90C_ED13AFDCB754_.wvu.FilterData" localSheetId="0" hidden="1">'2020-2022'!$A$7:$S$1975</definedName>
    <definedName name="Z_70C734AA_0A0B_42ED_80B3_DAF7F7F2528E_.wvu.FilterData" localSheetId="0" hidden="1">'2020-2022'!$A$7:$S$1975</definedName>
    <definedName name="Z_70C734AA_0A0B_42ED_80B3_DAF7F7F2528E_.wvu.FilterData" localSheetId="1" hidden="1">Примечания!$A$2:$G$103</definedName>
    <definedName name="Z_7161164B_D24D_4F1E_AF5B_C0AFB9313101_.wvu.FilterData" localSheetId="0" hidden="1">'2020-2022'!$A$7:$S$1976</definedName>
    <definedName name="Z_719B17F0_50A7_4876_A650_FF64AE965779_.wvu.FilterData" localSheetId="0" hidden="1">'2020-2022'!$A$7:$S$1976</definedName>
    <definedName name="Z_71AC1AFC_F719_4E18_AA53_7D59619884CE_.wvu.FilterData" localSheetId="0" hidden="1">'2020-2022'!$A$6:$T$1975</definedName>
    <definedName name="Z_71AC1AFC_F719_4E18_AA53_7D59619884CE_.wvu.FilterData" localSheetId="1" hidden="1">Примечания!$A$2:$G$165</definedName>
    <definedName name="Z_728A14A6_E825_4925_A0EF_CF0704085992_.wvu.FilterData" localSheetId="0" hidden="1">'2020-2022'!$A$7:$S$1975</definedName>
    <definedName name="Z_72A6B5C7_0FCA_4D07_AA9F_E6F8BEF7AA75_.wvu.FilterData" localSheetId="0" hidden="1">'2020-2022'!$A$7:$S$1976</definedName>
    <definedName name="Z_755C739C_822E_4E2E_8D77_5D9769FA7771_.wvu.FilterData" localSheetId="0" hidden="1">'2020-2022'!$A$7:$S$1976</definedName>
    <definedName name="Z_75DB1C00_2C9B_44B4_9825_5E9DAFFFE7E2_.wvu.FilterData" localSheetId="0" hidden="1">'2020-2022'!$A$7:$S$1976</definedName>
    <definedName name="Z_786ED349_6DB8_4086_A37C_859A0CF5F5AA_.wvu.FilterData" localSheetId="0" hidden="1">'2020-2022'!$A$7:$S$1975</definedName>
    <definedName name="Z_786ED349_6DB8_4086_A37C_859A0CF5F5AA_.wvu.FilterData" localSheetId="1" hidden="1">Примечания!$A$2:$G$24</definedName>
    <definedName name="Z_7AAF0770_0603_4400_83FC_E435D8DA54CC_.wvu.FilterData" localSheetId="0" hidden="1">'2020-2022'!$A$7:$S$1976</definedName>
    <definedName name="Z_7AAF0770_0603_4400_83FC_E435D8DA54CC_.wvu.FilterData" localSheetId="1" hidden="1">Примечания!$A$2:$G$138</definedName>
    <definedName name="Z_7CD6268C_1437_4536_97EA_0AA933B7F22D_.wvu.FilterData" localSheetId="0" hidden="1">'2020-2022'!$A$7:$S$1976</definedName>
    <definedName name="Z_7CE89C4A_8677_4355_A68D_B03B741A361F_.wvu.FilterData" localSheetId="0" hidden="1">'2020-2022'!$A$6:$T$1975</definedName>
    <definedName name="Z_7D4C4625_BABF_4488_99AE_EEBF2B266413_.wvu.FilterData" localSheetId="0" hidden="1">'2020-2022'!$A$7:$S$1976</definedName>
    <definedName name="Z_7E32449E_FD00_40DF_8B16_293BA966CC81_.wvu.FilterData" localSheetId="0" hidden="1">'2020-2022'!$A$7:$S$1976</definedName>
    <definedName name="Z_7E32449E_FD00_40DF_8B16_293BA966CC81_.wvu.FilterData" localSheetId="1" hidden="1">Примечания!$A$2:$G$158</definedName>
    <definedName name="Z_7EF75E2D_A228_4B42_AFAC_A3A44763EC76_.wvu.FilterData" localSheetId="0" hidden="1">'2020-2022'!$A$7:$S$1976</definedName>
    <definedName name="Z_7EFA34AB_82F2_4C30_A788_9E6A0A6312F4_.wvu.FilterData" localSheetId="0" hidden="1">'2020-2022'!$A$7:$S$1976</definedName>
    <definedName name="Z_7F3D0D4D_8151_4C2F_BD11_2D369D78E294_.wvu.FilterData" localSheetId="0" hidden="1">'2020-2022'!$A$7:$S$1976</definedName>
    <definedName name="Z_7F3D0D4D_8151_4C2F_BD11_2D369D78E294_.wvu.FilterData" localSheetId="1" hidden="1">Примечания!$A$2:$G$165</definedName>
    <definedName name="Z_7F673CC2_69AC_40FB_9F42_3F8EF9253FBA_.wvu.FilterData" localSheetId="0" hidden="1">'2020-2022'!$A$7:$S$1976</definedName>
    <definedName name="Z_7F673CC2_69AC_40FB_9F42_3F8EF9253FBA_.wvu.FilterData" localSheetId="1" hidden="1">Примечания!$A$2:$G$165</definedName>
    <definedName name="Z_7F8C83C7_2232_4C39_903C_8288B6DD46FC_.wvu.FilterData" localSheetId="0" hidden="1">'2020-2022'!$A$7:$S$1976</definedName>
    <definedName name="Z_8017AB8B_30BE_4C44_82DE_482769E95479_.wvu.FilterData" localSheetId="0" hidden="1">'2020-2022'!$A$7:$S$1975</definedName>
    <definedName name="Z_8017AB8B_30BE_4C44_82DE_482769E95479_.wvu.FilterData" localSheetId="1" hidden="1">Примечания!$A$2:$G$103</definedName>
    <definedName name="Z_807A5197_5A83_4516_8316_3FE3119D11D6_.wvu.FilterData" localSheetId="0" hidden="1">'2020-2022'!$A$7:$S$1976</definedName>
    <definedName name="Z_80B49383_3F91_409A_996F_34ABFA0932ED_.wvu.FilterData" localSheetId="0" hidden="1">'2020-2022'!$A$7:$S$1976</definedName>
    <definedName name="Z_80B49383_3F91_409A_996F_34ABFA0932ED_.wvu.FilterData" localSheetId="1" hidden="1">Примечания!$A$2:$G$165</definedName>
    <definedName name="Z_80B49383_3F91_409A_996F_34ABFA0932ED_.wvu.PrintArea" localSheetId="0" hidden="1">'2020-2022'!$2:$7</definedName>
    <definedName name="Z_80B49383_3F91_409A_996F_34ABFA0932ED_.wvu.PrintTitles" localSheetId="0" hidden="1">'2020-2022'!$2:$7</definedName>
    <definedName name="Z_84954793_7B63_4DDE_8CDA_F11DD91E8BEE_.wvu.FilterData" localSheetId="0" hidden="1">'2020-2022'!$A$7:$S$1975</definedName>
    <definedName name="Z_84954793_7B63_4DDE_8CDA_F11DD91E8BEE_.wvu.FilterData" localSheetId="1" hidden="1">Примечания!$A$2:$G$103</definedName>
    <definedName name="Z_8561258A_72A1_47E8_A2B0_DAF1BA83CED8_.wvu.FilterData" localSheetId="0" hidden="1">'2020-2022'!$A$6:$T$1975</definedName>
    <definedName name="Z_8561258A_72A1_47E8_A2B0_DAF1BA83CED8_.wvu.FilterData" localSheetId="1" hidden="1">Примечания!$A$2:$G$165</definedName>
    <definedName name="Z_881E2F16_380C_4A96_901D_76734268B8D7_.wvu.FilterData" localSheetId="1" hidden="1">Примечания!$A$2:$G$165</definedName>
    <definedName name="Z_8901A1B7_7886_4B75_BE83_3E87ECE26741_.wvu.FilterData" localSheetId="0" hidden="1">'2020-2022'!$A$7:$S$1975</definedName>
    <definedName name="Z_8901A1B7_7886_4B75_BE83_3E87ECE26741_.wvu.FilterData" localSheetId="1" hidden="1">Примечания!$A$2:$G$23</definedName>
    <definedName name="Z_890DAC5F_EC93_4C7C_86D4_3DE9EE7DD5EA_.wvu.FilterData" localSheetId="0" hidden="1">'2020-2022'!$A$7:$S$1976</definedName>
    <definedName name="Z_890DAC5F_EC93_4C7C_86D4_3DE9EE7DD5EA_.wvu.FilterData" localSheetId="1" hidden="1">Примечания!$A$2:$G$164</definedName>
    <definedName name="Z_8A6BB3D5_22DC_4C8C_B68F_4D94F2950BE1_.wvu.FilterData" localSheetId="0" hidden="1">'2020-2022'!$A$7:$S$1976</definedName>
    <definedName name="Z_8A6BB3D5_22DC_4C8C_B68F_4D94F2950BE1_.wvu.FilterData" localSheetId="1" hidden="1">Примечания!$A$2:$G$165</definedName>
    <definedName name="Z_8A9877F0_B03B_4E5D_8701_5AD36C6CCB48_.wvu.FilterData" localSheetId="1" hidden="1">Примечания!$A$2:$G$165</definedName>
    <definedName name="Z_8AFFD56B_9CE6_4BD7_9948_CC4799AC1183_.wvu.FilterData" localSheetId="0" hidden="1">'2020-2022'!$A$7:$S$1976</definedName>
    <definedName name="Z_8BC0B0DB_1A83_452B_A7AE_4068AFA47178_.wvu.FilterData" localSheetId="0" hidden="1">'2020-2022'!$A$7:$S$1976</definedName>
    <definedName name="Z_8C90971A_C5E7_4093_AFFD_6E6994D0CA95_.wvu.FilterData" localSheetId="0" hidden="1">'2020-2022'!$A$7:$S$1976</definedName>
    <definedName name="Z_8DCB5C7E_09E6_4B14_B0C5_5C8ED00CBFC1_.wvu.FilterData" localSheetId="0" hidden="1">'2020-2022'!$A$7:$S$1976</definedName>
    <definedName name="Z_8E20B889_DCA9_4E20_BF37_8DF96766DA3C_.wvu.FilterData" localSheetId="1" hidden="1">Примечания!$A$2:$G$2</definedName>
    <definedName name="Z_8E7D3738_98E4_4FBD_8FD5_849DB78F2C03_.wvu.FilterData" localSheetId="0" hidden="1">'2020-2022'!$A$7:$S$1976</definedName>
    <definedName name="Z_8E7D3738_98E4_4FBD_8FD5_849DB78F2C03_.wvu.FilterData" localSheetId="1" hidden="1">Примечания!$A$2:$G$165</definedName>
    <definedName name="Z_911ABA4C_D424_4AB1_A369_8BA4631DBD68_.wvu.FilterData" localSheetId="0" hidden="1">'2020-2022'!$A$7:$S$1976</definedName>
    <definedName name="Z_91EFE222_7990_494E_B479_9D97636B1372_.wvu.FilterData" localSheetId="0" hidden="1">'2020-2022'!$A$7:$S$1976</definedName>
    <definedName name="Z_93043CF4_469A_4FDF_A069_306B33E04AF3_.wvu.FilterData" localSheetId="0" hidden="1">'2020-2022'!$A$7:$S$1976</definedName>
    <definedName name="Z_93043CF4_469A_4FDF_A069_306B33E04AF3_.wvu.FilterData" localSheetId="1" hidden="1">Примечания!$A$2:$G$165</definedName>
    <definedName name="Z_93165A5A_0EFD_4957_A977_34EF21EBD5C2_.wvu.FilterData" localSheetId="0" hidden="1">'2020-2022'!$A$7:$S$1976</definedName>
    <definedName name="Z_93165A5A_0EFD_4957_A977_34EF21EBD5C2_.wvu.FilterData" localSheetId="1" hidden="1">Примечания!$A$2:$G$138</definedName>
    <definedName name="Z_93182887_3072_498E_B907_D799CEFEAC86_.wvu.FilterData" localSheetId="0" hidden="1">'2020-2022'!$A$7:$S$1976</definedName>
    <definedName name="Z_9595E341_47B0_4869_BE47_43740FED65BC_.wvu.FilterData" localSheetId="0" hidden="1">'2020-2022'!$A$6:$T$1975</definedName>
    <definedName name="Z_9595E341_47B0_4869_BE47_43740FED65BC_.wvu.FilterData" localSheetId="1" hidden="1">Примечания!$A$2:$G$165</definedName>
    <definedName name="Z_95B45164_2B22_4B3E_9BF2_B5657F4E1DD7_.wvu.FilterData" localSheetId="0" hidden="1">'2020-2022'!$A$7:$S$1975</definedName>
    <definedName name="Z_95B45164_2B22_4B3E_9BF2_B5657F4E1DD7_.wvu.FilterData" localSheetId="1" hidden="1">Примечания!$A$2:$G$2</definedName>
    <definedName name="Z_972F6771_0F4C_47A1_A0C6_B8696FCC9009_.wvu.FilterData" localSheetId="0" hidden="1">'2020-2022'!$A$7:$S$1976</definedName>
    <definedName name="Z_99CE5CA3_FC44_4098_9D93_140EAE44D419_.wvu.FilterData" localSheetId="0" hidden="1">'2020-2022'!$A$7:$S$1976</definedName>
    <definedName name="Z_9A943439_F664_43C2_949A_487E1A5DB2A1_.wvu.FilterData" localSheetId="0" hidden="1">'2020-2022'!$A$7:$S$1975</definedName>
    <definedName name="Z_9A943439_F664_43C2_949A_487E1A5DB2A1_.wvu.FilterData" localSheetId="1" hidden="1">Примечания!$A$2:$G$103</definedName>
    <definedName name="Z_9D4F81B0_E63F_4FE1_A5F3_64B773A521AD_.wvu.FilterData" localSheetId="0" hidden="1">'2020-2022'!$A$7:$S$1976</definedName>
    <definedName name="Z_9D6DA9DE_EC31_4EC4_8233_E3C51379A955_.wvu.FilterData" localSheetId="0" hidden="1">'2020-2022'!$A$7:$S$1976</definedName>
    <definedName name="Z_9EFDCBD6_7E4E_43D9_A3FF_37C7ACC5C574_.wvu.FilterData" localSheetId="0" hidden="1">'2020-2022'!$A$7:$S$1976</definedName>
    <definedName name="Z_A084906C_EFFE_4BF3_AD02_AAFE3A8C74D7_.wvu.FilterData" localSheetId="0" hidden="1">'2020-2022'!$A$7:$S$1975</definedName>
    <definedName name="Z_A283D49C_E912_4996_9E05_7E6B8450BB2C_.wvu.FilterData" localSheetId="1" hidden="1">Примечания!$A$2:$G$138</definedName>
    <definedName name="Z_A299C84D_C097_439E_954D_685D90CA46C9_.wvu.FilterData" localSheetId="0" hidden="1">'2020-2022'!$A$7:$S$1976</definedName>
    <definedName name="Z_A299C84D_C097_439E_954D_685D90CA46C9_.wvu.FilterData" localSheetId="1" hidden="1">Примечания!$A$2:$G$165</definedName>
    <definedName name="Z_A299C84D_C097_439E_954D_685D90CA46C9_.wvu.PrintTitles" localSheetId="0" hidden="1">'2020-2022'!$2:$7</definedName>
    <definedName name="Z_A2B50165_EA00_4826_B3AB_BCBD4C6A71CA_.wvu.FilterData" localSheetId="0" hidden="1">'2020-2022'!$A$7:$S$1976</definedName>
    <definedName name="Z_A2B50165_EA00_4826_B3AB_BCBD4C6A71CA_.wvu.FilterData" localSheetId="1" hidden="1">Примечания!$A$2:$G$138</definedName>
    <definedName name="Z_A2CBB7B6_A1E0_49E8_841D_65429DFBB894_.wvu.FilterData" localSheetId="0" hidden="1">'2020-2022'!$A$7:$S$1976</definedName>
    <definedName name="Z_A30ACEA5_2777_4485_95ED_FD52BF27B1A8_.wvu.FilterData" localSheetId="0" hidden="1">'2020-2022'!$A$7:$S$1976</definedName>
    <definedName name="Z_A30ACEA5_2777_4485_95ED_FD52BF27B1A8_.wvu.FilterData" localSheetId="1" hidden="1">Примечания!$A$2:$G$165</definedName>
    <definedName name="Z_A39016D1_1E66_4F43_8F75_543444BFA056_.wvu.FilterData" localSheetId="0" hidden="1">'2020-2022'!$A$6:$T$1975</definedName>
    <definedName name="Z_A39016D1_1E66_4F43_8F75_543444BFA056_.wvu.FilterData" localSheetId="1" hidden="1">Примечания!$A$2:$G$165</definedName>
    <definedName name="Z_A706B126_7820_4AE0_8E14_ABB31EAE6F8F_.wvu.FilterData" localSheetId="0" hidden="1">'2020-2022'!$A$7:$S$1975</definedName>
    <definedName name="Z_A7CB2D37_CE4A_40C6_B011_B79BA32730C7_.wvu.FilterData" localSheetId="0" hidden="1">'2020-2022'!$A$7:$S$1976</definedName>
    <definedName name="Z_A7CB2D37_CE4A_40C6_B011_B79BA32730C7_.wvu.FilterData" localSheetId="1" hidden="1">Примечания!$A$2:$G$165</definedName>
    <definedName name="Z_A91B4D57_8874_4778_AE9B_1F7B68ECAE8C_.wvu.FilterData" localSheetId="0" hidden="1">'2020-2022'!$A$7:$S$1976</definedName>
    <definedName name="Z_AB5C4DDE_4100_4535_A219_2C35E74E0092_.wvu.FilterData" localSheetId="0" hidden="1">'2020-2022'!$A$7:$S$1976</definedName>
    <definedName name="Z_ABD02FBC_E9EB_4844_8CF1_BDDC667D720C_.wvu.FilterData" localSheetId="0" hidden="1">'2020-2022'!$A$7:$S$1976</definedName>
    <definedName name="Z_ACBF8DEB_E400_4AB7_BB8D_B14008C2F0EF_.wvu.FilterData" localSheetId="0" hidden="1">'2020-2022'!$A$7:$S$1975</definedName>
    <definedName name="Z_ACBF8DEB_E400_4AB7_BB8D_B14008C2F0EF_.wvu.FilterData" localSheetId="1" hidden="1">Примечания!$A$2:$G$67</definedName>
    <definedName name="Z_AE11CE85_6201_446F_A6EA_EE5CFF7DDF5A_.wvu.FilterData" localSheetId="0" hidden="1">'2020-2022'!$A$7:$S$1976</definedName>
    <definedName name="Z_AE11CE85_6201_446F_A6EA_EE5CFF7DDF5A_.wvu.FilterData" localSheetId="1" hidden="1">Примечания!$A$2:$G$138</definedName>
    <definedName name="Z_AE8AFD0D_CFB3_452B_9CC8_FE6A3778ED69_.wvu.FilterData" localSheetId="0" hidden="1">'2020-2022'!$A$7:$S$1976</definedName>
    <definedName name="Z_AEC031A3_7B9D_41E0_9F92_6EE4C0C7A0AA_.wvu.FilterData" localSheetId="1" hidden="1">Примечания!$A$2:$G$24</definedName>
    <definedName name="Z_B0F4771D_10AE_4682_B133_B132772D8631_.wvu.FilterData" localSheetId="0" hidden="1">'2020-2022'!$A$7:$S$1975</definedName>
    <definedName name="Z_B0F4771D_10AE_4682_B133_B132772D8631_.wvu.FilterData" localSheetId="1" hidden="1">Примечания!$A$2:$G$103</definedName>
    <definedName name="Z_B263DC1C_24C3_4C79_9A3B_5BDB059CD27D_.wvu.FilterData" localSheetId="0" hidden="1">'2020-2022'!$A$7:$S$1976</definedName>
    <definedName name="Z_B315306D_026D_41AB_AEED_FCD2516BB4D7_.wvu.FilterData" localSheetId="0" hidden="1">'2020-2022'!$A$7:$S$1976</definedName>
    <definedName name="Z_B315306D_026D_41AB_AEED_FCD2516BB4D7_.wvu.FilterData" localSheetId="1" hidden="1">Примечания!$A$2:$G$161</definedName>
    <definedName name="Z_B3CA4255_AA72_4595_B330_71BA54CB2B27_.wvu.FilterData" localSheetId="0" hidden="1">'2020-2022'!$A$7:$S$1976</definedName>
    <definedName name="Z_B40A38A3_27F0_45AF_8A1F_D05F4BF8C5F8_.wvu.FilterData" localSheetId="0" hidden="1">'2020-2022'!$A$7:$S$1976</definedName>
    <definedName name="Z_B4A9845A_A91C_4314_A026_832CA8366950_.wvu.FilterData" localSheetId="0" hidden="1">'2020-2022'!$A$7:$S$1976</definedName>
    <definedName name="Z_B6CFCCD1_C0A8_47CE_AC19_B14DA6160762_.wvu.FilterData" localSheetId="0" hidden="1">'2020-2022'!$A$7:$S$1975</definedName>
    <definedName name="Z_B880E734_0EAC_47B1_8796_9F82D1027FAC_.wvu.FilterData" localSheetId="0" hidden="1">'2020-2022'!$A$7:$S$1975</definedName>
    <definedName name="Z_BAD53998_9EF8_4AB6_AE90_3AB4A088C2EE_.wvu.FilterData" localSheetId="0" hidden="1">'2020-2022'!$A$7:$S$1975</definedName>
    <definedName name="Z_BB9ABBB3_8DF0_458C_A261_3008A5BAAA62_.wvu.FilterData" localSheetId="1" hidden="1">Примечания!$A$2:$G$75</definedName>
    <definedName name="Z_BC73A013_3643_4829_B1A4_2C889342176B_.wvu.FilterData" localSheetId="0" hidden="1">'2020-2022'!$A$7:$S$1975</definedName>
    <definedName name="Z_BC73A013_3643_4829_B1A4_2C889342176B_.wvu.FilterData" localSheetId="1" hidden="1">Примечания!$A$2:$G$103</definedName>
    <definedName name="Z_BCB25F59_C425_4C86_8F74_F8AB142D2D58_.wvu.FilterData" localSheetId="0" hidden="1">'2020-2022'!$A$7:$S$1976</definedName>
    <definedName name="Z_BEDA8022_AC7E_4CA2_8AE4_D7A5003B8F28_.wvu.FilterData" localSheetId="0" hidden="1">'2020-2022'!$A$7:$S$1976</definedName>
    <definedName name="Z_BF7021BF_F3EF_4829_ADA1_6193F660E23F_.wvu.FilterData" localSheetId="0" hidden="1">'2020-2022'!$A$7:$S$1975</definedName>
    <definedName name="Z_C008C2C7_7D81_4B1D_A0A4_E47AF428D6D5_.wvu.FilterData" localSheetId="0" hidden="1">'2020-2022'!$A$7:$S$1976</definedName>
    <definedName name="Z_C2BC3CC9_5A33_4838_B0C9_765C41E09E42_.wvu.FilterData" localSheetId="0" hidden="1">'2020-2022'!$A$7:$S$1975</definedName>
    <definedName name="Z_C2BC3CC9_5A33_4838_B0C9_765C41E09E42_.wvu.FilterData" localSheetId="1" hidden="1">Примечания!$A$2:$G$103</definedName>
    <definedName name="Z_C3D390E5_0F13_4875_9F1D_879F09C88916_.wvu.FilterData" localSheetId="0" hidden="1">'2020-2022'!$A$7:$S$1975</definedName>
    <definedName name="Z_C3D390E5_0F13_4875_9F1D_879F09C88916_.wvu.FilterData" localSheetId="1" hidden="1">Примечания!$A$2:$G$23</definedName>
    <definedName name="Z_C6B003FD_B9AC_456D_8642_7F5EB48848F5_.wvu.FilterData" localSheetId="0" hidden="1">'2020-2022'!$A$7:$S$1975</definedName>
    <definedName name="Z_C6F24245_0558_4D8D_8C7B_A176478D1494_.wvu.FilterData" localSheetId="0" hidden="1">'2020-2022'!$A$7:$S$1975</definedName>
    <definedName name="Z_C6F24245_0558_4D8D_8C7B_A176478D1494_.wvu.FilterData" localSheetId="1" hidden="1">Примечания!$A$2:$G$58</definedName>
    <definedName name="Z_C6FE7A87_1500_4934_BD7A_3EBD811526B1_.wvu.FilterData" localSheetId="0" hidden="1">'2020-2022'!$A$7:$S$1976</definedName>
    <definedName name="Z_C86C2D17_73F1_4255_BBF8_F8E4CC5F701E_.wvu.FilterData" localSheetId="0" hidden="1">'2020-2022'!$A$7:$S$1976</definedName>
    <definedName name="Z_C86C2D17_73F1_4255_BBF8_F8E4CC5F701E_.wvu.FilterData" localSheetId="1" hidden="1">Примечания!$A$2:$G$103</definedName>
    <definedName name="Z_C9377F56_E549_4701_A8AD_7625126A6986_.wvu.FilterData" localSheetId="0" hidden="1">'2020-2022'!$A$7:$S$1975</definedName>
    <definedName name="Z_C9377F56_E549_4701_A8AD_7625126A6986_.wvu.FilterData" localSheetId="1" hidden="1">Примечания!$A$2:$G$2</definedName>
    <definedName name="Z_CB2629FD_0013_46E8_8ADE_00CC1266F388_.wvu.FilterData" localSheetId="0" hidden="1">'2020-2022'!$A$7:$S$1976</definedName>
    <definedName name="Z_CC0B14FE_FE4E_4AA7_81DD_DEB86EDD2118_.wvu.FilterData" localSheetId="0" hidden="1">'2020-2022'!$A$7:$S$1975</definedName>
    <definedName name="Z_CC0B14FE_FE4E_4AA7_81DD_DEB86EDD2118_.wvu.FilterData" localSheetId="1" hidden="1">Примечания!$A$2:$G$103</definedName>
    <definedName name="Z_CD480B34_4BC8_4C8A_9211_F0C831CD6E52_.wvu.FilterData" localSheetId="0" hidden="1">'2020-2022'!$A$7:$S$1976</definedName>
    <definedName name="Z_CD480B34_4BC8_4C8A_9211_F0C831CD6E52_.wvu.FilterData" localSheetId="1" hidden="1">Примечания!$A$2:$G$165</definedName>
    <definedName name="Z_CE258E8A_C41F_4032_821F_1F22D30ACEB8_.wvu.FilterData" localSheetId="0" hidden="1">'2020-2022'!$A$7:$S$1976</definedName>
    <definedName name="Z_D1DB80C4_E629_4478_B23B_2439C775C479_.wvu.FilterData" localSheetId="0" hidden="1">'2020-2022'!$A$7:$S$1975</definedName>
    <definedName name="Z_D31AE9E4_D825_4015_BFDF_AE99C69DD5BD_.wvu.FilterData" localSheetId="0" hidden="1">'2020-2022'!$A$7:$S$1975</definedName>
    <definedName name="Z_D42D9651_C0D2_4346_9E1D_375932EB6E07_.wvu.FilterData" localSheetId="0" hidden="1">'2020-2022'!$A$7:$S$1975</definedName>
    <definedName name="Z_D4F6BFCA_D8BE_457D_8F2C_BF91C953D645_.wvu.FilterData" localSheetId="1" hidden="1">Примечания!$A$2:$G$73</definedName>
    <definedName name="Z_D712E07D_6B0E_47DA_A335_1332F0CE03DA_.wvu.FilterData" localSheetId="0" hidden="1">'2020-2022'!$A$7:$S$1976</definedName>
    <definedName name="Z_D712E07D_6B0E_47DA_A335_1332F0CE03DA_.wvu.FilterData" localSheetId="1" hidden="1">Примечания!$A$2:$G$138</definedName>
    <definedName name="Z_D7EB5E5F_F11E_4F31_9C79_68036DAA6684_.wvu.FilterData" localSheetId="0" hidden="1">'2020-2022'!$A$7:$S$1976</definedName>
    <definedName name="Z_D7EB5E5F_F11E_4F31_9C79_68036DAA6684_.wvu.FilterData" localSheetId="1" hidden="1">Примечания!$A$2:$G$138</definedName>
    <definedName name="Z_D965B6A5_43CB_4576_906D_05F1851524BB_.wvu.FilterData" localSheetId="0" hidden="1">'2020-2022'!$A$7:$S$1975</definedName>
    <definedName name="Z_D965B6A5_43CB_4576_906D_05F1851524BB_.wvu.FilterData" localSheetId="1" hidden="1">Примечания!$A$2:$G$14</definedName>
    <definedName name="Z_D97F2A98_CAED_4B08_868A_C9E21A7404B1_.wvu.FilterData" localSheetId="0" hidden="1">'2020-2022'!$A$7:$S$1976</definedName>
    <definedName name="Z_DA47718F_486E_4304_9A98_C2CF26102F78_.wvu.FilterData" localSheetId="0" hidden="1">'2020-2022'!$A$7:$S$1976</definedName>
    <definedName name="Z_DEB19373_437A_4B05_9C1C_722BD698C887_.wvu.FilterData" localSheetId="0" hidden="1">'2020-2022'!$A$7:$S$1976</definedName>
    <definedName name="Z_DF619A4D_D07A_4655_AD55_D355C2D695E2_.wvu.FilterData" localSheetId="0" hidden="1">'2020-2022'!$A$7:$S$1975</definedName>
    <definedName name="Z_DF619A4D_D07A_4655_AD55_D355C2D695E2_.wvu.FilterData" localSheetId="1" hidden="1">Примечания!$A$2:$G$103</definedName>
    <definedName name="Z_E1F6058C_01B7_4938_8B87_99B79464C343_.wvu.FilterData" localSheetId="1" hidden="1">Примечания!$A$2:$G$162</definedName>
    <definedName name="Z_E4958E11_E6A8_4566_8ECC_D9485645E397_.wvu.FilterData" localSheetId="0" hidden="1">'2020-2022'!$A$7:$S$1975</definedName>
    <definedName name="Z_E7900F59_C84B_4345_ADD4_9F81041EADDD_.wvu.FilterData" localSheetId="1" hidden="1">Примечания!$A$2:$G$138</definedName>
    <definedName name="Z_E88F357C_8B96_4CED_8AB0_61FBD82B72EC_.wvu.FilterData" localSheetId="0" hidden="1">'2020-2022'!$A$7:$S$1976</definedName>
    <definedName name="Z_E97083F0_953A_4BBB_AE5F_5C8EECE95553_.wvu.FilterData" localSheetId="0" hidden="1">'2020-2022'!$A$7:$S$1975</definedName>
    <definedName name="Z_E9C101E7_73A4_4D77_BFC9_00481D069531_.wvu.FilterData" localSheetId="0" hidden="1">'2020-2022'!$A$7:$S$1976</definedName>
    <definedName name="Z_E9C101E7_73A4_4D77_BFC9_00481D069531_.wvu.FilterData" localSheetId="1" hidden="1">Примечания!$A$2:$G$138</definedName>
    <definedName name="Z_EC829802_E729_4DB8_91F1_CDA82A6C3240_.wvu.FilterData" localSheetId="0" hidden="1">'2020-2022'!$A$7:$S$1975</definedName>
    <definedName name="Z_EC829802_E729_4DB8_91F1_CDA82A6C3240_.wvu.FilterData" localSheetId="1" hidden="1">Примечания!$A$2:$G$71</definedName>
    <definedName name="Z_EC849AC7_6218_4CD5_85F7_2A6CA6C184D4_.wvu.FilterData" localSheetId="0" hidden="1">'2020-2022'!$A$7:$S$1975</definedName>
    <definedName name="Z_EC849AC7_6218_4CD5_85F7_2A6CA6C184D4_.wvu.FilterData" localSheetId="1" hidden="1">Примечания!$A$2:$G$35</definedName>
    <definedName name="Z_ECB7BADB_A101_4C61_A9A1_7E08C1E3D00F_.wvu.FilterData" localSheetId="0" hidden="1">'2020-2022'!$A$7:$S$1976</definedName>
    <definedName name="Z_ED1E6362_B2A3_4C67_9BE4_5B3F451DFC81_.wvu.FilterData" localSheetId="1" hidden="1">Примечания!$A$2:$G$24</definedName>
    <definedName name="Z_EEB9C789_7C9F_42B9_AB72_F28612C9DE45_.wvu.FilterData" localSheetId="0" hidden="1">'2020-2022'!$A$7:$S$1975</definedName>
    <definedName name="Z_EF814872_1491_4A56_9509_FBD378622643_.wvu.FilterData" localSheetId="0" hidden="1">'2020-2022'!$A$7:$S$1975</definedName>
    <definedName name="Z_F3BBE83F_7914_4F70_BCA7_E831ABF280F2_.wvu.FilterData" localSheetId="0" hidden="1">'2020-2022'!$A$7:$S$1975</definedName>
    <definedName name="Z_F3BBE83F_7914_4F70_BCA7_E831ABF280F2_.wvu.FilterData" localSheetId="1" hidden="1">Примечания!$A$2:$G$48</definedName>
    <definedName name="Z_F3BD0846_5350_43E0_A047_E38AD74A38D1_.wvu.FilterData" localSheetId="0" hidden="1">'2020-2022'!$A$7:$S$1976</definedName>
    <definedName name="Z_F3BD0846_5350_43E0_A047_E38AD74A38D1_.wvu.FilterData" localSheetId="1" hidden="1">Примечания!$A$2:$G$104</definedName>
    <definedName name="Z_F69F470B_1FA6_4B72_A749_81B698926443_.wvu.FilterData" localSheetId="0" hidden="1">'2020-2022'!$A$7:$S$1976</definedName>
    <definedName name="Z_F779272D_CDDB_4BB0_82D3_9F9ED6B8D507_.wvu.FilterData" localSheetId="0" hidden="1">'2020-2022'!$A$7:$S$1976</definedName>
    <definedName name="Z_F795B5EC_BAE9_4AA2_BEF5_2879A88BE6A4_.wvu.FilterData" localSheetId="0" hidden="1">'2020-2022'!$A$7:$S$1976</definedName>
    <definedName name="Z_F795B5EC_BAE9_4AA2_BEF5_2879A88BE6A4_.wvu.FilterData" localSheetId="1" hidden="1">Примечания!$A$2:$G$161</definedName>
    <definedName name="Z_F95BD715_A3E2_4069_9DD7_1CB2FF3B9633_.wvu.FilterData" localSheetId="0" hidden="1">'2020-2022'!$A$7:$S$1975</definedName>
    <definedName name="Z_F95BD715_A3E2_4069_9DD7_1CB2FF3B9633_.wvu.FilterData" localSheetId="1" hidden="1">Примечания!$A$2:$G$58</definedName>
    <definedName name="Z_FA594352_B0AD_420A_B1BB_89B5EF9F28C5_.wvu.FilterData" localSheetId="1" hidden="1">Примечания!$A$2:$G$165</definedName>
    <definedName name="Z_FACF99E7_8E1C_4733_8A47_A19034AD29CB_.wvu.FilterData" localSheetId="0" hidden="1">'2020-2022'!$A$7:$S$1976</definedName>
    <definedName name="Z_FACF99E7_8E1C_4733_8A47_A19034AD29CB_.wvu.FilterData" localSheetId="1" hidden="1">Примечания!$A$2:$G$138</definedName>
    <definedName name="Z_FAD836EA_920A_4F0E_B224_4FB7AAA2CBB8_.wvu.FilterData" localSheetId="0" hidden="1">'2020-2022'!$A$7:$S$1976</definedName>
    <definedName name="Z_FB800E5F_B90F_4A3C_8477_80EAC67A269F_.wvu.FilterData" localSheetId="0" hidden="1">'2020-2022'!$A$7:$S$1976</definedName>
  </definedNames>
  <calcPr calcId="144525"/>
  <customWorkbookViews>
    <customWorkbookView name="Героева - Личное представление" guid="{09F76B2D-F98A-4FA6-9028-5C75FCD8881E}" mergeInterval="0" personalView="1" maximized="1" windowWidth="1366" windowHeight="596" activeSheetId="1"/>
    <customWorkbookView name="Аплакова Виктория Николаевна - Личное представление" guid="{9595E341-47B0-4869-BE47-43740FED65BC}" mergeInterval="0" personalView="1" maximized="1" xWindow="-8" yWindow="-8" windowWidth="1936" windowHeight="1056" activeSheetId="1"/>
    <customWorkbookView name="Седунова Александра Аркадьевна - Личное представление" guid="{C2BC3CC9-5A33-4838-B0C9-765C41E09E42}" mergeInterval="0" personalView="1" maximized="1" windowWidth="1588" windowHeight="663" activeSheetId="1"/>
    <customWorkbookView name="Тимонина Ксения Юрьевна - Личное представление" guid="{CC0B14FE-FE4E-4AA7-81DD-DEB86EDD2118}" mergeInterval="0" personalView="1" maximized="1" xWindow="-8" yWindow="-8" windowWidth="1936" windowHeight="1056" activeSheetId="1"/>
    <customWorkbookView name="Савосина Ирина Викторовна - Личное представление" guid="{95B45164-2B22-4B3E-9BF2-B5657F4E1DD7}" mergeInterval="0" personalView="1" xWindow="960" windowWidth="960" windowHeight="1040" activeSheetId="2"/>
    <customWorkbookView name="Andrey Pellinen - Личное представление" guid="{9A943439-F664-43C2-949A-487E1A5DB2A1}" mergeInterval="0" personalView="1" maximized="1" xWindow="-8" yWindow="-8" windowWidth="1936" windowHeight="1066" activeSheetId="1" showComments="commIndAndComment"/>
    <customWorkbookView name="Хорошавина Вероника Евгеньевна - Личное представление" guid="{80B49383-3F91-409A-996F-34ABFA0932ED}" mergeInterval="0" personalView="1" xWindow="727" yWindow="5" windowWidth="1178" windowHeight="1059" activeSheetId="1"/>
    <customWorkbookView name="Корчагина София Александровна - Личное представление" guid="{A299C84D-C097-439E-954D-685D90CA46C9}" mergeInterval="0" personalView="1" maximized="1" xWindow="-8" yWindow="-8" windowWidth="1382" windowHeight="744" tabRatio="597" activeSheetId="1"/>
    <customWorkbookView name="Шелепова Анастасия Михайловна - Личное представление" guid="{588C31BA-C36B-4B9E-AE8B-D926F1C5CA78}" mergeInterval="0" personalView="1" maximized="1" xWindow="-8" yWindow="-8" windowWidth="1936" windowHeight="1056" activeSheetId="1"/>
  </customWorkbookViews>
</workbook>
</file>

<file path=xl/calcChain.xml><?xml version="1.0" encoding="utf-8"?>
<calcChain xmlns="http://schemas.openxmlformats.org/spreadsheetml/2006/main">
  <c r="C1758" i="1" l="1"/>
  <c r="D1925" i="1"/>
  <c r="G1920" i="1" l="1"/>
  <c r="S1769" i="1" l="1"/>
  <c r="R1769" i="1"/>
  <c r="Q1769" i="1"/>
  <c r="P1769" i="1"/>
  <c r="O1769" i="1"/>
  <c r="N1769" i="1"/>
  <c r="M1769" i="1"/>
  <c r="L1769" i="1"/>
  <c r="K1769" i="1"/>
  <c r="J1769" i="1"/>
  <c r="I1769" i="1"/>
  <c r="H1769" i="1"/>
  <c r="G1769" i="1"/>
  <c r="F1769" i="1"/>
  <c r="E1769" i="1"/>
  <c r="D1887" i="1" l="1"/>
  <c r="C1887" i="1" s="1"/>
  <c r="D1303" i="1"/>
  <c r="G855" i="1" l="1"/>
  <c r="D855" i="1"/>
  <c r="C1836" i="1" l="1"/>
  <c r="C1861" i="1"/>
  <c r="C1837" i="1"/>
  <c r="D1971" i="1"/>
  <c r="C1971" i="1" s="1"/>
  <c r="D1643" i="1" l="1"/>
  <c r="C1643" i="1" s="1"/>
  <c r="D1497" i="1"/>
  <c r="D836" i="1"/>
  <c r="C836" i="1" s="1"/>
  <c r="D61" i="1" l="1"/>
  <c r="C1654" i="1"/>
  <c r="D1697" i="1"/>
  <c r="C881" i="1"/>
  <c r="C883" i="1"/>
  <c r="C884" i="1"/>
  <c r="C885" i="1"/>
  <c r="C886" i="1"/>
  <c r="C887" i="1"/>
  <c r="C888" i="1"/>
  <c r="C889" i="1"/>
  <c r="C890" i="1"/>
  <c r="C891" i="1"/>
  <c r="C892" i="1"/>
  <c r="C893" i="1"/>
  <c r="C894" i="1"/>
  <c r="C895" i="1"/>
  <c r="C896" i="1"/>
  <c r="C897" i="1"/>
  <c r="C898" i="1"/>
  <c r="C899" i="1"/>
  <c r="C900" i="1"/>
  <c r="C901" i="1"/>
  <c r="C902" i="1"/>
  <c r="C904" i="1"/>
  <c r="C905" i="1"/>
  <c r="C906" i="1"/>
  <c r="C907" i="1"/>
  <c r="C908" i="1"/>
  <c r="C909" i="1"/>
  <c r="C910" i="1"/>
  <c r="C912" i="1"/>
  <c r="C913" i="1"/>
  <c r="C914" i="1"/>
  <c r="C915" i="1"/>
  <c r="C916" i="1"/>
  <c r="C917" i="1"/>
  <c r="C920" i="1"/>
  <c r="C923" i="1"/>
  <c r="C924" i="1"/>
  <c r="C925" i="1"/>
  <c r="C926" i="1"/>
  <c r="C927" i="1"/>
  <c r="C928" i="1"/>
  <c r="C930" i="1"/>
  <c r="C932" i="1"/>
  <c r="C933" i="1"/>
  <c r="C934" i="1"/>
  <c r="C935" i="1"/>
  <c r="C936" i="1"/>
  <c r="C937" i="1"/>
  <c r="C938" i="1"/>
  <c r="C939" i="1"/>
  <c r="C941" i="1"/>
  <c r="C942" i="1"/>
  <c r="C943" i="1"/>
  <c r="C944" i="1"/>
  <c r="C945" i="1"/>
  <c r="C946" i="1"/>
  <c r="C947" i="1"/>
  <c r="C949" i="1"/>
  <c r="C950" i="1"/>
  <c r="C952" i="1"/>
  <c r="C953" i="1"/>
  <c r="C1697" i="1" l="1"/>
  <c r="C1440" i="1"/>
  <c r="S1953" i="1" l="1"/>
  <c r="R1953" i="1"/>
  <c r="Q1953" i="1"/>
  <c r="P1953" i="1"/>
  <c r="O1953" i="1"/>
  <c r="N1953" i="1"/>
  <c r="M1953" i="1"/>
  <c r="L1953" i="1"/>
  <c r="K1953" i="1"/>
  <c r="J1953" i="1"/>
  <c r="I1953" i="1"/>
  <c r="H1953" i="1"/>
  <c r="G1953" i="1"/>
  <c r="F1953" i="1"/>
  <c r="E1953" i="1"/>
  <c r="D1634" i="1" l="1"/>
  <c r="C1634" i="1" s="1"/>
  <c r="C1952" i="1"/>
  <c r="M1703" i="1" l="1"/>
  <c r="M1690" i="1"/>
  <c r="M1689" i="1"/>
  <c r="M1651" i="1"/>
  <c r="M1650" i="1"/>
  <c r="D1650" i="1" s="1"/>
  <c r="M1649" i="1"/>
  <c r="M1641" i="1"/>
  <c r="M1552" i="1"/>
  <c r="M1550" i="1"/>
  <c r="M1543" i="1"/>
  <c r="C1650" i="1" l="1"/>
  <c r="D1721" i="1"/>
  <c r="D1703" i="1"/>
  <c r="D1696" i="1"/>
  <c r="C1696" i="1" s="1"/>
  <c r="D1690" i="1"/>
  <c r="D1689" i="1"/>
  <c r="D1666" i="1"/>
  <c r="D1651" i="1"/>
  <c r="D1649" i="1"/>
  <c r="D1640" i="1"/>
  <c r="D1641" i="1"/>
  <c r="D1642" i="1"/>
  <c r="D1644" i="1"/>
  <c r="D1543" i="1"/>
  <c r="D1547" i="1"/>
  <c r="D1548" i="1"/>
  <c r="D1549" i="1"/>
  <c r="D1550" i="1"/>
  <c r="D1551" i="1"/>
  <c r="D1552" i="1"/>
  <c r="D1553" i="1"/>
  <c r="C1553" i="1" s="1"/>
  <c r="D1554" i="1"/>
  <c r="C1549" i="1" l="1"/>
  <c r="C1551" i="1"/>
  <c r="C1547" i="1"/>
  <c r="C1554" i="1"/>
  <c r="C1543" i="1"/>
  <c r="C1550" i="1"/>
  <c r="C1703" i="1"/>
  <c r="C1552" i="1"/>
  <c r="C1548" i="1"/>
  <c r="C1649" i="1"/>
  <c r="C1689" i="1"/>
  <c r="C1544" i="1"/>
  <c r="C1651" i="1"/>
  <c r="C1690" i="1"/>
  <c r="C1640" i="1"/>
  <c r="C1666" i="1"/>
  <c r="C1644" i="1"/>
  <c r="C1721" i="1"/>
  <c r="C1642" i="1"/>
  <c r="C1827" i="1"/>
  <c r="C1641" i="1"/>
  <c r="D1545" i="1"/>
  <c r="C1545" i="1" s="1"/>
  <c r="C1911" i="1" l="1"/>
  <c r="S1483" i="1" l="1"/>
  <c r="R1483" i="1"/>
  <c r="Q1483" i="1"/>
  <c r="P1483" i="1"/>
  <c r="O1483" i="1"/>
  <c r="M1483" i="1"/>
  <c r="L1483" i="1"/>
  <c r="K1483" i="1"/>
  <c r="J1483" i="1"/>
  <c r="I1483" i="1"/>
  <c r="H1483" i="1"/>
  <c r="G1483" i="1"/>
  <c r="F1483" i="1"/>
  <c r="C1482" i="1"/>
  <c r="C1481" i="1"/>
  <c r="E1483" i="1" l="1"/>
  <c r="A1471" i="1" l="1"/>
  <c r="C1944" i="1" l="1"/>
  <c r="C1941" i="1"/>
  <c r="C842" i="1" l="1"/>
  <c r="C843" i="1"/>
  <c r="C845" i="1"/>
  <c r="C847" i="1"/>
  <c r="C848" i="1"/>
  <c r="C849" i="1"/>
  <c r="C850" i="1"/>
  <c r="C852" i="1"/>
  <c r="C853" i="1"/>
  <c r="C854" i="1"/>
  <c r="C841" i="1"/>
  <c r="P855" i="1"/>
  <c r="O855" i="1"/>
  <c r="R855" i="1"/>
  <c r="S855" i="1"/>
  <c r="Q855" i="1"/>
  <c r="M855" i="1"/>
  <c r="H855" i="1"/>
  <c r="I855" i="1"/>
  <c r="J855" i="1"/>
  <c r="K855" i="1"/>
  <c r="L855" i="1"/>
  <c r="F855" i="1"/>
  <c r="E855" i="1"/>
  <c r="C855" i="1" l="1"/>
  <c r="D1848" i="1"/>
  <c r="C1848" i="1" s="1"/>
  <c r="C1747" i="1" l="1"/>
  <c r="C1736" i="1"/>
  <c r="C1583" i="1"/>
  <c r="G1897" i="1"/>
  <c r="S1939" i="1"/>
  <c r="R1939" i="1"/>
  <c r="Q1939" i="1"/>
  <c r="P1939" i="1"/>
  <c r="O1939" i="1"/>
  <c r="M1939" i="1"/>
  <c r="L1939" i="1"/>
  <c r="K1939" i="1"/>
  <c r="J1939" i="1"/>
  <c r="I1939" i="1"/>
  <c r="H1939" i="1"/>
  <c r="G1939" i="1"/>
  <c r="F1939" i="1"/>
  <c r="E1939" i="1"/>
  <c r="S1975" i="1"/>
  <c r="R1975" i="1"/>
  <c r="Q1975" i="1"/>
  <c r="P1975" i="1"/>
  <c r="O1975" i="1"/>
  <c r="M1975" i="1"/>
  <c r="L1975" i="1"/>
  <c r="K1975" i="1"/>
  <c r="J1975" i="1"/>
  <c r="F1975" i="1"/>
  <c r="E1975" i="1"/>
  <c r="D1974" i="1"/>
  <c r="C1974" i="1" s="1"/>
  <c r="C1973" i="1"/>
  <c r="D1972" i="1"/>
  <c r="C1972" i="1" s="1"/>
  <c r="C406" i="1" l="1"/>
  <c r="C1738" i="1"/>
  <c r="D1905" i="1"/>
  <c r="C1905" i="1" s="1"/>
  <c r="F1516" i="1"/>
  <c r="S1516" i="1"/>
  <c r="R1516" i="1"/>
  <c r="Q1516" i="1"/>
  <c r="P1516" i="1"/>
  <c r="O1516" i="1"/>
  <c r="M1516" i="1"/>
  <c r="L1516" i="1"/>
  <c r="K1516" i="1"/>
  <c r="J1516" i="1"/>
  <c r="I1516" i="1"/>
  <c r="H1516" i="1"/>
  <c r="G1516" i="1"/>
  <c r="E1516" i="1"/>
  <c r="C1495" i="1"/>
  <c r="D1877" i="1"/>
  <c r="C1877" i="1" s="1"/>
  <c r="C1735" i="1" l="1"/>
  <c r="D1733" i="1" l="1"/>
  <c r="D1734" i="1"/>
  <c r="C1734" i="1" s="1"/>
  <c r="C1098" i="1"/>
  <c r="C1525" i="1"/>
  <c r="C1526" i="1"/>
  <c r="S1610" i="1" l="1"/>
  <c r="Q1610" i="1"/>
  <c r="P1610" i="1"/>
  <c r="O1610" i="1"/>
  <c r="M1610" i="1"/>
  <c r="L1610" i="1"/>
  <c r="K1610" i="1"/>
  <c r="J1610" i="1"/>
  <c r="I1610" i="1"/>
  <c r="H1610" i="1"/>
  <c r="G1610" i="1"/>
  <c r="F1610" i="1"/>
  <c r="D1943" i="1"/>
  <c r="C1943" i="1" s="1"/>
  <c r="D1948" i="1"/>
  <c r="C1948" i="1" s="1"/>
  <c r="D1867" i="1"/>
  <c r="C1867" i="1" s="1"/>
  <c r="S1897" i="1"/>
  <c r="R1897" i="1"/>
  <c r="Q1897" i="1"/>
  <c r="P1897" i="1"/>
  <c r="O1897" i="1"/>
  <c r="M1897" i="1"/>
  <c r="L1897" i="1"/>
  <c r="K1897" i="1"/>
  <c r="J1897" i="1"/>
  <c r="I1897" i="1"/>
  <c r="H1897" i="1"/>
  <c r="F1897" i="1"/>
  <c r="E1897" i="1"/>
  <c r="C1521" i="1"/>
  <c r="C1522" i="1"/>
  <c r="S1766" i="1"/>
  <c r="R1766" i="1"/>
  <c r="Q1766" i="1"/>
  <c r="P1766" i="1"/>
  <c r="O1766" i="1"/>
  <c r="M1766" i="1"/>
  <c r="L1766" i="1"/>
  <c r="K1766" i="1"/>
  <c r="I1766" i="1"/>
  <c r="H1766" i="1"/>
  <c r="G1766" i="1"/>
  <c r="F1766" i="1"/>
  <c r="E1766" i="1"/>
  <c r="J1766" i="1"/>
  <c r="D1731" i="1"/>
  <c r="C1731" i="1" s="1"/>
  <c r="C1730" i="1"/>
  <c r="D1737" i="1" l="1"/>
  <c r="C1737" i="1" s="1"/>
  <c r="C1606" i="1" l="1"/>
  <c r="D1729" i="1"/>
  <c r="E1379" i="1"/>
  <c r="E1927" i="1"/>
  <c r="S1927" i="1"/>
  <c r="R1927" i="1"/>
  <c r="Q1927" i="1"/>
  <c r="P1927" i="1"/>
  <c r="O1927" i="1"/>
  <c r="M1927" i="1"/>
  <c r="L1927" i="1"/>
  <c r="K1927" i="1"/>
  <c r="J1927" i="1"/>
  <c r="H1927" i="1"/>
  <c r="G1927" i="1"/>
  <c r="F1927" i="1"/>
  <c r="F1539" i="1"/>
  <c r="E1539" i="1"/>
  <c r="S1539" i="1"/>
  <c r="R1539" i="1"/>
  <c r="Q1539" i="1"/>
  <c r="P1539" i="1"/>
  <c r="O1539" i="1"/>
  <c r="M1539" i="1"/>
  <c r="L1539" i="1"/>
  <c r="K1539" i="1"/>
  <c r="J1539" i="1"/>
  <c r="I1539" i="1"/>
  <c r="H1539" i="1"/>
  <c r="G1539" i="1"/>
  <c r="C1729" i="1" l="1"/>
  <c r="C1728" i="1"/>
  <c r="C1949" i="1"/>
  <c r="I1927" i="1"/>
  <c r="C1518" i="1"/>
  <c r="C1519" i="1" l="1"/>
  <c r="C1520" i="1"/>
  <c r="C1524" i="1"/>
  <c r="C1594" i="1"/>
  <c r="C1581" i="1"/>
  <c r="C1523" i="1" l="1"/>
  <c r="S954" i="1" l="1"/>
  <c r="Q954" i="1"/>
  <c r="P954" i="1"/>
  <c r="O954" i="1"/>
  <c r="N954" i="1"/>
  <c r="M954" i="1"/>
  <c r="L954" i="1"/>
  <c r="K954" i="1"/>
  <c r="J954" i="1"/>
  <c r="I954" i="1"/>
  <c r="H954" i="1"/>
  <c r="G954" i="1"/>
  <c r="F954" i="1"/>
  <c r="E954" i="1"/>
  <c r="D1620" i="1" l="1"/>
  <c r="C1620" i="1" s="1"/>
  <c r="D1951" i="1" l="1"/>
  <c r="C1951" i="1" l="1"/>
  <c r="C1963" i="1"/>
  <c r="C1695" i="1"/>
  <c r="D1956" i="1"/>
  <c r="C1956" i="1" s="1"/>
  <c r="C1685" i="1"/>
  <c r="D1950" i="1" l="1"/>
  <c r="C1950" i="1" s="1"/>
  <c r="D1584" i="1" l="1"/>
  <c r="C1584" i="1" s="1"/>
  <c r="C1123" i="1" l="1"/>
  <c r="D1938" i="1" l="1"/>
  <c r="C1938" i="1" s="1"/>
  <c r="D1937" i="1"/>
  <c r="C1937" i="1" s="1"/>
  <c r="D1947" i="1" l="1"/>
  <c r="C1947" i="1" s="1"/>
  <c r="E597" i="1" l="1"/>
  <c r="F597" i="1"/>
  <c r="G597" i="1"/>
  <c r="H597" i="1"/>
  <c r="I597" i="1"/>
  <c r="J597" i="1"/>
  <c r="K597" i="1"/>
  <c r="L597" i="1"/>
  <c r="M597" i="1"/>
  <c r="N597" i="1"/>
  <c r="O597" i="1"/>
  <c r="P597" i="1"/>
  <c r="Q597" i="1"/>
  <c r="R597" i="1"/>
  <c r="S597" i="1"/>
  <c r="E1442" i="1" l="1"/>
  <c r="F1442" i="1"/>
  <c r="G1442" i="1"/>
  <c r="H1442" i="1"/>
  <c r="I1442" i="1"/>
  <c r="J1442" i="1"/>
  <c r="K1442" i="1"/>
  <c r="L1442" i="1"/>
  <c r="M1442" i="1"/>
  <c r="N1442" i="1"/>
  <c r="O1442" i="1"/>
  <c r="P1442" i="1"/>
  <c r="Q1442" i="1"/>
  <c r="R1442" i="1"/>
  <c r="S1442" i="1"/>
  <c r="C1577" i="1" l="1"/>
  <c r="C1688" i="1"/>
  <c r="F1801" i="1"/>
  <c r="C1945" i="1" l="1"/>
  <c r="D1903" i="1" l="1"/>
  <c r="C1903" i="1" s="1"/>
  <c r="P1888" i="1"/>
  <c r="Q1888" i="1"/>
  <c r="R1888" i="1"/>
  <c r="S1888" i="1"/>
  <c r="O1888" i="1"/>
  <c r="E1888" i="1"/>
  <c r="F1888" i="1"/>
  <c r="G1888" i="1"/>
  <c r="H1888" i="1"/>
  <c r="I1888" i="1"/>
  <c r="J1888" i="1"/>
  <c r="K1888" i="1"/>
  <c r="L1888" i="1"/>
  <c r="M1888" i="1"/>
  <c r="C439" i="1" l="1"/>
  <c r="C447" i="1"/>
  <c r="D457" i="1" l="1"/>
  <c r="C457" i="1" s="1"/>
  <c r="C518" i="1" l="1"/>
  <c r="C476" i="1"/>
  <c r="C478" i="1"/>
  <c r="C473" i="1"/>
  <c r="C474" i="1"/>
  <c r="C480" i="1"/>
  <c r="C565" i="1"/>
  <c r="C516" i="1"/>
  <c r="C517" i="1"/>
  <c r="C454" i="1"/>
  <c r="C434" i="1"/>
  <c r="C595" i="1"/>
  <c r="C440" i="1"/>
  <c r="C479" i="1"/>
  <c r="C438" i="1"/>
  <c r="C513" i="1"/>
  <c r="C477" i="1"/>
  <c r="C514" i="1"/>
  <c r="C1403" i="1" l="1"/>
  <c r="C594" i="1" l="1"/>
  <c r="C566" i="1"/>
  <c r="C511" i="1"/>
  <c r="C410" i="1"/>
  <c r="C411" i="1"/>
  <c r="C553" i="1" l="1"/>
  <c r="C552" i="1"/>
  <c r="C393" i="1"/>
  <c r="C392" i="1"/>
  <c r="C394" i="1"/>
  <c r="C455" i="1"/>
  <c r="C395" i="1"/>
  <c r="C456" i="1"/>
  <c r="C453" i="1"/>
  <c r="C507" i="1"/>
  <c r="E1610" i="1" l="1"/>
  <c r="D1955" i="1" l="1"/>
  <c r="C1955" i="1" s="1"/>
  <c r="C1188" i="1" l="1"/>
  <c r="C970" i="1" l="1"/>
  <c r="C1393" i="1" l="1"/>
  <c r="C1658" i="1"/>
  <c r="C1659" i="1"/>
  <c r="C1660" i="1"/>
  <c r="C1661" i="1"/>
  <c r="C1662" i="1"/>
  <c r="D1663" i="1"/>
  <c r="C1591" i="1"/>
  <c r="C1571" i="1"/>
  <c r="S1128" i="1" l="1"/>
  <c r="R1128" i="1"/>
  <c r="Q1128" i="1"/>
  <c r="P1128" i="1"/>
  <c r="O1128" i="1"/>
  <c r="N1128" i="1"/>
  <c r="M1128" i="1"/>
  <c r="L1128" i="1"/>
  <c r="K1128" i="1"/>
  <c r="J1128" i="1"/>
  <c r="I1128" i="1"/>
  <c r="H1128" i="1"/>
  <c r="G1128" i="1"/>
  <c r="F1128" i="1"/>
  <c r="E1128" i="1"/>
  <c r="D1926" i="1"/>
  <c r="C1926" i="1" s="1"/>
  <c r="D668" i="1" l="1"/>
  <c r="D1599" i="1" l="1"/>
  <c r="C1599" i="1" s="1"/>
  <c r="C951" i="1"/>
  <c r="D1607" i="1"/>
  <c r="C1607" i="1" s="1"/>
  <c r="C948" i="1"/>
  <c r="C940" i="1"/>
  <c r="D1598" i="1"/>
  <c r="C1598" i="1" s="1"/>
  <c r="C931" i="1"/>
  <c r="C929" i="1"/>
  <c r="D922" i="1"/>
  <c r="C922" i="1" s="1"/>
  <c r="C921" i="1"/>
  <c r="D1593" i="1"/>
  <c r="C1593" i="1" s="1"/>
  <c r="D919" i="1"/>
  <c r="C919" i="1" s="1"/>
  <c r="D918" i="1"/>
  <c r="C918" i="1" s="1"/>
  <c r="D1589" i="1"/>
  <c r="C1589" i="1" s="1"/>
  <c r="D911" i="1"/>
  <c r="C911" i="1" s="1"/>
  <c r="D1578" i="1"/>
  <c r="C1578" i="1" s="1"/>
  <c r="D903" i="1"/>
  <c r="C903" i="1" s="1"/>
  <c r="R1610" i="1"/>
  <c r="D882" i="1"/>
  <c r="C882" i="1" s="1"/>
  <c r="C1574" i="1" l="1"/>
  <c r="R954" i="1"/>
  <c r="D1337" i="1"/>
  <c r="C1337" i="1" s="1"/>
  <c r="C1336" i="1"/>
  <c r="D1335" i="1"/>
  <c r="C1335" i="1" s="1"/>
  <c r="D1334" i="1"/>
  <c r="C1334" i="1" s="1"/>
  <c r="D1902" i="1"/>
  <c r="C1902" i="1" s="1"/>
  <c r="D1901" i="1"/>
  <c r="C1901" i="1" s="1"/>
  <c r="D1900" i="1"/>
  <c r="C1900" i="1" s="1"/>
  <c r="C1333" i="1"/>
  <c r="D1899" i="1"/>
  <c r="C1899" i="1" l="1"/>
  <c r="D954" i="1"/>
  <c r="C954" i="1" s="1"/>
  <c r="C866" i="1"/>
  <c r="C867" i="1"/>
  <c r="C877" i="1"/>
  <c r="C868" i="1"/>
  <c r="C864" i="1"/>
  <c r="S1131" i="1" l="1"/>
  <c r="R1131" i="1"/>
  <c r="Q1131" i="1"/>
  <c r="P1131" i="1"/>
  <c r="O1131" i="1"/>
  <c r="M1131" i="1"/>
  <c r="L1131" i="1"/>
  <c r="K1131" i="1"/>
  <c r="J1131" i="1"/>
  <c r="I1131" i="1"/>
  <c r="H1131" i="1"/>
  <c r="G1131" i="1"/>
  <c r="F1131" i="1"/>
  <c r="E1131" i="1"/>
  <c r="C1130" i="1" l="1"/>
  <c r="D1131" i="1"/>
  <c r="C1131" i="1" s="1"/>
  <c r="D793" i="1"/>
  <c r="F793" i="1"/>
  <c r="G793" i="1"/>
  <c r="H793" i="1"/>
  <c r="I793" i="1"/>
  <c r="J793" i="1"/>
  <c r="K793" i="1"/>
  <c r="L793" i="1"/>
  <c r="M793" i="1"/>
  <c r="N793" i="1"/>
  <c r="O793" i="1"/>
  <c r="P793" i="1"/>
  <c r="Q793" i="1"/>
  <c r="R793" i="1"/>
  <c r="S793" i="1"/>
  <c r="E793" i="1"/>
  <c r="D1480" i="1"/>
  <c r="C1480" i="1" s="1"/>
  <c r="D1479" i="1"/>
  <c r="C792" i="1"/>
  <c r="C791" i="1"/>
  <c r="D1483" i="1" l="1"/>
  <c r="C1483" i="1" s="1"/>
  <c r="C1479" i="1"/>
  <c r="C1216" i="1"/>
  <c r="F1174" i="1" l="1"/>
  <c r="E1174" i="1"/>
  <c r="G1174" i="1"/>
  <c r="H1174" i="1"/>
  <c r="I1174" i="1"/>
  <c r="J1174" i="1"/>
  <c r="K1174" i="1"/>
  <c r="L1174" i="1"/>
  <c r="M1174" i="1"/>
  <c r="N1174" i="1"/>
  <c r="O1174" i="1"/>
  <c r="P1174" i="1"/>
  <c r="Q1174" i="1"/>
  <c r="R1174" i="1"/>
  <c r="S1174" i="1"/>
  <c r="D1168" i="1"/>
  <c r="C1168" i="1" s="1"/>
  <c r="C1171" i="1"/>
  <c r="C1172" i="1"/>
  <c r="C1165" i="1"/>
  <c r="C1169" i="1"/>
  <c r="C1170" i="1"/>
  <c r="C1173" i="1"/>
  <c r="C1162" i="1"/>
  <c r="E1088" i="1"/>
  <c r="F1088" i="1"/>
  <c r="G1088" i="1"/>
  <c r="H1088" i="1"/>
  <c r="I1088" i="1"/>
  <c r="J1088" i="1"/>
  <c r="K1088" i="1"/>
  <c r="L1088" i="1"/>
  <c r="M1088" i="1"/>
  <c r="N1088" i="1"/>
  <c r="O1088" i="1"/>
  <c r="P1088" i="1"/>
  <c r="Q1088" i="1"/>
  <c r="R1088" i="1"/>
  <c r="S1088" i="1"/>
  <c r="E879" i="1"/>
  <c r="F879" i="1"/>
  <c r="G879" i="1"/>
  <c r="H879" i="1"/>
  <c r="I879" i="1"/>
  <c r="J879" i="1"/>
  <c r="K879" i="1"/>
  <c r="L879" i="1"/>
  <c r="M879" i="1"/>
  <c r="N879" i="1"/>
  <c r="O879" i="1"/>
  <c r="P879" i="1"/>
  <c r="Q879" i="1"/>
  <c r="R879" i="1"/>
  <c r="S879" i="1"/>
  <c r="C1917" i="1" l="1"/>
  <c r="C876" i="1"/>
  <c r="C875" i="1"/>
  <c r="C874" i="1"/>
  <c r="C873" i="1"/>
  <c r="C865" i="1"/>
  <c r="C862" i="1"/>
  <c r="C861" i="1"/>
  <c r="C858" i="1"/>
  <c r="C859" i="1"/>
  <c r="C860" i="1"/>
  <c r="C857" i="1" l="1"/>
  <c r="C1222" i="1"/>
  <c r="C1211" i="1"/>
  <c r="D1179" i="1"/>
  <c r="C1179" i="1" s="1"/>
  <c r="C1076" i="1" l="1"/>
  <c r="C1077" i="1"/>
  <c r="D1078" i="1"/>
  <c r="C1078" i="1" s="1"/>
  <c r="D1739" i="1" l="1"/>
  <c r="C1739" i="1" s="1"/>
  <c r="H761" i="1"/>
  <c r="C523" i="1"/>
  <c r="C529" i="1"/>
  <c r="C725" i="1"/>
  <c r="S1477" i="1" l="1"/>
  <c r="R1477" i="1"/>
  <c r="Q1477" i="1"/>
  <c r="P1477" i="1"/>
  <c r="O1477" i="1"/>
  <c r="N1477" i="1"/>
  <c r="M1477" i="1"/>
  <c r="L1477" i="1"/>
  <c r="K1477" i="1"/>
  <c r="J1477" i="1"/>
  <c r="I1477" i="1"/>
  <c r="H1477" i="1"/>
  <c r="G1477" i="1"/>
  <c r="F1477" i="1"/>
  <c r="E1477" i="1"/>
  <c r="D1476" i="1"/>
  <c r="C1476" i="1" s="1"/>
  <c r="C1365" i="1" l="1"/>
  <c r="C1366" i="1"/>
  <c r="C1820" i="1" l="1"/>
  <c r="D1791" i="1" l="1"/>
  <c r="C1791" i="1" s="1"/>
  <c r="C1158" i="1"/>
  <c r="C1225" i="1" l="1"/>
  <c r="P1469" i="1" l="1"/>
  <c r="Q1469" i="1"/>
  <c r="R1469" i="1"/>
  <c r="S1469" i="1"/>
  <c r="O1469" i="1"/>
  <c r="E1469" i="1"/>
  <c r="F1469" i="1"/>
  <c r="G1469" i="1"/>
  <c r="H1469" i="1"/>
  <c r="I1469" i="1"/>
  <c r="J1469" i="1"/>
  <c r="K1469" i="1"/>
  <c r="L1469" i="1"/>
  <c r="M1469" i="1"/>
  <c r="C1033" i="1" l="1"/>
  <c r="S761" i="1"/>
  <c r="R761" i="1"/>
  <c r="Q761" i="1"/>
  <c r="P761" i="1"/>
  <c r="O761" i="1"/>
  <c r="N761" i="1"/>
  <c r="M761" i="1"/>
  <c r="L761" i="1"/>
  <c r="K761" i="1"/>
  <c r="J761" i="1"/>
  <c r="I761" i="1"/>
  <c r="G761" i="1"/>
  <c r="F761" i="1"/>
  <c r="E761" i="1"/>
  <c r="P1074" i="1" l="1"/>
  <c r="Q1074" i="1"/>
  <c r="R1074" i="1"/>
  <c r="S1074" i="1"/>
  <c r="O1074" i="1"/>
  <c r="E1074" i="1"/>
  <c r="F1074" i="1"/>
  <c r="G1074" i="1"/>
  <c r="H1074" i="1"/>
  <c r="I1074" i="1"/>
  <c r="J1074" i="1"/>
  <c r="K1074" i="1"/>
  <c r="L1074" i="1"/>
  <c r="M1074" i="1"/>
  <c r="D189" i="1"/>
  <c r="C189" i="1" s="1"/>
  <c r="P1379" i="1" l="1"/>
  <c r="Q1379" i="1"/>
  <c r="R1379" i="1"/>
  <c r="S1379" i="1"/>
  <c r="O1379" i="1"/>
  <c r="F1379" i="1"/>
  <c r="G1379" i="1"/>
  <c r="H1379" i="1"/>
  <c r="I1379" i="1"/>
  <c r="J1379" i="1"/>
  <c r="K1379" i="1"/>
  <c r="L1379" i="1"/>
  <c r="M1379" i="1"/>
  <c r="P337" i="1" l="1"/>
  <c r="Q337" i="1"/>
  <c r="R337" i="1"/>
  <c r="S337" i="1"/>
  <c r="O337" i="1"/>
  <c r="E337" i="1"/>
  <c r="F337" i="1"/>
  <c r="G337" i="1"/>
  <c r="H337" i="1"/>
  <c r="I337" i="1"/>
  <c r="J337" i="1"/>
  <c r="K337" i="1"/>
  <c r="L337" i="1"/>
  <c r="M337" i="1"/>
  <c r="C1316" i="1" l="1"/>
  <c r="C1361" i="1" l="1"/>
  <c r="C1378" i="1"/>
  <c r="C1369" i="1"/>
  <c r="C1364" i="1"/>
  <c r="C1355" i="1"/>
  <c r="C1338" i="1"/>
  <c r="C1339" i="1"/>
  <c r="C1304" i="1" l="1"/>
  <c r="C1303" i="1"/>
  <c r="C1252" i="1"/>
  <c r="C336" i="1"/>
  <c r="C1227" i="1"/>
  <c r="C1215" i="1" l="1"/>
  <c r="C1272" i="1"/>
  <c r="C1242" i="1"/>
  <c r="C1241" i="1"/>
  <c r="C1219" i="1"/>
  <c r="C1203" i="1"/>
  <c r="C1196" i="1"/>
  <c r="C1301" i="1"/>
  <c r="C1243" i="1"/>
  <c r="D1818" i="1"/>
  <c r="C1818" i="1" s="1"/>
  <c r="C1207" i="1"/>
  <c r="C1095" i="1"/>
  <c r="I1975" i="1" l="1"/>
  <c r="H1975" i="1"/>
  <c r="G1975" i="1"/>
  <c r="C803" i="1" l="1"/>
  <c r="C1014" i="1"/>
  <c r="C1052" i="1"/>
  <c r="C1030" i="1"/>
  <c r="C1464" i="1" l="1"/>
  <c r="C1451" i="1"/>
  <c r="C1448" i="1"/>
  <c r="C1322" i="1" l="1"/>
  <c r="C1420" i="1" l="1"/>
  <c r="C739" i="1"/>
  <c r="C1397" i="1"/>
  <c r="C1318" i="1"/>
  <c r="C1134" i="1"/>
  <c r="C331" i="1" l="1"/>
  <c r="D498" i="1" l="1"/>
  <c r="C498" i="1" s="1"/>
  <c r="D499" i="1"/>
  <c r="C499" i="1" s="1"/>
  <c r="C68" i="1" l="1"/>
  <c r="C69" i="1"/>
  <c r="C70" i="1"/>
  <c r="C71" i="1"/>
  <c r="C72" i="1"/>
  <c r="C73" i="1"/>
  <c r="C74" i="1"/>
  <c r="C75" i="1"/>
  <c r="C76" i="1"/>
  <c r="C77" i="1"/>
  <c r="C78" i="1"/>
  <c r="C79" i="1"/>
  <c r="C80" i="1"/>
  <c r="C81" i="1"/>
  <c r="C82" i="1"/>
  <c r="C83" i="1"/>
  <c r="C84" i="1"/>
  <c r="C86" i="1"/>
  <c r="C87" i="1"/>
  <c r="C88" i="1"/>
  <c r="C89" i="1"/>
  <c r="C90" i="1"/>
  <c r="C91" i="1"/>
  <c r="C92" i="1"/>
  <c r="C67" i="1"/>
  <c r="O93" i="1"/>
  <c r="J93" i="1"/>
  <c r="I93" i="1"/>
  <c r="H93" i="1"/>
  <c r="G93" i="1"/>
  <c r="E93" i="1"/>
  <c r="C63" i="1" l="1"/>
  <c r="C62" i="1" l="1"/>
  <c r="C61" i="1"/>
  <c r="C452" i="1" l="1"/>
  <c r="C530" i="1" l="1"/>
  <c r="C469" i="1" l="1"/>
  <c r="C470" i="1"/>
  <c r="C471" i="1"/>
  <c r="C606" i="1" l="1"/>
  <c r="C273" i="1" l="1"/>
  <c r="D551" i="1" l="1"/>
  <c r="C384" i="1"/>
  <c r="C383" i="1"/>
  <c r="C382" i="1"/>
  <c r="D136" i="1"/>
  <c r="C295" i="1" l="1"/>
  <c r="E781" i="1" l="1"/>
  <c r="E387" i="1"/>
  <c r="E358" i="1"/>
  <c r="E340" i="1"/>
  <c r="E296" i="1"/>
  <c r="E279" i="1"/>
  <c r="E111" i="1"/>
  <c r="E65" i="1"/>
  <c r="E34" i="1"/>
  <c r="C644" i="1" l="1"/>
  <c r="C642" i="1"/>
  <c r="C643" i="1"/>
  <c r="C656" i="1"/>
  <c r="C658" i="1"/>
  <c r="C1039" i="1" l="1"/>
  <c r="D1868" i="1" l="1"/>
  <c r="C1868" i="1" s="1"/>
  <c r="C1273" i="1"/>
  <c r="C549" i="1" l="1"/>
  <c r="C550" i="1"/>
  <c r="C282" i="1" l="1"/>
  <c r="C531" i="1" l="1"/>
  <c r="D1970" i="1" l="1"/>
  <c r="C1970" i="1" s="1"/>
  <c r="D1969" i="1"/>
  <c r="C1969" i="1" s="1"/>
  <c r="D1968" i="1"/>
  <c r="C1968" i="1" s="1"/>
  <c r="D1967" i="1"/>
  <c r="C1967" i="1" s="1"/>
  <c r="C1966" i="1"/>
  <c r="D1965" i="1"/>
  <c r="C1965" i="1" s="1"/>
  <c r="C1964" i="1"/>
  <c r="C1962" i="1"/>
  <c r="D1961" i="1"/>
  <c r="C1961" i="1" s="1"/>
  <c r="D1960" i="1"/>
  <c r="C1960" i="1" s="1"/>
  <c r="D1959" i="1"/>
  <c r="C1959" i="1" s="1"/>
  <c r="D1958" i="1"/>
  <c r="C1957" i="1"/>
  <c r="C1946" i="1"/>
  <c r="D1936" i="1"/>
  <c r="C1936" i="1" s="1"/>
  <c r="D1935" i="1"/>
  <c r="C1935" i="1" s="1"/>
  <c r="D1934" i="1"/>
  <c r="C1934" i="1" s="1"/>
  <c r="D1933" i="1"/>
  <c r="C1933" i="1" s="1"/>
  <c r="D1932" i="1"/>
  <c r="C1932" i="1" s="1"/>
  <c r="C1931" i="1"/>
  <c r="D1930" i="1"/>
  <c r="C1930" i="1" s="1"/>
  <c r="C1925" i="1"/>
  <c r="D1924" i="1"/>
  <c r="C1924" i="1" s="1"/>
  <c r="C1923" i="1"/>
  <c r="C1922" i="1"/>
  <c r="C1920" i="1"/>
  <c r="C1919" i="1"/>
  <c r="C1918" i="1"/>
  <c r="C1916" i="1"/>
  <c r="C1915" i="1"/>
  <c r="C1914" i="1"/>
  <c r="D1913" i="1"/>
  <c r="C1913" i="1" s="1"/>
  <c r="D1912" i="1"/>
  <c r="C1912" i="1" s="1"/>
  <c r="C1910" i="1"/>
  <c r="C1909" i="1"/>
  <c r="C1908" i="1"/>
  <c r="C1907" i="1"/>
  <c r="C1896" i="1"/>
  <c r="C1895" i="1"/>
  <c r="C1894" i="1"/>
  <c r="C1893" i="1"/>
  <c r="D1892" i="1"/>
  <c r="C1892" i="1" s="1"/>
  <c r="D1891" i="1"/>
  <c r="C1891" i="1" s="1"/>
  <c r="D1890" i="1"/>
  <c r="D1885" i="1"/>
  <c r="C1885" i="1" s="1"/>
  <c r="D1884" i="1"/>
  <c r="C1884" i="1" s="1"/>
  <c r="D1883" i="1"/>
  <c r="C1883" i="1" s="1"/>
  <c r="D1882" i="1"/>
  <c r="C1882" i="1" s="1"/>
  <c r="C1881" i="1"/>
  <c r="C1880" i="1"/>
  <c r="D1879" i="1"/>
  <c r="C1879" i="1" s="1"/>
  <c r="D1878" i="1"/>
  <c r="C1878" i="1" s="1"/>
  <c r="C1876" i="1"/>
  <c r="D1875" i="1"/>
  <c r="C1875" i="1" s="1"/>
  <c r="D1874" i="1"/>
  <c r="C1874" i="1" s="1"/>
  <c r="D1873" i="1"/>
  <c r="C1873" i="1" s="1"/>
  <c r="D1872" i="1"/>
  <c r="C1872" i="1" s="1"/>
  <c r="D1871" i="1"/>
  <c r="C1871" i="1" s="1"/>
  <c r="D1870" i="1"/>
  <c r="C1870" i="1" s="1"/>
  <c r="D1869" i="1"/>
  <c r="C1869" i="1" s="1"/>
  <c r="D1866" i="1"/>
  <c r="C1866" i="1" s="1"/>
  <c r="D1865" i="1"/>
  <c r="C1865" i="1" s="1"/>
  <c r="C1864" i="1"/>
  <c r="D1863" i="1"/>
  <c r="C1863" i="1" s="1"/>
  <c r="D1860" i="1"/>
  <c r="C1860" i="1" s="1"/>
  <c r="D1859" i="1"/>
  <c r="C1859" i="1" s="1"/>
  <c r="D1858" i="1"/>
  <c r="C1858" i="1" s="1"/>
  <c r="D1857" i="1"/>
  <c r="C1857" i="1" s="1"/>
  <c r="D1856" i="1"/>
  <c r="C1856" i="1" s="1"/>
  <c r="D1855" i="1"/>
  <c r="C1855" i="1" s="1"/>
  <c r="D1854" i="1"/>
  <c r="C1854" i="1" s="1"/>
  <c r="D1853" i="1"/>
  <c r="C1853" i="1" s="1"/>
  <c r="D1852" i="1"/>
  <c r="C1852" i="1" s="1"/>
  <c r="D1851" i="1"/>
  <c r="C1851" i="1" s="1"/>
  <c r="D1850" i="1"/>
  <c r="C1850" i="1" s="1"/>
  <c r="D1849" i="1"/>
  <c r="D1846" i="1"/>
  <c r="C1846" i="1" s="1"/>
  <c r="D1845" i="1"/>
  <c r="C1845" i="1" s="1"/>
  <c r="D1844" i="1"/>
  <c r="C1844" i="1" s="1"/>
  <c r="D1843" i="1"/>
  <c r="C1843" i="1" s="1"/>
  <c r="C1842" i="1"/>
  <c r="D1840" i="1"/>
  <c r="C1840" i="1" s="1"/>
  <c r="D1839" i="1"/>
  <c r="C1839" i="1" s="1"/>
  <c r="D1838" i="1"/>
  <c r="C1838" i="1" s="1"/>
  <c r="D1835" i="1"/>
  <c r="C1835" i="1" s="1"/>
  <c r="C1834" i="1"/>
  <c r="D1833" i="1"/>
  <c r="C1833" i="1" s="1"/>
  <c r="D1832" i="1"/>
  <c r="C1832" i="1" s="1"/>
  <c r="D1831" i="1"/>
  <c r="C1831" i="1" s="1"/>
  <c r="C1830" i="1"/>
  <c r="D1829" i="1"/>
  <c r="C1829" i="1" s="1"/>
  <c r="D1828" i="1"/>
  <c r="C1828" i="1" s="1"/>
  <c r="D1826" i="1"/>
  <c r="C1826" i="1" s="1"/>
  <c r="D1825" i="1"/>
  <c r="C1825" i="1" s="1"/>
  <c r="C1824" i="1"/>
  <c r="D1823" i="1"/>
  <c r="C1823" i="1" s="1"/>
  <c r="C1822" i="1"/>
  <c r="D1821" i="1"/>
  <c r="C1821" i="1" s="1"/>
  <c r="D1819" i="1"/>
  <c r="C1819" i="1" s="1"/>
  <c r="D1817" i="1"/>
  <c r="C1817" i="1" s="1"/>
  <c r="D1816" i="1"/>
  <c r="C1816" i="1" s="1"/>
  <c r="C1815" i="1"/>
  <c r="C1814" i="1"/>
  <c r="C1813" i="1"/>
  <c r="D1812" i="1"/>
  <c r="C1812" i="1" s="1"/>
  <c r="D1811" i="1"/>
  <c r="C1811" i="1" s="1"/>
  <c r="D1810" i="1"/>
  <c r="C1810" i="1" s="1"/>
  <c r="C1809" i="1"/>
  <c r="D1808" i="1"/>
  <c r="C1808" i="1" s="1"/>
  <c r="D1807" i="1"/>
  <c r="C1807" i="1" s="1"/>
  <c r="D1806" i="1"/>
  <c r="C1806" i="1" s="1"/>
  <c r="D1805" i="1"/>
  <c r="C1805" i="1" s="1"/>
  <c r="D1804" i="1"/>
  <c r="C1804" i="1" s="1"/>
  <c r="D1803" i="1"/>
  <c r="S1801" i="1"/>
  <c r="R1801" i="1"/>
  <c r="Q1801" i="1"/>
  <c r="P1801" i="1"/>
  <c r="O1801" i="1"/>
  <c r="M1801" i="1"/>
  <c r="L1801" i="1"/>
  <c r="K1801" i="1"/>
  <c r="J1801" i="1"/>
  <c r="I1801" i="1"/>
  <c r="H1801" i="1"/>
  <c r="G1801" i="1"/>
  <c r="E1801" i="1"/>
  <c r="D1800" i="1"/>
  <c r="C1800" i="1" s="1"/>
  <c r="D1799" i="1"/>
  <c r="C1799" i="1" s="1"/>
  <c r="D1798" i="1"/>
  <c r="C1798" i="1" s="1"/>
  <c r="D1797" i="1"/>
  <c r="C1797" i="1" s="1"/>
  <c r="D1796" i="1"/>
  <c r="C1796" i="1" s="1"/>
  <c r="D1795" i="1"/>
  <c r="S1793" i="1"/>
  <c r="R1793" i="1"/>
  <c r="Q1793" i="1"/>
  <c r="P1793" i="1"/>
  <c r="O1793" i="1"/>
  <c r="M1793" i="1"/>
  <c r="L1793" i="1"/>
  <c r="K1793" i="1"/>
  <c r="J1793" i="1"/>
  <c r="I1793" i="1"/>
  <c r="H1793" i="1"/>
  <c r="G1793" i="1"/>
  <c r="F1793" i="1"/>
  <c r="E1793" i="1"/>
  <c r="D1792" i="1"/>
  <c r="C1792" i="1" s="1"/>
  <c r="D1790" i="1"/>
  <c r="C1790" i="1" s="1"/>
  <c r="D1789" i="1"/>
  <c r="C1789" i="1" s="1"/>
  <c r="D1788" i="1"/>
  <c r="C1788" i="1" s="1"/>
  <c r="D1787" i="1"/>
  <c r="C1787" i="1" s="1"/>
  <c r="D1786" i="1"/>
  <c r="C1786" i="1" s="1"/>
  <c r="D1785" i="1"/>
  <c r="C1785" i="1" s="1"/>
  <c r="D1784" i="1"/>
  <c r="C1784" i="1" s="1"/>
  <c r="D1783" i="1"/>
  <c r="C1783" i="1" s="1"/>
  <c r="D1782" i="1"/>
  <c r="S1780" i="1"/>
  <c r="R1780" i="1"/>
  <c r="Q1780" i="1"/>
  <c r="P1780" i="1"/>
  <c r="O1780" i="1"/>
  <c r="M1780" i="1"/>
  <c r="L1780" i="1"/>
  <c r="K1780" i="1"/>
  <c r="J1780" i="1"/>
  <c r="I1780" i="1"/>
  <c r="H1780" i="1"/>
  <c r="G1780" i="1"/>
  <c r="F1780" i="1"/>
  <c r="E1780" i="1"/>
  <c r="C1779" i="1"/>
  <c r="C1778" i="1"/>
  <c r="C1777" i="1"/>
  <c r="C1776" i="1"/>
  <c r="C1775" i="1"/>
  <c r="C1774" i="1"/>
  <c r="D1773" i="1"/>
  <c r="C1773" i="1" s="1"/>
  <c r="D1772" i="1"/>
  <c r="C1772" i="1" s="1"/>
  <c r="D1771" i="1"/>
  <c r="D1768" i="1"/>
  <c r="D1769" i="1" s="1"/>
  <c r="C1769" i="1" s="1"/>
  <c r="D1765" i="1"/>
  <c r="C1765" i="1" s="1"/>
  <c r="D1764" i="1"/>
  <c r="C1764" i="1" s="1"/>
  <c r="D1763" i="1"/>
  <c r="C1763" i="1" s="1"/>
  <c r="D1762" i="1"/>
  <c r="C1762" i="1" s="1"/>
  <c r="D1761" i="1"/>
  <c r="C1761" i="1" s="1"/>
  <c r="D1760" i="1"/>
  <c r="C1760" i="1" s="1"/>
  <c r="D1759" i="1"/>
  <c r="C1759" i="1" s="1"/>
  <c r="D1757" i="1"/>
  <c r="C1757" i="1" s="1"/>
  <c r="D1756" i="1"/>
  <c r="C1756" i="1" s="1"/>
  <c r="D1755" i="1"/>
  <c r="C1755" i="1" s="1"/>
  <c r="D1754" i="1"/>
  <c r="C1754" i="1" s="1"/>
  <c r="D1753" i="1"/>
  <c r="C1753" i="1" s="1"/>
  <c r="D1752" i="1"/>
  <c r="C1752" i="1" s="1"/>
  <c r="D1751" i="1"/>
  <c r="C1751" i="1" s="1"/>
  <c r="D1750" i="1"/>
  <c r="C1750" i="1" s="1"/>
  <c r="D1749" i="1"/>
  <c r="C1749" i="1" s="1"/>
  <c r="D1748" i="1"/>
  <c r="C1748" i="1" s="1"/>
  <c r="D1746" i="1"/>
  <c r="C1746" i="1" s="1"/>
  <c r="D1745" i="1"/>
  <c r="C1745" i="1" s="1"/>
  <c r="D1744" i="1"/>
  <c r="C1744" i="1" s="1"/>
  <c r="D1743" i="1"/>
  <c r="C1743" i="1" s="1"/>
  <c r="D1742" i="1"/>
  <c r="C1742" i="1" s="1"/>
  <c r="D1741" i="1"/>
  <c r="C1741" i="1" s="1"/>
  <c r="D1740" i="1"/>
  <c r="C1740" i="1" s="1"/>
  <c r="D1732" i="1"/>
  <c r="S1726" i="1"/>
  <c r="R1726" i="1"/>
  <c r="Q1726" i="1"/>
  <c r="P1726" i="1"/>
  <c r="O1726" i="1"/>
  <c r="M1726" i="1"/>
  <c r="L1726" i="1"/>
  <c r="K1726" i="1"/>
  <c r="J1726" i="1"/>
  <c r="I1726" i="1"/>
  <c r="H1726" i="1"/>
  <c r="G1726" i="1"/>
  <c r="F1726" i="1"/>
  <c r="E1726" i="1"/>
  <c r="C1725" i="1"/>
  <c r="D1724" i="1"/>
  <c r="C1724" i="1" s="1"/>
  <c r="C1723" i="1"/>
  <c r="D1722" i="1"/>
  <c r="C1722" i="1" s="1"/>
  <c r="D1720" i="1"/>
  <c r="S1718" i="1"/>
  <c r="R1718" i="1"/>
  <c r="Q1718" i="1"/>
  <c r="P1718" i="1"/>
  <c r="O1718" i="1"/>
  <c r="M1718" i="1"/>
  <c r="L1718" i="1"/>
  <c r="K1718" i="1"/>
  <c r="J1718" i="1"/>
  <c r="I1718" i="1"/>
  <c r="H1718" i="1"/>
  <c r="G1718" i="1"/>
  <c r="F1718" i="1"/>
  <c r="E1718" i="1"/>
  <c r="C1717" i="1"/>
  <c r="C1716" i="1"/>
  <c r="D1715" i="1"/>
  <c r="C1715" i="1" s="1"/>
  <c r="C1714" i="1"/>
  <c r="C1713" i="1"/>
  <c r="D1712" i="1"/>
  <c r="C1712" i="1" s="1"/>
  <c r="D1711" i="1"/>
  <c r="C1711" i="1" s="1"/>
  <c r="D1710" i="1"/>
  <c r="C1710" i="1" s="1"/>
  <c r="D1709" i="1"/>
  <c r="C1709" i="1" s="1"/>
  <c r="C1708" i="1"/>
  <c r="D1707" i="1"/>
  <c r="C1707" i="1" s="1"/>
  <c r="D1706" i="1"/>
  <c r="C1706" i="1" s="1"/>
  <c r="D1705" i="1"/>
  <c r="C1705" i="1" s="1"/>
  <c r="D1704" i="1"/>
  <c r="C1704" i="1" s="1"/>
  <c r="D1702" i="1"/>
  <c r="C1702" i="1" s="1"/>
  <c r="D1701" i="1"/>
  <c r="C1701" i="1" s="1"/>
  <c r="D1700" i="1"/>
  <c r="C1700" i="1" s="1"/>
  <c r="D1699" i="1"/>
  <c r="C1699" i="1" s="1"/>
  <c r="D1698" i="1"/>
  <c r="C1698" i="1" s="1"/>
  <c r="D1694" i="1"/>
  <c r="C1694" i="1" s="1"/>
  <c r="D1693" i="1"/>
  <c r="C1693" i="1" s="1"/>
  <c r="C1692" i="1"/>
  <c r="C1691" i="1"/>
  <c r="D1687" i="1"/>
  <c r="C1687" i="1" s="1"/>
  <c r="D1686" i="1"/>
  <c r="C1686" i="1" s="1"/>
  <c r="D1684" i="1"/>
  <c r="C1684" i="1" s="1"/>
  <c r="D1683" i="1"/>
  <c r="C1683" i="1" s="1"/>
  <c r="C1682" i="1"/>
  <c r="D1681" i="1"/>
  <c r="C1681" i="1" s="1"/>
  <c r="D1680" i="1"/>
  <c r="C1680" i="1" s="1"/>
  <c r="D1679" i="1"/>
  <c r="C1679" i="1" s="1"/>
  <c r="C1678" i="1"/>
  <c r="D1677" i="1"/>
  <c r="C1677" i="1" s="1"/>
  <c r="D1676" i="1"/>
  <c r="C1676" i="1" s="1"/>
  <c r="D1675" i="1"/>
  <c r="C1675" i="1" s="1"/>
  <c r="D1674" i="1"/>
  <c r="C1674" i="1" s="1"/>
  <c r="C1673" i="1"/>
  <c r="D1672" i="1"/>
  <c r="C1672" i="1" s="1"/>
  <c r="D1671" i="1"/>
  <c r="C1671" i="1" s="1"/>
  <c r="C1670" i="1"/>
  <c r="D1669" i="1"/>
  <c r="C1669" i="1" s="1"/>
  <c r="D1668" i="1"/>
  <c r="C1668" i="1" s="1"/>
  <c r="D1667" i="1"/>
  <c r="C1667" i="1" s="1"/>
  <c r="D1665" i="1"/>
  <c r="C1665" i="1" s="1"/>
  <c r="D1664" i="1"/>
  <c r="C1664" i="1" s="1"/>
  <c r="C1663" i="1"/>
  <c r="D1657" i="1"/>
  <c r="C1657" i="1" s="1"/>
  <c r="D1656" i="1"/>
  <c r="C1656" i="1" s="1"/>
  <c r="C1655" i="1"/>
  <c r="D1653" i="1"/>
  <c r="C1653" i="1" s="1"/>
  <c r="C1652" i="1"/>
  <c r="D1648" i="1"/>
  <c r="C1648" i="1" s="1"/>
  <c r="D1647" i="1"/>
  <c r="C1647" i="1" s="1"/>
  <c r="D1646" i="1"/>
  <c r="C1646" i="1" s="1"/>
  <c r="D1645" i="1"/>
  <c r="C1645" i="1" s="1"/>
  <c r="D1639" i="1"/>
  <c r="S1637" i="1"/>
  <c r="R1637" i="1"/>
  <c r="Q1637" i="1"/>
  <c r="P1637" i="1"/>
  <c r="O1637" i="1"/>
  <c r="M1637" i="1"/>
  <c r="L1637" i="1"/>
  <c r="K1637" i="1"/>
  <c r="J1637" i="1"/>
  <c r="I1637" i="1"/>
  <c r="H1637" i="1"/>
  <c r="G1637" i="1"/>
  <c r="F1637" i="1"/>
  <c r="E1637" i="1"/>
  <c r="D1636" i="1"/>
  <c r="C1636" i="1" s="1"/>
  <c r="D1635" i="1"/>
  <c r="C1635" i="1" s="1"/>
  <c r="D1633" i="1"/>
  <c r="C1633" i="1" s="1"/>
  <c r="D1632" i="1"/>
  <c r="C1632" i="1" s="1"/>
  <c r="D1631" i="1"/>
  <c r="C1631" i="1" s="1"/>
  <c r="D1630" i="1"/>
  <c r="C1630" i="1" s="1"/>
  <c r="D1629" i="1"/>
  <c r="C1629" i="1" s="1"/>
  <c r="D1628" i="1"/>
  <c r="C1628" i="1" s="1"/>
  <c r="D1627" i="1"/>
  <c r="C1627" i="1" s="1"/>
  <c r="D1626" i="1"/>
  <c r="C1626" i="1" s="1"/>
  <c r="D1621" i="1"/>
  <c r="C1621" i="1" s="1"/>
  <c r="D1618" i="1"/>
  <c r="C1618" i="1" s="1"/>
  <c r="D1617" i="1"/>
  <c r="C1617" i="1" s="1"/>
  <c r="C1616" i="1"/>
  <c r="C1615" i="1"/>
  <c r="C1614" i="1"/>
  <c r="D1613" i="1"/>
  <c r="C1613" i="1" s="1"/>
  <c r="D1609" i="1"/>
  <c r="C1609" i="1" s="1"/>
  <c r="C1608" i="1"/>
  <c r="D1605" i="1"/>
  <c r="C1605" i="1" s="1"/>
  <c r="D1604" i="1"/>
  <c r="C1604" i="1" s="1"/>
  <c r="D1603" i="1"/>
  <c r="C1603" i="1" s="1"/>
  <c r="D1602" i="1"/>
  <c r="C1602" i="1" s="1"/>
  <c r="D1601" i="1"/>
  <c r="C1601" i="1" s="1"/>
  <c r="D1600" i="1"/>
  <c r="C1600" i="1" s="1"/>
  <c r="D1597" i="1"/>
  <c r="C1597" i="1" s="1"/>
  <c r="D1596" i="1"/>
  <c r="C1596" i="1" s="1"/>
  <c r="C1595" i="1"/>
  <c r="C1592" i="1"/>
  <c r="D1590" i="1"/>
  <c r="C1590" i="1" s="1"/>
  <c r="D1588" i="1"/>
  <c r="C1588" i="1" s="1"/>
  <c r="D1587" i="1"/>
  <c r="C1587" i="1" s="1"/>
  <c r="D1586" i="1"/>
  <c r="C1586" i="1" s="1"/>
  <c r="D1585" i="1"/>
  <c r="C1585" i="1" s="1"/>
  <c r="C1582" i="1"/>
  <c r="C1580" i="1"/>
  <c r="C1579" i="1"/>
  <c r="C1576" i="1"/>
  <c r="C1575" i="1"/>
  <c r="C1573" i="1"/>
  <c r="D1572" i="1"/>
  <c r="C1572" i="1" s="1"/>
  <c r="D1570" i="1"/>
  <c r="C1570" i="1" s="1"/>
  <c r="D1569" i="1"/>
  <c r="C1569" i="1" s="1"/>
  <c r="D1568" i="1"/>
  <c r="C1568" i="1" s="1"/>
  <c r="D1567" i="1"/>
  <c r="C1567" i="1" s="1"/>
  <c r="D1566" i="1"/>
  <c r="C1566" i="1" s="1"/>
  <c r="D1565" i="1"/>
  <c r="C1565" i="1" s="1"/>
  <c r="D1564" i="1"/>
  <c r="C1564" i="1" s="1"/>
  <c r="D1563" i="1"/>
  <c r="C1563" i="1" s="1"/>
  <c r="D1562" i="1"/>
  <c r="C1562" i="1" s="1"/>
  <c r="D1561" i="1"/>
  <c r="C1561" i="1" s="1"/>
  <c r="D1560" i="1"/>
  <c r="C1560" i="1" s="1"/>
  <c r="D1559" i="1"/>
  <c r="C1559" i="1" s="1"/>
  <c r="D1558" i="1"/>
  <c r="S1556" i="1"/>
  <c r="R1556" i="1"/>
  <c r="Q1556" i="1"/>
  <c r="P1556" i="1"/>
  <c r="O1556" i="1"/>
  <c r="M1556" i="1"/>
  <c r="L1556" i="1"/>
  <c r="K1556" i="1"/>
  <c r="J1556" i="1"/>
  <c r="I1556" i="1"/>
  <c r="H1556" i="1"/>
  <c r="G1556" i="1"/>
  <c r="F1556" i="1"/>
  <c r="E1556" i="1"/>
  <c r="D1555" i="1"/>
  <c r="C1555" i="1" s="1"/>
  <c r="D1546" i="1"/>
  <c r="C1546" i="1" s="1"/>
  <c r="D1542" i="1"/>
  <c r="C1542" i="1" s="1"/>
  <c r="D1541" i="1"/>
  <c r="C1541" i="1" s="1"/>
  <c r="C1537" i="1"/>
  <c r="C1536" i="1"/>
  <c r="C1535" i="1"/>
  <c r="D1534" i="1"/>
  <c r="C1534" i="1" s="1"/>
  <c r="C1533" i="1"/>
  <c r="C1532" i="1"/>
  <c r="D1538" i="1"/>
  <c r="C1538" i="1" s="1"/>
  <c r="C1531" i="1"/>
  <c r="D1530" i="1"/>
  <c r="C1530" i="1" s="1"/>
  <c r="D1529" i="1"/>
  <c r="C1529" i="1" s="1"/>
  <c r="C1528" i="1"/>
  <c r="D1527" i="1"/>
  <c r="D1515" i="1"/>
  <c r="C1515" i="1" s="1"/>
  <c r="D1514" i="1"/>
  <c r="C1514" i="1" s="1"/>
  <c r="C1513" i="1"/>
  <c r="D1512" i="1"/>
  <c r="C1512" i="1" s="1"/>
  <c r="D1511" i="1"/>
  <c r="C1511" i="1" s="1"/>
  <c r="D1510" i="1"/>
  <c r="C1510" i="1" s="1"/>
  <c r="D1509" i="1"/>
  <c r="C1509" i="1" s="1"/>
  <c r="D1508" i="1"/>
  <c r="C1508" i="1" s="1"/>
  <c r="D1507" i="1"/>
  <c r="C1507" i="1" s="1"/>
  <c r="C1506" i="1"/>
  <c r="D1505" i="1"/>
  <c r="C1505" i="1" s="1"/>
  <c r="D1504" i="1"/>
  <c r="C1504" i="1" s="1"/>
  <c r="C1503" i="1"/>
  <c r="C1502" i="1"/>
  <c r="D1501" i="1"/>
  <c r="C1501" i="1" s="1"/>
  <c r="C1500" i="1"/>
  <c r="C1499" i="1"/>
  <c r="D1498" i="1"/>
  <c r="C1498" i="1" s="1"/>
  <c r="C1497" i="1"/>
  <c r="S1493" i="1"/>
  <c r="R1493" i="1"/>
  <c r="Q1493" i="1"/>
  <c r="P1493" i="1"/>
  <c r="O1493" i="1"/>
  <c r="M1493" i="1"/>
  <c r="L1493" i="1"/>
  <c r="K1493" i="1"/>
  <c r="J1493" i="1"/>
  <c r="I1493" i="1"/>
  <c r="H1493" i="1"/>
  <c r="G1493" i="1"/>
  <c r="F1493" i="1"/>
  <c r="E1493" i="1"/>
  <c r="D1492" i="1"/>
  <c r="C1492" i="1" s="1"/>
  <c r="D1491" i="1"/>
  <c r="C1491" i="1" s="1"/>
  <c r="C1490" i="1"/>
  <c r="C1489" i="1"/>
  <c r="D1488" i="1"/>
  <c r="C1488" i="1" s="1"/>
  <c r="D1487" i="1"/>
  <c r="C1487" i="1" s="1"/>
  <c r="D1486" i="1"/>
  <c r="C1486" i="1" s="1"/>
  <c r="D1485" i="1"/>
  <c r="C1485" i="1" s="1"/>
  <c r="C1475" i="1"/>
  <c r="C1474" i="1"/>
  <c r="C1468" i="1"/>
  <c r="C1467" i="1"/>
  <c r="C1466" i="1"/>
  <c r="D1465" i="1"/>
  <c r="C1465" i="1" s="1"/>
  <c r="C1463" i="1"/>
  <c r="C1462" i="1"/>
  <c r="C1461" i="1"/>
  <c r="C1460" i="1"/>
  <c r="C1459" i="1"/>
  <c r="C1458" i="1"/>
  <c r="C1457" i="1"/>
  <c r="C1456" i="1"/>
  <c r="C1455" i="1"/>
  <c r="C1454" i="1"/>
  <c r="C1453" i="1"/>
  <c r="C1452" i="1"/>
  <c r="C1450" i="1"/>
  <c r="C1449" i="1"/>
  <c r="C1447" i="1"/>
  <c r="C1446" i="1"/>
  <c r="C1445" i="1"/>
  <c r="D1438" i="1"/>
  <c r="C1438" i="1" s="1"/>
  <c r="C1437" i="1"/>
  <c r="C1436" i="1"/>
  <c r="C1435" i="1"/>
  <c r="C1434" i="1"/>
  <c r="C1433" i="1"/>
  <c r="C1432" i="1"/>
  <c r="C1431" i="1"/>
  <c r="C1430" i="1"/>
  <c r="D1429" i="1"/>
  <c r="C1429" i="1" s="1"/>
  <c r="C1428" i="1"/>
  <c r="C1427" i="1"/>
  <c r="C1426" i="1"/>
  <c r="C1425" i="1"/>
  <c r="C1424" i="1"/>
  <c r="C1423" i="1"/>
  <c r="C1422" i="1"/>
  <c r="C1421" i="1"/>
  <c r="C1419" i="1"/>
  <c r="D1418" i="1"/>
  <c r="C1418" i="1" s="1"/>
  <c r="C1417" i="1"/>
  <c r="C1416" i="1"/>
  <c r="C1415" i="1"/>
  <c r="C1414" i="1"/>
  <c r="C1413" i="1"/>
  <c r="C1412" i="1"/>
  <c r="C1411" i="1"/>
  <c r="C1410" i="1"/>
  <c r="C1409" i="1"/>
  <c r="C1408" i="1"/>
  <c r="C1407" i="1"/>
  <c r="C1406" i="1"/>
  <c r="C1405" i="1"/>
  <c r="C1404" i="1"/>
  <c r="C1402" i="1"/>
  <c r="C1401" i="1"/>
  <c r="C1400" i="1"/>
  <c r="C1399" i="1"/>
  <c r="C1398" i="1"/>
  <c r="C1396" i="1"/>
  <c r="S1391" i="1"/>
  <c r="R1391" i="1"/>
  <c r="Q1391" i="1"/>
  <c r="P1391" i="1"/>
  <c r="O1391" i="1"/>
  <c r="M1391" i="1"/>
  <c r="L1391" i="1"/>
  <c r="K1391" i="1"/>
  <c r="J1391" i="1"/>
  <c r="I1391" i="1"/>
  <c r="H1391" i="1"/>
  <c r="F1391" i="1"/>
  <c r="E1391" i="1"/>
  <c r="C1390" i="1"/>
  <c r="C1389" i="1"/>
  <c r="C1388" i="1"/>
  <c r="C1387" i="1"/>
  <c r="C1386" i="1"/>
  <c r="C1384" i="1"/>
  <c r="C1383" i="1"/>
  <c r="C1382" i="1"/>
  <c r="C1381" i="1"/>
  <c r="C1377" i="1"/>
  <c r="C1376" i="1"/>
  <c r="C1375" i="1"/>
  <c r="C1374" i="1"/>
  <c r="C1373" i="1"/>
  <c r="C1372" i="1"/>
  <c r="C1371" i="1"/>
  <c r="C1370" i="1"/>
  <c r="D1368" i="1"/>
  <c r="C1368" i="1" s="1"/>
  <c r="D1921" i="1"/>
  <c r="C1921" i="1" s="1"/>
  <c r="C1367" i="1"/>
  <c r="C1363" i="1"/>
  <c r="C1362" i="1"/>
  <c r="C1360" i="1"/>
  <c r="C1359" i="1"/>
  <c r="C1358" i="1"/>
  <c r="C1357" i="1"/>
  <c r="C1356" i="1"/>
  <c r="C1354" i="1"/>
  <c r="C1353" i="1"/>
  <c r="C1352" i="1"/>
  <c r="C1351" i="1"/>
  <c r="C1350" i="1"/>
  <c r="C1349" i="1"/>
  <c r="C1348" i="1"/>
  <c r="C1347" i="1"/>
  <c r="C1346" i="1"/>
  <c r="C1345" i="1"/>
  <c r="C1344" i="1"/>
  <c r="C1343" i="1"/>
  <c r="C1342" i="1"/>
  <c r="C1341" i="1"/>
  <c r="D1906" i="1"/>
  <c r="C1906" i="1" s="1"/>
  <c r="C1340" i="1"/>
  <c r="C1332" i="1"/>
  <c r="S1329" i="1"/>
  <c r="R1329" i="1"/>
  <c r="Q1329" i="1"/>
  <c r="P1329" i="1"/>
  <c r="O1329" i="1"/>
  <c r="M1329" i="1"/>
  <c r="L1329" i="1"/>
  <c r="K1329" i="1"/>
  <c r="J1329" i="1"/>
  <c r="I1329" i="1"/>
  <c r="H1329" i="1"/>
  <c r="G1329" i="1"/>
  <c r="F1329" i="1"/>
  <c r="E1329" i="1"/>
  <c r="C1328" i="1"/>
  <c r="C1327" i="1"/>
  <c r="C1326" i="1"/>
  <c r="C1325" i="1"/>
  <c r="C1324" i="1"/>
  <c r="D1323" i="1"/>
  <c r="C1323" i="1" s="1"/>
  <c r="C1321" i="1"/>
  <c r="C1320" i="1"/>
  <c r="C1319" i="1"/>
  <c r="D1317" i="1"/>
  <c r="C1317" i="1" s="1"/>
  <c r="C1315" i="1"/>
  <c r="D1314" i="1"/>
  <c r="C1314" i="1" s="1"/>
  <c r="D1313" i="1"/>
  <c r="S1311" i="1"/>
  <c r="R1311" i="1"/>
  <c r="Q1311" i="1"/>
  <c r="P1311" i="1"/>
  <c r="O1311" i="1"/>
  <c r="M1311" i="1"/>
  <c r="L1311" i="1"/>
  <c r="K1311" i="1"/>
  <c r="J1311" i="1"/>
  <c r="I1311" i="1"/>
  <c r="H1311" i="1"/>
  <c r="G1311" i="1"/>
  <c r="F1311" i="1"/>
  <c r="C1310" i="1"/>
  <c r="C1309" i="1"/>
  <c r="C1308" i="1"/>
  <c r="C1307" i="1"/>
  <c r="D1306" i="1"/>
  <c r="C1306" i="1" s="1"/>
  <c r="C1305" i="1"/>
  <c r="D1886" i="1"/>
  <c r="C1886" i="1" s="1"/>
  <c r="D1302" i="1"/>
  <c r="C1302" i="1" s="1"/>
  <c r="C1300" i="1"/>
  <c r="C1299" i="1"/>
  <c r="C1298" i="1"/>
  <c r="D1296" i="1"/>
  <c r="C1296" i="1" s="1"/>
  <c r="C1295" i="1"/>
  <c r="C1294" i="1"/>
  <c r="C1293" i="1"/>
  <c r="C1292" i="1"/>
  <c r="C1291" i="1"/>
  <c r="C1290" i="1"/>
  <c r="C1289" i="1"/>
  <c r="C1288" i="1"/>
  <c r="C1287" i="1"/>
  <c r="C1286" i="1"/>
  <c r="C1285" i="1"/>
  <c r="C1284" i="1"/>
  <c r="C1283" i="1"/>
  <c r="C1282" i="1"/>
  <c r="C1281" i="1"/>
  <c r="C1280" i="1"/>
  <c r="C1279" i="1"/>
  <c r="C1278" i="1"/>
  <c r="C1277" i="1"/>
  <c r="C1276" i="1"/>
  <c r="C1275" i="1"/>
  <c r="C1274" i="1"/>
  <c r="C1271" i="1"/>
  <c r="C1270" i="1"/>
  <c r="C1269" i="1"/>
  <c r="D1268" i="1"/>
  <c r="C1268" i="1" s="1"/>
  <c r="C1267" i="1"/>
  <c r="C1266" i="1"/>
  <c r="C1265" i="1"/>
  <c r="D1862" i="1"/>
  <c r="C1862" i="1" s="1"/>
  <c r="C1264" i="1"/>
  <c r="C1263" i="1"/>
  <c r="C1262" i="1"/>
  <c r="C1261" i="1"/>
  <c r="C1260" i="1"/>
  <c r="C1259" i="1"/>
  <c r="C1258" i="1"/>
  <c r="C1257" i="1"/>
  <c r="C1256" i="1"/>
  <c r="C1255" i="1"/>
  <c r="C1254" i="1"/>
  <c r="C1253" i="1"/>
  <c r="D1847" i="1"/>
  <c r="C1847" i="1" s="1"/>
  <c r="C1251" i="1"/>
  <c r="C1250" i="1"/>
  <c r="C1249" i="1"/>
  <c r="C1248" i="1"/>
  <c r="C1247" i="1"/>
  <c r="D1841" i="1"/>
  <c r="C1841" i="1" s="1"/>
  <c r="C1246" i="1"/>
  <c r="C1245" i="1"/>
  <c r="C1244" i="1"/>
  <c r="C1240" i="1"/>
  <c r="C1239" i="1"/>
  <c r="C1238" i="1"/>
  <c r="C1237" i="1"/>
  <c r="C1236" i="1"/>
  <c r="C1235" i="1"/>
  <c r="C1234" i="1"/>
  <c r="C1233" i="1"/>
  <c r="C1232" i="1"/>
  <c r="C1231" i="1"/>
  <c r="C1230" i="1"/>
  <c r="C1229" i="1"/>
  <c r="C1228" i="1"/>
  <c r="C1226" i="1"/>
  <c r="C1224" i="1"/>
  <c r="C1223" i="1"/>
  <c r="C1221" i="1"/>
  <c r="C1220" i="1"/>
  <c r="C1218" i="1"/>
  <c r="C1217" i="1"/>
  <c r="C1214" i="1"/>
  <c r="C1213" i="1"/>
  <c r="C1212" i="1"/>
  <c r="C1210" i="1"/>
  <c r="C1209" i="1"/>
  <c r="C1208" i="1"/>
  <c r="C1206" i="1"/>
  <c r="C1205" i="1"/>
  <c r="C1204" i="1"/>
  <c r="C1202" i="1"/>
  <c r="C1201" i="1"/>
  <c r="C1200" i="1"/>
  <c r="C1199" i="1"/>
  <c r="C1198" i="1"/>
  <c r="C1197" i="1"/>
  <c r="C1195" i="1"/>
  <c r="C1194" i="1"/>
  <c r="C1193" i="1"/>
  <c r="C1192" i="1"/>
  <c r="C1191" i="1"/>
  <c r="C1190" i="1"/>
  <c r="C1189" i="1"/>
  <c r="C1187" i="1"/>
  <c r="C1186" i="1"/>
  <c r="C1185" i="1"/>
  <c r="C1184" i="1"/>
  <c r="C1183" i="1"/>
  <c r="C1182" i="1"/>
  <c r="C1181" i="1"/>
  <c r="C1180" i="1"/>
  <c r="C1178" i="1"/>
  <c r="C1176" i="1"/>
  <c r="C1167" i="1"/>
  <c r="C1166" i="1"/>
  <c r="C1164" i="1"/>
  <c r="S1160" i="1"/>
  <c r="R1160" i="1"/>
  <c r="Q1160" i="1"/>
  <c r="P1160" i="1"/>
  <c r="O1160" i="1"/>
  <c r="M1160" i="1"/>
  <c r="L1160" i="1"/>
  <c r="K1160" i="1"/>
  <c r="J1160" i="1"/>
  <c r="I1160" i="1"/>
  <c r="H1160" i="1"/>
  <c r="G1160" i="1"/>
  <c r="F1160" i="1"/>
  <c r="E1160" i="1"/>
  <c r="C1159" i="1"/>
  <c r="C1157" i="1"/>
  <c r="C1156" i="1"/>
  <c r="C1155" i="1"/>
  <c r="C1154" i="1"/>
  <c r="C1153" i="1"/>
  <c r="C1152" i="1"/>
  <c r="C1151" i="1"/>
  <c r="C1150" i="1"/>
  <c r="C1149" i="1"/>
  <c r="C1148" i="1"/>
  <c r="C1147" i="1"/>
  <c r="C1146" i="1"/>
  <c r="C1145" i="1"/>
  <c r="C1144" i="1"/>
  <c r="C1143" i="1"/>
  <c r="C1142" i="1"/>
  <c r="S1140" i="1"/>
  <c r="R1140" i="1"/>
  <c r="Q1140" i="1"/>
  <c r="P1140" i="1"/>
  <c r="O1140" i="1"/>
  <c r="M1140" i="1"/>
  <c r="L1140" i="1"/>
  <c r="K1140" i="1"/>
  <c r="J1140" i="1"/>
  <c r="I1140" i="1"/>
  <c r="H1140" i="1"/>
  <c r="G1140" i="1"/>
  <c r="F1140" i="1"/>
  <c r="E1140" i="1"/>
  <c r="C1139" i="1"/>
  <c r="C1138" i="1"/>
  <c r="C1137" i="1"/>
  <c r="C1136" i="1"/>
  <c r="C1135" i="1"/>
  <c r="C1133" i="1"/>
  <c r="C1127" i="1"/>
  <c r="C1126" i="1"/>
  <c r="C1125" i="1"/>
  <c r="C1124" i="1"/>
  <c r="C1121" i="1"/>
  <c r="C1120" i="1"/>
  <c r="C1119" i="1"/>
  <c r="C1118" i="1"/>
  <c r="C1117" i="1"/>
  <c r="C1116" i="1"/>
  <c r="C1115" i="1"/>
  <c r="C1114" i="1"/>
  <c r="C1113" i="1"/>
  <c r="C1112" i="1"/>
  <c r="C1111" i="1"/>
  <c r="C1110" i="1"/>
  <c r="C1109" i="1"/>
  <c r="C1108" i="1"/>
  <c r="C1107" i="1"/>
  <c r="C1106" i="1"/>
  <c r="C1105" i="1"/>
  <c r="C1104" i="1"/>
  <c r="C1103" i="1"/>
  <c r="C1102" i="1"/>
  <c r="C1101" i="1"/>
  <c r="C1100" i="1"/>
  <c r="C1099" i="1"/>
  <c r="C1733" i="1"/>
  <c r="C1097" i="1"/>
  <c r="C1096" i="1"/>
  <c r="C1094" i="1"/>
  <c r="C1093" i="1"/>
  <c r="C1092" i="1"/>
  <c r="C1091" i="1"/>
  <c r="C1087" i="1"/>
  <c r="C1086" i="1"/>
  <c r="C1085" i="1"/>
  <c r="C1084" i="1"/>
  <c r="C1083" i="1"/>
  <c r="C1082" i="1"/>
  <c r="C1081" i="1"/>
  <c r="C1073" i="1"/>
  <c r="C1072" i="1"/>
  <c r="C1071" i="1"/>
  <c r="C1070" i="1"/>
  <c r="C1069" i="1"/>
  <c r="C1068" i="1"/>
  <c r="C1067" i="1"/>
  <c r="C1066" i="1"/>
  <c r="C1065" i="1"/>
  <c r="C1064" i="1"/>
  <c r="C1063" i="1"/>
  <c r="C1062" i="1"/>
  <c r="C1061" i="1"/>
  <c r="C1060" i="1"/>
  <c r="C1059" i="1"/>
  <c r="C1058" i="1"/>
  <c r="C1057" i="1"/>
  <c r="C1056" i="1"/>
  <c r="C1055" i="1"/>
  <c r="C1054" i="1"/>
  <c r="C1053" i="1"/>
  <c r="C1051" i="1"/>
  <c r="C1050" i="1"/>
  <c r="C1049" i="1"/>
  <c r="C1048" i="1"/>
  <c r="C1047" i="1"/>
  <c r="C1046" i="1"/>
  <c r="C1045" i="1"/>
  <c r="C1044" i="1"/>
  <c r="C1043" i="1"/>
  <c r="C1042" i="1"/>
  <c r="C1041" i="1"/>
  <c r="C1040" i="1"/>
  <c r="C1038" i="1"/>
  <c r="C1037" i="1"/>
  <c r="C1036" i="1"/>
  <c r="C1035" i="1"/>
  <c r="C1034" i="1"/>
  <c r="C1032" i="1"/>
  <c r="C1031" i="1"/>
  <c r="C1029" i="1"/>
  <c r="C1028" i="1"/>
  <c r="C1027" i="1"/>
  <c r="C1026" i="1"/>
  <c r="C1025" i="1"/>
  <c r="C1024" i="1"/>
  <c r="C1023" i="1"/>
  <c r="C1022" i="1"/>
  <c r="C1021" i="1"/>
  <c r="C1020" i="1"/>
  <c r="C1019" i="1"/>
  <c r="C1018" i="1"/>
  <c r="C1017" i="1"/>
  <c r="C1016" i="1"/>
  <c r="C1015" i="1"/>
  <c r="C1013" i="1"/>
  <c r="C1012" i="1"/>
  <c r="C1011" i="1"/>
  <c r="C1010" i="1"/>
  <c r="C1009" i="1"/>
  <c r="C1008" i="1"/>
  <c r="C1007" i="1"/>
  <c r="C1006" i="1"/>
  <c r="C1005" i="1"/>
  <c r="C1004" i="1"/>
  <c r="C1003" i="1"/>
  <c r="C1002" i="1"/>
  <c r="C1001" i="1"/>
  <c r="C1000" i="1"/>
  <c r="C999" i="1"/>
  <c r="C998" i="1"/>
  <c r="C997" i="1"/>
  <c r="C996" i="1"/>
  <c r="C995" i="1"/>
  <c r="C994" i="1"/>
  <c r="C993" i="1"/>
  <c r="C992" i="1"/>
  <c r="C991" i="1"/>
  <c r="C990" i="1"/>
  <c r="C989" i="1"/>
  <c r="C988" i="1"/>
  <c r="C987" i="1"/>
  <c r="C986" i="1"/>
  <c r="C985" i="1"/>
  <c r="C984" i="1"/>
  <c r="C983" i="1"/>
  <c r="C982" i="1"/>
  <c r="C981" i="1"/>
  <c r="D980" i="1"/>
  <c r="C980" i="1" s="1"/>
  <c r="C979" i="1"/>
  <c r="C978" i="1"/>
  <c r="C977" i="1"/>
  <c r="C976" i="1"/>
  <c r="S973" i="1"/>
  <c r="R973" i="1"/>
  <c r="Q973" i="1"/>
  <c r="P973" i="1"/>
  <c r="O973" i="1"/>
  <c r="M973" i="1"/>
  <c r="L973" i="1"/>
  <c r="K973" i="1"/>
  <c r="J973" i="1"/>
  <c r="I973" i="1"/>
  <c r="H973" i="1"/>
  <c r="G973" i="1"/>
  <c r="F973" i="1"/>
  <c r="C972" i="1"/>
  <c r="C971" i="1"/>
  <c r="C969" i="1"/>
  <c r="C968" i="1"/>
  <c r="C967" i="1"/>
  <c r="C966" i="1"/>
  <c r="C965" i="1"/>
  <c r="C964" i="1"/>
  <c r="C963" i="1"/>
  <c r="D1625" i="1"/>
  <c r="C1625" i="1" s="1"/>
  <c r="C962" i="1"/>
  <c r="D1624" i="1"/>
  <c r="C1624" i="1" s="1"/>
  <c r="D1623" i="1"/>
  <c r="C1623" i="1" s="1"/>
  <c r="D1622" i="1"/>
  <c r="C1622" i="1" s="1"/>
  <c r="C960" i="1"/>
  <c r="D1619" i="1"/>
  <c r="C1619" i="1" s="1"/>
  <c r="C959" i="1"/>
  <c r="C958" i="1"/>
  <c r="C957" i="1"/>
  <c r="C956" i="1"/>
  <c r="D878" i="1"/>
  <c r="C878" i="1" s="1"/>
  <c r="D872" i="1"/>
  <c r="C872" i="1" s="1"/>
  <c r="D871" i="1"/>
  <c r="C871" i="1" s="1"/>
  <c r="D870" i="1"/>
  <c r="C870" i="1" s="1"/>
  <c r="D869" i="1"/>
  <c r="C869" i="1" s="1"/>
  <c r="C863" i="1"/>
  <c r="C851" i="1"/>
  <c r="C846" i="1"/>
  <c r="S839" i="1"/>
  <c r="R839" i="1"/>
  <c r="Q839" i="1"/>
  <c r="P839" i="1"/>
  <c r="O839" i="1"/>
  <c r="M839" i="1"/>
  <c r="L839" i="1"/>
  <c r="K839" i="1"/>
  <c r="J839" i="1"/>
  <c r="I839" i="1"/>
  <c r="H839" i="1"/>
  <c r="G839" i="1"/>
  <c r="F839" i="1"/>
  <c r="E839" i="1"/>
  <c r="C838" i="1"/>
  <c r="C837"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D810" i="1"/>
  <c r="C810" i="1" s="1"/>
  <c r="C809" i="1"/>
  <c r="C808" i="1"/>
  <c r="C807" i="1"/>
  <c r="C806" i="1"/>
  <c r="C805" i="1"/>
  <c r="C804" i="1"/>
  <c r="C802" i="1"/>
  <c r="C801" i="1"/>
  <c r="C800" i="1"/>
  <c r="C799" i="1"/>
  <c r="S797" i="1"/>
  <c r="R797" i="1"/>
  <c r="Q797" i="1"/>
  <c r="P797" i="1"/>
  <c r="O797" i="1"/>
  <c r="M797" i="1"/>
  <c r="L797" i="1"/>
  <c r="K797" i="1"/>
  <c r="J797" i="1"/>
  <c r="I797" i="1"/>
  <c r="H797" i="1"/>
  <c r="G797" i="1"/>
  <c r="F797" i="1"/>
  <c r="E797" i="1"/>
  <c r="C796" i="1"/>
  <c r="S789" i="1"/>
  <c r="R789" i="1"/>
  <c r="Q789" i="1"/>
  <c r="P789" i="1"/>
  <c r="O789" i="1"/>
  <c r="N789" i="1"/>
  <c r="M789" i="1"/>
  <c r="L789" i="1"/>
  <c r="K789" i="1"/>
  <c r="J789" i="1"/>
  <c r="I789" i="1"/>
  <c r="H789" i="1"/>
  <c r="G789" i="1"/>
  <c r="F789" i="1"/>
  <c r="E789" i="1"/>
  <c r="C788" i="1"/>
  <c r="C787" i="1"/>
  <c r="C786" i="1"/>
  <c r="A783" i="1"/>
  <c r="S781" i="1"/>
  <c r="R781" i="1"/>
  <c r="Q781" i="1"/>
  <c r="P781" i="1"/>
  <c r="O781" i="1"/>
  <c r="N781" i="1"/>
  <c r="M781" i="1"/>
  <c r="L781" i="1"/>
  <c r="K781" i="1"/>
  <c r="J781" i="1"/>
  <c r="I781" i="1"/>
  <c r="H781" i="1"/>
  <c r="G781" i="1"/>
  <c r="F781" i="1"/>
  <c r="C780" i="1"/>
  <c r="C779" i="1"/>
  <c r="C778" i="1"/>
  <c r="C777" i="1"/>
  <c r="C776" i="1"/>
  <c r="C775" i="1"/>
  <c r="C774" i="1"/>
  <c r="C773" i="1"/>
  <c r="C772" i="1"/>
  <c r="C771" i="1"/>
  <c r="C770" i="1"/>
  <c r="C769" i="1"/>
  <c r="C768" i="1"/>
  <c r="C767" i="1"/>
  <c r="C766" i="1"/>
  <c r="C765" i="1"/>
  <c r="C764" i="1"/>
  <c r="C763" i="1"/>
  <c r="C1441" i="1"/>
  <c r="C760" i="1"/>
  <c r="C1439" i="1"/>
  <c r="C759" i="1"/>
  <c r="C758" i="1"/>
  <c r="C757" i="1"/>
  <c r="C756" i="1"/>
  <c r="C755" i="1"/>
  <c r="C754" i="1"/>
  <c r="C753" i="1"/>
  <c r="C752" i="1"/>
  <c r="C751" i="1"/>
  <c r="C750" i="1"/>
  <c r="C749" i="1"/>
  <c r="C748" i="1"/>
  <c r="C747" i="1"/>
  <c r="C746" i="1"/>
  <c r="C745" i="1"/>
  <c r="C744" i="1"/>
  <c r="C743" i="1"/>
  <c r="C742" i="1"/>
  <c r="C741" i="1"/>
  <c r="C740" i="1"/>
  <c r="C738" i="1"/>
  <c r="C737" i="1"/>
  <c r="C736" i="1"/>
  <c r="C735" i="1"/>
  <c r="C734" i="1"/>
  <c r="C733" i="1"/>
  <c r="C732" i="1"/>
  <c r="C731" i="1"/>
  <c r="C730" i="1"/>
  <c r="C729" i="1"/>
  <c r="C728" i="1"/>
  <c r="C727" i="1"/>
  <c r="C726" i="1"/>
  <c r="C724" i="1"/>
  <c r="C723" i="1"/>
  <c r="C722" i="1"/>
  <c r="C721" i="1"/>
  <c r="C720" i="1"/>
  <c r="C719" i="1"/>
  <c r="C718" i="1"/>
  <c r="C717" i="1"/>
  <c r="C716" i="1"/>
  <c r="C715" i="1"/>
  <c r="C714" i="1"/>
  <c r="C713" i="1"/>
  <c r="C712" i="1"/>
  <c r="C711" i="1"/>
  <c r="C710" i="1"/>
  <c r="C709" i="1"/>
  <c r="D708" i="1"/>
  <c r="S706" i="1"/>
  <c r="R706" i="1"/>
  <c r="Q706" i="1"/>
  <c r="P706" i="1"/>
  <c r="O706" i="1"/>
  <c r="N706" i="1"/>
  <c r="M706" i="1"/>
  <c r="L706" i="1"/>
  <c r="K706" i="1"/>
  <c r="J706" i="1"/>
  <c r="I706" i="1"/>
  <c r="H706" i="1"/>
  <c r="G706" i="1"/>
  <c r="F706" i="1"/>
  <c r="E706" i="1"/>
  <c r="D706" i="1"/>
  <c r="C704" i="1"/>
  <c r="C703" i="1"/>
  <c r="C702" i="1"/>
  <c r="C701" i="1"/>
  <c r="C700" i="1"/>
  <c r="C699" i="1"/>
  <c r="C698" i="1"/>
  <c r="C697" i="1"/>
  <c r="C696" i="1"/>
  <c r="C695" i="1"/>
  <c r="C694" i="1"/>
  <c r="C693" i="1"/>
  <c r="C692" i="1"/>
  <c r="C691" i="1"/>
  <c r="C690" i="1"/>
  <c r="C689" i="1"/>
  <c r="C688" i="1"/>
  <c r="C687" i="1"/>
  <c r="S685" i="1"/>
  <c r="R685" i="1"/>
  <c r="Q685" i="1"/>
  <c r="P685" i="1"/>
  <c r="O685" i="1"/>
  <c r="N685" i="1"/>
  <c r="M685" i="1"/>
  <c r="L685" i="1"/>
  <c r="K685" i="1"/>
  <c r="J685" i="1"/>
  <c r="I685" i="1"/>
  <c r="H685" i="1"/>
  <c r="F685" i="1"/>
  <c r="E685" i="1"/>
  <c r="C684" i="1"/>
  <c r="C683" i="1"/>
  <c r="C682" i="1"/>
  <c r="C681" i="1"/>
  <c r="C680" i="1"/>
  <c r="C679" i="1"/>
  <c r="C678" i="1"/>
  <c r="C677" i="1"/>
  <c r="C676" i="1"/>
  <c r="C675" i="1"/>
  <c r="C674" i="1"/>
  <c r="C673" i="1"/>
  <c r="C672" i="1"/>
  <c r="C671" i="1"/>
  <c r="C670" i="1"/>
  <c r="C669" i="1"/>
  <c r="C668" i="1"/>
  <c r="C667" i="1"/>
  <c r="C666" i="1"/>
  <c r="C665" i="1"/>
  <c r="C664" i="1"/>
  <c r="C663" i="1"/>
  <c r="C662" i="1"/>
  <c r="D661" i="1"/>
  <c r="C661" i="1" s="1"/>
  <c r="C660" i="1"/>
  <c r="C659" i="1"/>
  <c r="C657" i="1"/>
  <c r="C655" i="1"/>
  <c r="C654" i="1"/>
  <c r="C653" i="1"/>
  <c r="C652" i="1"/>
  <c r="C651" i="1"/>
  <c r="C650" i="1"/>
  <c r="C649" i="1"/>
  <c r="C648" i="1"/>
  <c r="C647" i="1"/>
  <c r="C646" i="1"/>
  <c r="C645" i="1"/>
  <c r="C641" i="1"/>
  <c r="C640" i="1"/>
  <c r="C639" i="1"/>
  <c r="C638" i="1"/>
  <c r="C636" i="1"/>
  <c r="C635" i="1"/>
  <c r="C634" i="1"/>
  <c r="C633" i="1"/>
  <c r="C632" i="1"/>
  <c r="C631" i="1"/>
  <c r="C630" i="1"/>
  <c r="C628" i="1"/>
  <c r="C627" i="1"/>
  <c r="C626" i="1"/>
  <c r="S624" i="1"/>
  <c r="R624" i="1"/>
  <c r="Q624" i="1"/>
  <c r="P624" i="1"/>
  <c r="O624" i="1"/>
  <c r="M624" i="1"/>
  <c r="L624" i="1"/>
  <c r="K624" i="1"/>
  <c r="J624" i="1"/>
  <c r="I624" i="1"/>
  <c r="H624" i="1"/>
  <c r="G624" i="1"/>
  <c r="F624" i="1"/>
  <c r="E624" i="1"/>
  <c r="C623" i="1"/>
  <c r="C622" i="1"/>
  <c r="C621" i="1"/>
  <c r="C620" i="1"/>
  <c r="C619" i="1"/>
  <c r="C618" i="1"/>
  <c r="C617" i="1"/>
  <c r="C616" i="1"/>
  <c r="C615" i="1"/>
  <c r="C614" i="1"/>
  <c r="C613" i="1"/>
  <c r="C612" i="1"/>
  <c r="C611" i="1"/>
  <c r="C610" i="1"/>
  <c r="C609" i="1"/>
  <c r="C608" i="1"/>
  <c r="C607" i="1"/>
  <c r="C605" i="1"/>
  <c r="C604" i="1"/>
  <c r="D603" i="1"/>
  <c r="C603" i="1" s="1"/>
  <c r="C602" i="1"/>
  <c r="C601" i="1"/>
  <c r="C600" i="1"/>
  <c r="C599" i="1"/>
  <c r="C596" i="1"/>
  <c r="C593" i="1"/>
  <c r="C592" i="1"/>
  <c r="D591" i="1"/>
  <c r="C591" i="1" s="1"/>
  <c r="C590" i="1"/>
  <c r="C589" i="1"/>
  <c r="C586" i="1"/>
  <c r="C585" i="1"/>
  <c r="C584" i="1"/>
  <c r="C583" i="1"/>
  <c r="C582" i="1"/>
  <c r="C581" i="1"/>
  <c r="C580" i="1"/>
  <c r="C579" i="1"/>
  <c r="C577" i="1"/>
  <c r="C576" i="1"/>
  <c r="D578" i="1"/>
  <c r="C578" i="1" s="1"/>
  <c r="C575" i="1"/>
  <c r="C574" i="1"/>
  <c r="D573" i="1"/>
  <c r="C573" i="1" s="1"/>
  <c r="C572" i="1"/>
  <c r="C571" i="1"/>
  <c r="C570" i="1"/>
  <c r="C569" i="1"/>
  <c r="C568" i="1"/>
  <c r="C567" i="1"/>
  <c r="C564" i="1"/>
  <c r="C563" i="1"/>
  <c r="C562" i="1"/>
  <c r="D561" i="1"/>
  <c r="C561" i="1" s="1"/>
  <c r="D560" i="1"/>
  <c r="C560" i="1" s="1"/>
  <c r="C559" i="1"/>
  <c r="C558" i="1"/>
  <c r="C556" i="1"/>
  <c r="C555" i="1"/>
  <c r="C554" i="1"/>
  <c r="C551" i="1"/>
  <c r="C548" i="1"/>
  <c r="C547" i="1"/>
  <c r="C546" i="1"/>
  <c r="C545" i="1"/>
  <c r="C544" i="1"/>
  <c r="C543" i="1"/>
  <c r="C542" i="1"/>
  <c r="C541" i="1"/>
  <c r="C540" i="1"/>
  <c r="C539" i="1"/>
  <c r="C538" i="1"/>
  <c r="C537" i="1"/>
  <c r="C536" i="1"/>
  <c r="C535" i="1"/>
  <c r="C534" i="1"/>
  <c r="D533" i="1"/>
  <c r="C533" i="1" s="1"/>
  <c r="C532" i="1"/>
  <c r="C528" i="1"/>
  <c r="D527" i="1"/>
  <c r="C527" i="1" s="1"/>
  <c r="C526" i="1"/>
  <c r="C525" i="1"/>
  <c r="C524" i="1"/>
  <c r="C522" i="1"/>
  <c r="C521" i="1"/>
  <c r="C520" i="1"/>
  <c r="C519" i="1"/>
  <c r="C515" i="1"/>
  <c r="C512" i="1"/>
  <c r="C510" i="1"/>
  <c r="C509" i="1"/>
  <c r="C508" i="1"/>
  <c r="C506" i="1"/>
  <c r="C505" i="1"/>
  <c r="C504" i="1"/>
  <c r="C503" i="1"/>
  <c r="C502" i="1"/>
  <c r="C501" i="1"/>
  <c r="C500" i="1"/>
  <c r="C497" i="1"/>
  <c r="C496" i="1"/>
  <c r="C495" i="1"/>
  <c r="C494" i="1"/>
  <c r="C493" i="1"/>
  <c r="C492" i="1"/>
  <c r="C491" i="1"/>
  <c r="C490" i="1"/>
  <c r="C489" i="1"/>
  <c r="C488" i="1"/>
  <c r="C487" i="1"/>
  <c r="C486" i="1"/>
  <c r="C485" i="1"/>
  <c r="C484" i="1"/>
  <c r="C483" i="1"/>
  <c r="C482" i="1"/>
  <c r="C481" i="1"/>
  <c r="C475" i="1"/>
  <c r="C472" i="1"/>
  <c r="C465" i="1"/>
  <c r="C468" i="1"/>
  <c r="C467" i="1"/>
  <c r="C466" i="1"/>
  <c r="C464" i="1"/>
  <c r="C463" i="1"/>
  <c r="C462" i="1"/>
  <c r="C461" i="1"/>
  <c r="C460" i="1"/>
  <c r="C459" i="1"/>
  <c r="D458" i="1"/>
  <c r="C458" i="1" s="1"/>
  <c r="D451" i="1"/>
  <c r="C451" i="1" s="1"/>
  <c r="C450" i="1"/>
  <c r="C446" i="1"/>
  <c r="C445" i="1"/>
  <c r="C444" i="1"/>
  <c r="C443" i="1"/>
  <c r="C449" i="1"/>
  <c r="C448" i="1"/>
  <c r="C442" i="1"/>
  <c r="C441" i="1"/>
  <c r="D437" i="1"/>
  <c r="C437" i="1" s="1"/>
  <c r="C436" i="1"/>
  <c r="D435" i="1"/>
  <c r="C435" i="1" s="1"/>
  <c r="C433" i="1"/>
  <c r="C432" i="1"/>
  <c r="C431" i="1"/>
  <c r="C430" i="1"/>
  <c r="C429" i="1"/>
  <c r="C428" i="1"/>
  <c r="C427" i="1"/>
  <c r="C426" i="1"/>
  <c r="C425" i="1"/>
  <c r="C424" i="1"/>
  <c r="C423" i="1"/>
  <c r="D422" i="1"/>
  <c r="C422" i="1" s="1"/>
  <c r="C421" i="1"/>
  <c r="C420" i="1"/>
  <c r="C419" i="1"/>
  <c r="C418" i="1"/>
  <c r="D417" i="1"/>
  <c r="C417" i="1" s="1"/>
  <c r="D416" i="1"/>
  <c r="C416" i="1" s="1"/>
  <c r="C415" i="1"/>
  <c r="C414" i="1"/>
  <c r="C413" i="1"/>
  <c r="C412" i="1"/>
  <c r="C409" i="1"/>
  <c r="C408" i="1"/>
  <c r="C407" i="1"/>
  <c r="C405" i="1"/>
  <c r="C404" i="1"/>
  <c r="C403" i="1"/>
  <c r="C402" i="1"/>
  <c r="C401" i="1"/>
  <c r="D400" i="1"/>
  <c r="C400" i="1" s="1"/>
  <c r="C399" i="1"/>
  <c r="C398" i="1"/>
  <c r="C397" i="1"/>
  <c r="C396" i="1"/>
  <c r="C391" i="1"/>
  <c r="D390" i="1"/>
  <c r="C389" i="1"/>
  <c r="S387" i="1"/>
  <c r="R387" i="1"/>
  <c r="Q387" i="1"/>
  <c r="P387" i="1"/>
  <c r="O387" i="1"/>
  <c r="N387" i="1"/>
  <c r="M387" i="1"/>
  <c r="L387" i="1"/>
  <c r="K387" i="1"/>
  <c r="J387" i="1"/>
  <c r="I387" i="1"/>
  <c r="H387" i="1"/>
  <c r="G387" i="1"/>
  <c r="F387" i="1"/>
  <c r="C386" i="1"/>
  <c r="C385" i="1"/>
  <c r="S380" i="1"/>
  <c r="R380" i="1"/>
  <c r="Q380" i="1"/>
  <c r="P380" i="1"/>
  <c r="O380" i="1"/>
  <c r="N380" i="1"/>
  <c r="M380" i="1"/>
  <c r="L380" i="1"/>
  <c r="K380" i="1"/>
  <c r="J380" i="1"/>
  <c r="I380" i="1"/>
  <c r="H380" i="1"/>
  <c r="G380" i="1"/>
  <c r="F380" i="1"/>
  <c r="C378" i="1"/>
  <c r="E380" i="1"/>
  <c r="C377" i="1"/>
  <c r="C376" i="1"/>
  <c r="C375" i="1"/>
  <c r="C374" i="1"/>
  <c r="C373" i="1"/>
  <c r="C372" i="1"/>
  <c r="C371" i="1"/>
  <c r="C370" i="1"/>
  <c r="C369" i="1"/>
  <c r="C368" i="1"/>
  <c r="C367" i="1"/>
  <c r="C366" i="1"/>
  <c r="C365" i="1"/>
  <c r="C364" i="1"/>
  <c r="C363" i="1"/>
  <c r="C362" i="1"/>
  <c r="C361" i="1"/>
  <c r="C360" i="1"/>
  <c r="S358" i="1"/>
  <c r="R358" i="1"/>
  <c r="Q358" i="1"/>
  <c r="P358" i="1"/>
  <c r="O358" i="1"/>
  <c r="N358" i="1"/>
  <c r="M358" i="1"/>
  <c r="L358" i="1"/>
  <c r="K358" i="1"/>
  <c r="J358" i="1"/>
  <c r="I358" i="1"/>
  <c r="H358" i="1"/>
  <c r="G358" i="1"/>
  <c r="F358" i="1"/>
  <c r="D358" i="1"/>
  <c r="C357" i="1"/>
  <c r="C356" i="1"/>
  <c r="C355" i="1"/>
  <c r="C354" i="1"/>
  <c r="C353" i="1"/>
  <c r="C352" i="1"/>
  <c r="C351" i="1"/>
  <c r="C350" i="1"/>
  <c r="C349" i="1"/>
  <c r="C348" i="1"/>
  <c r="C347" i="1"/>
  <c r="C346" i="1"/>
  <c r="C345" i="1"/>
  <c r="C344" i="1"/>
  <c r="C343" i="1"/>
  <c r="C342" i="1"/>
  <c r="S340" i="1"/>
  <c r="R340" i="1"/>
  <c r="Q340" i="1"/>
  <c r="P340" i="1"/>
  <c r="O340" i="1"/>
  <c r="N340" i="1"/>
  <c r="M340" i="1"/>
  <c r="L340" i="1"/>
  <c r="K340" i="1"/>
  <c r="J340" i="1"/>
  <c r="I340" i="1"/>
  <c r="H340" i="1"/>
  <c r="G340" i="1"/>
  <c r="F340" i="1"/>
  <c r="D340" i="1"/>
  <c r="C339" i="1"/>
  <c r="C335" i="1"/>
  <c r="C334" i="1"/>
  <c r="C333" i="1"/>
  <c r="C332" i="1"/>
  <c r="C330" i="1"/>
  <c r="C329" i="1"/>
  <c r="C328" i="1"/>
  <c r="C327" i="1"/>
  <c r="C326" i="1"/>
  <c r="C325" i="1"/>
  <c r="C324"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S296" i="1"/>
  <c r="R296" i="1"/>
  <c r="Q296" i="1"/>
  <c r="P296" i="1"/>
  <c r="O296" i="1"/>
  <c r="N296" i="1"/>
  <c r="M296" i="1"/>
  <c r="L296" i="1"/>
  <c r="K296" i="1"/>
  <c r="J296" i="1"/>
  <c r="I296" i="1"/>
  <c r="H296" i="1"/>
  <c r="G296" i="1"/>
  <c r="F296" i="1"/>
  <c r="C294" i="1"/>
  <c r="C293" i="1"/>
  <c r="C292" i="1"/>
  <c r="C291" i="1"/>
  <c r="C290" i="1"/>
  <c r="C289" i="1"/>
  <c r="C288" i="1"/>
  <c r="C287" i="1"/>
  <c r="C286" i="1"/>
  <c r="C285" i="1"/>
  <c r="C284" i="1"/>
  <c r="C283" i="1"/>
  <c r="C281" i="1"/>
  <c r="S279" i="1"/>
  <c r="R279" i="1"/>
  <c r="Q279" i="1"/>
  <c r="P279" i="1"/>
  <c r="O279" i="1"/>
  <c r="N279" i="1"/>
  <c r="M279" i="1"/>
  <c r="L279" i="1"/>
  <c r="K279" i="1"/>
  <c r="J279" i="1"/>
  <c r="I279" i="1"/>
  <c r="H279" i="1"/>
  <c r="G279" i="1"/>
  <c r="F279" i="1"/>
  <c r="C278" i="1"/>
  <c r="C277" i="1"/>
  <c r="D276" i="1"/>
  <c r="C276" i="1" s="1"/>
  <c r="D275" i="1"/>
  <c r="C275" i="1" s="1"/>
  <c r="C274"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D243" i="1"/>
  <c r="C243" i="1" s="1"/>
  <c r="C242" i="1"/>
  <c r="C241" i="1"/>
  <c r="C240" i="1"/>
  <c r="C239" i="1"/>
  <c r="C238" i="1"/>
  <c r="C237" i="1"/>
  <c r="C236" i="1"/>
  <c r="D235" i="1"/>
  <c r="C235" i="1" s="1"/>
  <c r="C234" i="1"/>
  <c r="C233" i="1"/>
  <c r="C232" i="1"/>
  <c r="C231" i="1"/>
  <c r="C230" i="1"/>
  <c r="C229" i="1"/>
  <c r="C228" i="1"/>
  <c r="C227" i="1"/>
  <c r="C226" i="1"/>
  <c r="D225" i="1"/>
  <c r="C225" i="1" s="1"/>
  <c r="C224" i="1"/>
  <c r="C223" i="1"/>
  <c r="C222" i="1"/>
  <c r="C221" i="1"/>
  <c r="C220" i="1"/>
  <c r="C219" i="1"/>
  <c r="C218" i="1"/>
  <c r="C217" i="1"/>
  <c r="C216" i="1"/>
  <c r="C215" i="1"/>
  <c r="C214" i="1"/>
  <c r="C213" i="1"/>
  <c r="C212" i="1"/>
  <c r="C211" i="1"/>
  <c r="C210" i="1"/>
  <c r="C209" i="1"/>
  <c r="C208" i="1"/>
  <c r="C207" i="1"/>
  <c r="D206" i="1"/>
  <c r="C206" i="1" s="1"/>
  <c r="C205" i="1"/>
  <c r="C204" i="1"/>
  <c r="C203" i="1"/>
  <c r="C202" i="1"/>
  <c r="C201" i="1"/>
  <c r="C200" i="1"/>
  <c r="C199" i="1"/>
  <c r="C198" i="1"/>
  <c r="C197" i="1"/>
  <c r="C196" i="1"/>
  <c r="C195" i="1"/>
  <c r="D194" i="1"/>
  <c r="C194" i="1" s="1"/>
  <c r="C193" i="1"/>
  <c r="C192" i="1"/>
  <c r="C191" i="1"/>
  <c r="C190" i="1"/>
  <c r="D188" i="1"/>
  <c r="C188" i="1" s="1"/>
  <c r="C187" i="1"/>
  <c r="C186" i="1"/>
  <c r="C185" i="1"/>
  <c r="C184" i="1"/>
  <c r="S182" i="1"/>
  <c r="R182" i="1"/>
  <c r="Q182" i="1"/>
  <c r="P182" i="1"/>
  <c r="O182" i="1"/>
  <c r="N182" i="1"/>
  <c r="M182" i="1"/>
  <c r="L182" i="1"/>
  <c r="K182" i="1"/>
  <c r="J182" i="1"/>
  <c r="I182" i="1"/>
  <c r="H182" i="1"/>
  <c r="G182" i="1"/>
  <c r="F182" i="1"/>
  <c r="C181" i="1"/>
  <c r="C180" i="1"/>
  <c r="C179" i="1"/>
  <c r="C178" i="1"/>
  <c r="C177" i="1"/>
  <c r="C176" i="1"/>
  <c r="C175" i="1"/>
  <c r="C174" i="1"/>
  <c r="C173" i="1"/>
  <c r="C172" i="1"/>
  <c r="C171" i="1"/>
  <c r="C170" i="1"/>
  <c r="C169" i="1"/>
  <c r="C168" i="1"/>
  <c r="C167" i="1"/>
  <c r="C166" i="1"/>
  <c r="C165" i="1"/>
  <c r="C164" i="1"/>
  <c r="C163" i="1"/>
  <c r="C162" i="1"/>
  <c r="C161" i="1"/>
  <c r="C160" i="1"/>
  <c r="C159" i="1"/>
  <c r="E182" i="1"/>
  <c r="C157" i="1"/>
  <c r="C156" i="1"/>
  <c r="C155" i="1"/>
  <c r="C154" i="1"/>
  <c r="S152" i="1"/>
  <c r="R152" i="1"/>
  <c r="Q152" i="1"/>
  <c r="P152" i="1"/>
  <c r="O152" i="1"/>
  <c r="M152" i="1"/>
  <c r="L152" i="1"/>
  <c r="K152" i="1"/>
  <c r="J152" i="1"/>
  <c r="I152" i="1"/>
  <c r="H152" i="1"/>
  <c r="G152" i="1"/>
  <c r="F152" i="1"/>
  <c r="C151" i="1"/>
  <c r="C150" i="1"/>
  <c r="C149" i="1"/>
  <c r="C148" i="1"/>
  <c r="C147" i="1"/>
  <c r="C146" i="1"/>
  <c r="C145" i="1"/>
  <c r="C144" i="1"/>
  <c r="C143" i="1"/>
  <c r="C142" i="1"/>
  <c r="C141" i="1"/>
  <c r="C140" i="1"/>
  <c r="C139" i="1"/>
  <c r="C138" i="1"/>
  <c r="C137" i="1"/>
  <c r="C136" i="1"/>
  <c r="C135" i="1"/>
  <c r="C134" i="1"/>
  <c r="C133" i="1"/>
  <c r="C132" i="1"/>
  <c r="C131" i="1"/>
  <c r="C130" i="1"/>
  <c r="D129" i="1"/>
  <c r="C129" i="1" s="1"/>
  <c r="E152" i="1"/>
  <c r="C127" i="1"/>
  <c r="C126" i="1"/>
  <c r="C125" i="1"/>
  <c r="C124" i="1"/>
  <c r="C123" i="1"/>
  <c r="C122" i="1"/>
  <c r="C121" i="1"/>
  <c r="C120" i="1"/>
  <c r="C119" i="1"/>
  <c r="C118" i="1"/>
  <c r="C117" i="1"/>
  <c r="C116" i="1"/>
  <c r="C115" i="1"/>
  <c r="C114" i="1"/>
  <c r="C113" i="1"/>
  <c r="S111" i="1"/>
  <c r="R111" i="1"/>
  <c r="Q111" i="1"/>
  <c r="P111" i="1"/>
  <c r="O111" i="1"/>
  <c r="N111" i="1"/>
  <c r="M111" i="1"/>
  <c r="L111" i="1"/>
  <c r="K111" i="1"/>
  <c r="J111" i="1"/>
  <c r="I111" i="1"/>
  <c r="H111" i="1"/>
  <c r="G111" i="1"/>
  <c r="F111" i="1"/>
  <c r="C110" i="1"/>
  <c r="C109" i="1"/>
  <c r="C108" i="1"/>
  <c r="C107" i="1"/>
  <c r="C106" i="1"/>
  <c r="C105" i="1"/>
  <c r="C104" i="1"/>
  <c r="C103" i="1"/>
  <c r="C102" i="1"/>
  <c r="C101" i="1"/>
  <c r="D100" i="1"/>
  <c r="C100" i="1" s="1"/>
  <c r="C99" i="1"/>
  <c r="C98" i="1"/>
  <c r="C97" i="1"/>
  <c r="C96" i="1"/>
  <c r="C95" i="1"/>
  <c r="S93" i="1"/>
  <c r="R93" i="1"/>
  <c r="Q93" i="1"/>
  <c r="P93" i="1"/>
  <c r="N93" i="1"/>
  <c r="M93" i="1"/>
  <c r="L93" i="1"/>
  <c r="K93" i="1"/>
  <c r="F93" i="1"/>
  <c r="C85" i="1"/>
  <c r="S65" i="1"/>
  <c r="R65" i="1"/>
  <c r="Q65" i="1"/>
  <c r="P65" i="1"/>
  <c r="O65" i="1"/>
  <c r="M65" i="1"/>
  <c r="L65" i="1"/>
  <c r="K65" i="1"/>
  <c r="J65" i="1"/>
  <c r="I65" i="1"/>
  <c r="H65" i="1"/>
  <c r="G65" i="1"/>
  <c r="F65" i="1"/>
  <c r="C64" i="1"/>
  <c r="C60" i="1"/>
  <c r="C59" i="1"/>
  <c r="C58" i="1"/>
  <c r="C57" i="1"/>
  <c r="C56" i="1"/>
  <c r="C55" i="1"/>
  <c r="C54" i="1"/>
  <c r="C53" i="1"/>
  <c r="C52" i="1"/>
  <c r="C51" i="1"/>
  <c r="C50" i="1"/>
  <c r="C49" i="1"/>
  <c r="C48" i="1"/>
  <c r="C47" i="1"/>
  <c r="C46" i="1"/>
  <c r="C45" i="1"/>
  <c r="C44" i="1"/>
  <c r="C43" i="1"/>
  <c r="C42" i="1"/>
  <c r="C41" i="1"/>
  <c r="C39" i="1"/>
  <c r="C38" i="1"/>
  <c r="C37" i="1"/>
  <c r="C36" i="1"/>
  <c r="S34" i="1"/>
  <c r="R34" i="1"/>
  <c r="Q34" i="1"/>
  <c r="P34" i="1"/>
  <c r="O34" i="1"/>
  <c r="N34" i="1"/>
  <c r="M34" i="1"/>
  <c r="L34" i="1"/>
  <c r="K34" i="1"/>
  <c r="J34" i="1"/>
  <c r="I34" i="1"/>
  <c r="H34" i="1"/>
  <c r="G34" i="1"/>
  <c r="F34" i="1"/>
  <c r="D34" i="1"/>
  <c r="C33" i="1"/>
  <c r="C32" i="1"/>
  <c r="C31" i="1"/>
  <c r="C30" i="1"/>
  <c r="C29" i="1"/>
  <c r="C28" i="1"/>
  <c r="C27" i="1"/>
  <c r="C26" i="1"/>
  <c r="C25" i="1"/>
  <c r="C24" i="1"/>
  <c r="S22" i="1"/>
  <c r="R22" i="1"/>
  <c r="Q22" i="1"/>
  <c r="P22" i="1"/>
  <c r="O22" i="1"/>
  <c r="N22" i="1"/>
  <c r="M22" i="1"/>
  <c r="L22" i="1"/>
  <c r="K22" i="1"/>
  <c r="J22" i="1"/>
  <c r="I22" i="1"/>
  <c r="H22" i="1"/>
  <c r="G22" i="1"/>
  <c r="F22" i="1"/>
  <c r="E22" i="1"/>
  <c r="C21" i="1"/>
  <c r="C20" i="1"/>
  <c r="C19" i="1"/>
  <c r="C18" i="1"/>
  <c r="C17" i="1"/>
  <c r="C16" i="1"/>
  <c r="C14" i="1"/>
  <c r="C13" i="1"/>
  <c r="C12" i="1"/>
  <c r="A10" i="1"/>
  <c r="C1849" i="1" l="1"/>
  <c r="D1888" i="1"/>
  <c r="C1888" i="1" s="1"/>
  <c r="C1803" i="1"/>
  <c r="D1766" i="1"/>
  <c r="C1766" i="1" s="1"/>
  <c r="D1953" i="1"/>
  <c r="C1953" i="1" s="1"/>
  <c r="C1942" i="1"/>
  <c r="D1539" i="1"/>
  <c r="C1539" i="1" s="1"/>
  <c r="D1975" i="1"/>
  <c r="C1975" i="1" s="1"/>
  <c r="C844" i="1"/>
  <c r="D1939" i="1"/>
  <c r="C1939" i="1" s="1"/>
  <c r="D1927" i="1"/>
  <c r="C1927" i="1" s="1"/>
  <c r="D1897" i="1"/>
  <c r="C1897" i="1" s="1"/>
  <c r="C1496" i="1"/>
  <c r="D1516" i="1"/>
  <c r="C1516" i="1" s="1"/>
  <c r="C1558" i="1"/>
  <c r="D1610" i="1"/>
  <c r="C1610" i="1" s="1"/>
  <c r="C1904" i="1"/>
  <c r="C1890" i="1"/>
  <c r="A8" i="1"/>
  <c r="D597" i="1"/>
  <c r="D1442" i="1"/>
  <c r="C1442" i="1" s="1"/>
  <c r="C1395" i="1"/>
  <c r="H10" i="1"/>
  <c r="L10" i="1"/>
  <c r="P10" i="1"/>
  <c r="I10" i="1"/>
  <c r="Q10" i="1"/>
  <c r="F10" i="1"/>
  <c r="J10" i="1"/>
  <c r="R10" i="1"/>
  <c r="M10" i="1"/>
  <c r="C40" i="1"/>
  <c r="D65" i="1"/>
  <c r="C65" i="1" s="1"/>
  <c r="K10" i="1"/>
  <c r="O10" i="1"/>
  <c r="S10" i="1"/>
  <c r="F783" i="1"/>
  <c r="J783" i="1"/>
  <c r="R783" i="1"/>
  <c r="D1477" i="1"/>
  <c r="C1477" i="1" s="1"/>
  <c r="F1471" i="1"/>
  <c r="J1471" i="1"/>
  <c r="O1471" i="1"/>
  <c r="S1471" i="1"/>
  <c r="K783" i="1"/>
  <c r="O783" i="1"/>
  <c r="S783" i="1"/>
  <c r="G1471" i="1"/>
  <c r="K1471" i="1"/>
  <c r="P1471" i="1"/>
  <c r="H783" i="1"/>
  <c r="L783" i="1"/>
  <c r="P783" i="1"/>
  <c r="H1471" i="1"/>
  <c r="L1471" i="1"/>
  <c r="Q1471" i="1"/>
  <c r="I783" i="1"/>
  <c r="M783" i="1"/>
  <c r="Q783" i="1"/>
  <c r="D1128" i="1"/>
  <c r="C1128" i="1" s="1"/>
  <c r="E1471" i="1"/>
  <c r="I1471" i="1"/>
  <c r="M1471" i="1"/>
  <c r="R1471" i="1"/>
  <c r="C1768" i="1"/>
  <c r="D1174" i="1"/>
  <c r="C1174" i="1" s="1"/>
  <c r="C1795" i="1"/>
  <c r="D1801" i="1"/>
  <c r="C1801" i="1" s="1"/>
  <c r="C1177" i="1"/>
  <c r="D1311" i="1"/>
  <c r="C1782" i="1"/>
  <c r="D1793" i="1"/>
  <c r="C1793" i="1" s="1"/>
  <c r="C1080" i="1"/>
  <c r="D1088" i="1"/>
  <c r="C1088" i="1" s="1"/>
  <c r="D879" i="1"/>
  <c r="C879" i="1" s="1"/>
  <c r="C390" i="1"/>
  <c r="C1444" i="1"/>
  <c r="D1469" i="1"/>
  <c r="C1469" i="1" s="1"/>
  <c r="C708" i="1"/>
  <c r="D761" i="1"/>
  <c r="C761" i="1" s="1"/>
  <c r="D1074" i="1"/>
  <c r="C1074" i="1" s="1"/>
  <c r="C1331" i="1"/>
  <c r="D1379" i="1"/>
  <c r="C1379" i="1" s="1"/>
  <c r="C323" i="1"/>
  <c r="D337" i="1"/>
  <c r="C337" i="1" s="1"/>
  <c r="C975" i="1"/>
  <c r="D93" i="1"/>
  <c r="C93" i="1" s="1"/>
  <c r="C795" i="1"/>
  <c r="D797" i="1"/>
  <c r="C797" i="1" s="1"/>
  <c r="C1079" i="1"/>
  <c r="C1958" i="1"/>
  <c r="D387" i="1"/>
  <c r="C387" i="1" s="1"/>
  <c r="C15" i="1"/>
  <c r="D22" i="1"/>
  <c r="C785" i="1"/>
  <c r="D789" i="1"/>
  <c r="C588" i="1"/>
  <c r="C1527" i="1"/>
  <c r="D1493" i="1"/>
  <c r="C1493" i="1" s="1"/>
  <c r="D1780" i="1"/>
  <c r="C1780" i="1" s="1"/>
  <c r="C1771" i="1"/>
  <c r="C34" i="1"/>
  <c r="C128" i="1"/>
  <c r="C379" i="1"/>
  <c r="C705" i="1"/>
  <c r="C706" i="1"/>
  <c r="D1556" i="1"/>
  <c r="C1556" i="1" s="1"/>
  <c r="C1929" i="1"/>
  <c r="C158" i="1"/>
  <c r="D296" i="1"/>
  <c r="C296" i="1" s="1"/>
  <c r="C340" i="1"/>
  <c r="C557" i="1"/>
  <c r="C358" i="1"/>
  <c r="D624" i="1"/>
  <c r="C624" i="1" s="1"/>
  <c r="D1140" i="1"/>
  <c r="C1140" i="1" s="1"/>
  <c r="D1726" i="1"/>
  <c r="C1726" i="1" s="1"/>
  <c r="C1720" i="1"/>
  <c r="C1732" i="1"/>
  <c r="D152" i="1"/>
  <c r="C152" i="1" s="1"/>
  <c r="C587" i="1"/>
  <c r="D781" i="1"/>
  <c r="C781" i="1" s="1"/>
  <c r="E10" i="1"/>
  <c r="D182" i="1"/>
  <c r="C182" i="1" s="1"/>
  <c r="D279" i="1"/>
  <c r="C279" i="1" s="1"/>
  <c r="C1163" i="1"/>
  <c r="D111" i="1"/>
  <c r="C111" i="1" s="1"/>
  <c r="D380" i="1"/>
  <c r="C380" i="1" s="1"/>
  <c r="D1160" i="1"/>
  <c r="C1160" i="1" s="1"/>
  <c r="D1329" i="1"/>
  <c r="C1329" i="1" s="1"/>
  <c r="C1313" i="1"/>
  <c r="C1297" i="1"/>
  <c r="E1311" i="1"/>
  <c r="C629" i="1"/>
  <c r="D839" i="1"/>
  <c r="C839" i="1" s="1"/>
  <c r="D973" i="1"/>
  <c r="C1090" i="1"/>
  <c r="C1612" i="1"/>
  <c r="D1637" i="1"/>
  <c r="C1637" i="1" s="1"/>
  <c r="D1718" i="1"/>
  <c r="C1718" i="1" s="1"/>
  <c r="C1639" i="1"/>
  <c r="G1391" i="1"/>
  <c r="G783" i="1" s="1"/>
  <c r="C1385" i="1"/>
  <c r="C1394" i="1"/>
  <c r="C1473" i="1"/>
  <c r="C793" i="1" l="1"/>
  <c r="D1471" i="1"/>
  <c r="C1471" i="1" s="1"/>
  <c r="C1311" i="1"/>
  <c r="C597" i="1"/>
  <c r="C22" i="1"/>
  <c r="D1391" i="1"/>
  <c r="C1391" i="1" s="1"/>
  <c r="C789" i="1"/>
  <c r="D783" i="1" l="1"/>
  <c r="C961" i="1"/>
  <c r="E973" i="1"/>
  <c r="E783" i="1" s="1"/>
  <c r="C783" i="1" l="1"/>
  <c r="C973" i="1"/>
  <c r="G685" i="1"/>
  <c r="G10" i="1" s="1"/>
  <c r="C637" i="1"/>
  <c r="D685" i="1" l="1"/>
  <c r="D10" i="1" s="1"/>
  <c r="C10" i="1" s="1"/>
  <c r="C685" i="1" l="1"/>
  <c r="E8" i="1"/>
  <c r="F8" i="1"/>
  <c r="R8" i="1"/>
  <c r="J8" i="1"/>
  <c r="Q8" i="1"/>
  <c r="M8" i="1"/>
  <c r="I8" i="1"/>
  <c r="P8" i="1"/>
  <c r="L8" i="1"/>
  <c r="H8" i="1"/>
  <c r="S8" i="1"/>
  <c r="O8" i="1"/>
  <c r="K8" i="1"/>
  <c r="D8" i="1" l="1"/>
  <c r="G8" i="1"/>
  <c r="C8" i="1" l="1"/>
</calcChain>
</file>

<file path=xl/sharedStrings.xml><?xml version="1.0" encoding="utf-8"?>
<sst xmlns="http://schemas.openxmlformats.org/spreadsheetml/2006/main" count="2861" uniqueCount="1235">
  <si>
    <t>II. Перечень работ по капитальному ремонту общего имущества в многоквартирных домах</t>
  </si>
  <si>
    <t>Адрес МКД</t>
  </si>
  <si>
    <t>Стоимость капитального ремонта ВСЕГО</t>
  </si>
  <si>
    <t>виды, установленные ч.1 ст.166 Жилищного Кодекса РФ</t>
  </si>
  <si>
    <t>ремонт крыши</t>
  </si>
  <si>
    <t>ремонт подвальных помещений</t>
  </si>
  <si>
    <t>ремонт фасада</t>
  </si>
  <si>
    <t>ремонт фасада с утеплением</t>
  </si>
  <si>
    <t>ремонт фундамента</t>
  </si>
  <si>
    <t>электроснабжение</t>
  </si>
  <si>
    <t>теплоснабжение</t>
  </si>
  <si>
    <t>горячее водоснабжение</t>
  </si>
  <si>
    <t>холодное водоснабжение</t>
  </si>
  <si>
    <t>водоотведение</t>
  </si>
  <si>
    <t>газоснабжение</t>
  </si>
  <si>
    <t>руб.</t>
  </si>
  <si>
    <t>ед.</t>
  </si>
  <si>
    <t>тип</t>
  </si>
  <si>
    <t>-</t>
  </si>
  <si>
    <t>2020 год</t>
  </si>
  <si>
    <t>Итого по автономному округу на 2020 год</t>
  </si>
  <si>
    <t>г. Белоярский, мкр. 1, д. 31</t>
  </si>
  <si>
    <t>г. Белоярский, мкр. 1, д. 34</t>
  </si>
  <si>
    <t>г. Белоярский, мкр. 3, д. 15</t>
  </si>
  <si>
    <t>г. Белоярский, мкр. 3, д. 18</t>
  </si>
  <si>
    <t>г. Белоярский, мкр. 3, д. 2</t>
  </si>
  <si>
    <t>г. Белоярский, мкр. 3, д. 20</t>
  </si>
  <si>
    <t>г. Белоярский, мкр. 3, д. 21</t>
  </si>
  <si>
    <t>г. Белоярский, мкр. 3, д. 22</t>
  </si>
  <si>
    <t>г. Белоярский, мкр. 3, д. 27</t>
  </si>
  <si>
    <t>г. Белоярский, мкр. 3, д. 29</t>
  </si>
  <si>
    <t>д. Ушья, ул. Лесная, д. 43</t>
  </si>
  <si>
    <t>д. Ушья, ул. Лесная, д. 44</t>
  </si>
  <si>
    <t>пгт. Междуреченский, ул. 60 лет ВЛКСМ, д. 1</t>
  </si>
  <si>
    <t>пгт. Междуреченский, ул. 60 лет ВЛКСМ, д. 3А</t>
  </si>
  <si>
    <t>пгт. Междуреченский, ул. Кедровая, д. 1</t>
  </si>
  <si>
    <t>пгт. Междуреченский, ул. Кедровая, д. 3</t>
  </si>
  <si>
    <t>пгт. Междуреченский, ул. Кедровая, д. 5</t>
  </si>
  <si>
    <t>пгт. Мортка, ул. Путейская, д. 4</t>
  </si>
  <si>
    <t>пгт. Мортка, ул. Путейская, д. 5</t>
  </si>
  <si>
    <t>пгт. Мортка, ул. Путейская, д. 6</t>
  </si>
  <si>
    <t>ул. Дружбы Народов, д. 10</t>
  </si>
  <si>
    <t>ул. Дружбы Народов, д. 12</t>
  </si>
  <si>
    <t>ул. Дружбы Народов, д. 12/1</t>
  </si>
  <si>
    <t>ул. Дружбы Народов, д. 12А</t>
  </si>
  <si>
    <t>ул. Дружбы Народов, д. 12Б</t>
  </si>
  <si>
    <t>ул. Дружбы Народов, д. 18</t>
  </si>
  <si>
    <t>ул. Мира, д. 14</t>
  </si>
  <si>
    <t>ул. Мира, д. 16</t>
  </si>
  <si>
    <t>ул. Мира, д. 18</t>
  </si>
  <si>
    <t>ул. Мира, д. 18А</t>
  </si>
  <si>
    <t>ул. Мира, д. 19</t>
  </si>
  <si>
    <t>ул. Мира, д. 21</t>
  </si>
  <si>
    <t>ул. Мира, д. 22А</t>
  </si>
  <si>
    <t>плоская</t>
  </si>
  <si>
    <t>ул. Мира, д. 22Б</t>
  </si>
  <si>
    <t>ул. Мира, д. 22В</t>
  </si>
  <si>
    <t>ул. Молодежная, д. 11</t>
  </si>
  <si>
    <t>ул. Молодежная, д. 13</t>
  </si>
  <si>
    <t>ул. Молодежная, д. 13А</t>
  </si>
  <si>
    <t>ул. Прибалтийская, д. 1</t>
  </si>
  <si>
    <t>ул. Прибалтийская, д. 11</t>
  </si>
  <si>
    <t>ул. Прибалтийская, д. 13</t>
  </si>
  <si>
    <t>ул. Прибалтийская, д. 15</t>
  </si>
  <si>
    <t>ул. Прибалтийская, д. 17</t>
  </si>
  <si>
    <t>ул. Прибалтийская, д. 23</t>
  </si>
  <si>
    <t>ул. Прибалтийская, д. 27</t>
  </si>
  <si>
    <t>ул. Прибалтийская, д. 5</t>
  </si>
  <si>
    <t>ул. Таллинская, д. 19</t>
  </si>
  <si>
    <t>ул. Ленина, д. 13А</t>
  </si>
  <si>
    <t>ул. Ленина, д. 15</t>
  </si>
  <si>
    <t>ул. Ленина, д. 15А</t>
  </si>
  <si>
    <t>ул. Ленина, д. 17</t>
  </si>
  <si>
    <t>ул. Ленина, д. 28</t>
  </si>
  <si>
    <t>ул. Ленина, д. 30А</t>
  </si>
  <si>
    <t>ул. Ленина, д. 70</t>
  </si>
  <si>
    <t>ул. Мира, д. 15А</t>
  </si>
  <si>
    <t>ул. Мира, д. 19А</t>
  </si>
  <si>
    <t>ул. Мира, д. 3</t>
  </si>
  <si>
    <t>ул. Мира, д. 5</t>
  </si>
  <si>
    <t>ул. Мира, д. 7</t>
  </si>
  <si>
    <t>ул. Мира, д. 9</t>
  </si>
  <si>
    <t>ул. Парковая, д. 1</t>
  </si>
  <si>
    <t>ул. Парковая, д. 13</t>
  </si>
  <si>
    <t>ул. Парковая, д. 13А</t>
  </si>
  <si>
    <t>ул. Парковая, д. 15</t>
  </si>
  <si>
    <t>ул. Парковая, д. 15А</t>
  </si>
  <si>
    <t>ул. Парковая, д. 17/1</t>
  </si>
  <si>
    <t>ул. Парковая, д. 5</t>
  </si>
  <si>
    <t>ул. Солнечная, д. 10</t>
  </si>
  <si>
    <t>ул. Солнечная, д. 10А</t>
  </si>
  <si>
    <t>ул. Солнечная, д. 12</t>
  </si>
  <si>
    <t>ул. Солнечная, д. 12А</t>
  </si>
  <si>
    <t>ул. Солнечная, д. 14</t>
  </si>
  <si>
    <t>ул. Солнечная, д. 16</t>
  </si>
  <si>
    <t>ул. Солнечная, д. 4</t>
  </si>
  <si>
    <t>пгт. Высокий, ул. Бахилова, д. 8</t>
  </si>
  <si>
    <t>пгт. Высокий, ул. Ленина, д. 6</t>
  </si>
  <si>
    <t>ул. 50 лет Октября, д. 6</t>
  </si>
  <si>
    <t>ул. 50 лет Октября, д. 8</t>
  </si>
  <si>
    <t>ул. Заречная, д. 16</t>
  </si>
  <si>
    <t>ул. Ленина, д. 10</t>
  </si>
  <si>
    <t>скатная</t>
  </si>
  <si>
    <t>ул. Ленина, д. 4, корп. 2</t>
  </si>
  <si>
    <t>ул. Нефтяников, д. 9</t>
  </si>
  <si>
    <t>ул. Садовая, д. 16</t>
  </si>
  <si>
    <t>ул. Свободы, д. 38</t>
  </si>
  <si>
    <t>ул. Свободы, д. 42</t>
  </si>
  <si>
    <t>ул. Свободы, д. 44</t>
  </si>
  <si>
    <t>ул. Свободы, д. 46</t>
  </si>
  <si>
    <t>ул. Строителей, д. 2</t>
  </si>
  <si>
    <t>ул. Строителей, д. 7, корп. 1</t>
  </si>
  <si>
    <t>ул. Сутормина, д. 2</t>
  </si>
  <si>
    <t>мкр. 10а, д. 1</t>
  </si>
  <si>
    <t>мкр. 10-й, д. 10</t>
  </si>
  <si>
    <t>мкр. 10-й, д. 11</t>
  </si>
  <si>
    <t>мкр. 16-й, д. 1</t>
  </si>
  <si>
    <t>мкр. 16А, д. 66</t>
  </si>
  <si>
    <t>мкр. 1-й, д. 21</t>
  </si>
  <si>
    <t>мкр. 2-й, д. 1а</t>
  </si>
  <si>
    <t>мкр. 2-й, д. 14</t>
  </si>
  <si>
    <t>мкр. 2-й, д. 16</t>
  </si>
  <si>
    <t>мкр. 2-й, д. 19</t>
  </si>
  <si>
    <t>мкр. 2-й, д. 20</t>
  </si>
  <si>
    <t>мкр. 2-й, д. 22</t>
  </si>
  <si>
    <t>мкр. 2-й, д. 23</t>
  </si>
  <si>
    <t>мкр. 2-й, д. 3</t>
  </si>
  <si>
    <t>мкр. 2-й, д. 4</t>
  </si>
  <si>
    <t>мкр. 2-й, д. 6</t>
  </si>
  <si>
    <t>мкр. 2-й, д. 8</t>
  </si>
  <si>
    <t>мкр. 3-й, д. 12</t>
  </si>
  <si>
    <t>мкр. 3-й, д. 13</t>
  </si>
  <si>
    <t>мкр. 3-й, д. 14</t>
  </si>
  <si>
    <t>мкр. 3-й, д. 15</t>
  </si>
  <si>
    <t>мкр. 3-й, д. 16</t>
  </si>
  <si>
    <t>мкр. 3-й, д. 5</t>
  </si>
  <si>
    <t>мкр. 3-й, д. 6</t>
  </si>
  <si>
    <t>мкр. 3-й, д. 7</t>
  </si>
  <si>
    <t>мкр. 3-й, д. 8</t>
  </si>
  <si>
    <t>мкр. 5-й, д. 2</t>
  </si>
  <si>
    <t>мкр. 5-й, д. 3</t>
  </si>
  <si>
    <t>мкр. 5-й, д. 4</t>
  </si>
  <si>
    <t>мкр. 5-й, д. 65</t>
  </si>
  <si>
    <t>мкр. 7-й, д. 40Г</t>
  </si>
  <si>
    <t>мкр. 7-й, д. 50</t>
  </si>
  <si>
    <t>мкр. 7-й, д. 56</t>
  </si>
  <si>
    <t>мкр. 7-й, д. 60</t>
  </si>
  <si>
    <t>мкр. 8-й, д. 1</t>
  </si>
  <si>
    <t>мкр. 8-й, д. 10</t>
  </si>
  <si>
    <t>мкр. 8-й, д. 12</t>
  </si>
  <si>
    <t>мкр. 8-й, д. 15</t>
  </si>
  <si>
    <t>мкр. 8-й, д. 16</t>
  </si>
  <si>
    <t>мкр. 8-й, д. 17</t>
  </si>
  <si>
    <t>мкр. 8-й, д. 2</t>
  </si>
  <si>
    <t>мкр. 8-й, д. 3</t>
  </si>
  <si>
    <t>мкр. 8-й, д. 4</t>
  </si>
  <si>
    <t>мкр. 8-й, д. 7</t>
  </si>
  <si>
    <t>мкр. 9-й, д. 1</t>
  </si>
  <si>
    <t>мкр. 9-й, д. 12</t>
  </si>
  <si>
    <t>мкр. 9-й, д. 13</t>
  </si>
  <si>
    <t>мкр. 9-й, д. 14</t>
  </si>
  <si>
    <t>мкр. 9-й, д. 15</t>
  </si>
  <si>
    <t>мкр. 9-й, д. 16</t>
  </si>
  <si>
    <t>мкр. 9-й, д. 17</t>
  </si>
  <si>
    <t>мкр. 9-й, д. 18</t>
  </si>
  <si>
    <t>мкр. 9-й, д. 19</t>
  </si>
  <si>
    <t>мкр. 9-й, д. 2</t>
  </si>
  <si>
    <t>мкр. 9-й, д. 3</t>
  </si>
  <si>
    <t>мкр. 9-й, д. 4</t>
  </si>
  <si>
    <t>мкр. 9-й, д. 6</t>
  </si>
  <si>
    <t>мкр. 9-й, д. 8</t>
  </si>
  <si>
    <t>мкр. 9-й, д. 9</t>
  </si>
  <si>
    <t>п. Каркатеевы, ул. Центральная, д. 13</t>
  </si>
  <si>
    <t>п. Каркатеевы, ул. Центральная, д. 31</t>
  </si>
  <si>
    <t>п. Каркатеевы, ул. Центральная, д. 32</t>
  </si>
  <si>
    <t>п. Каркатеевы, ул. Центральная, д. 33</t>
  </si>
  <si>
    <t>п. Каркатеевы, ул. Центральная, д. 34</t>
  </si>
  <si>
    <t>п. Куть-Ях, д. 10</t>
  </si>
  <si>
    <t>п. Куть-Ях, д. 11</t>
  </si>
  <si>
    <t>п. Куть-Ях, д. 12</t>
  </si>
  <si>
    <t>п. Куть-Ях, д. 3</t>
  </si>
  <si>
    <t>п. Куть-Ях, д. 9</t>
  </si>
  <si>
    <t>п. Сингапай, ул. Круг Б-3, д. 39</t>
  </si>
  <si>
    <t>п. Сингапай, ул. Круг Б-3, д. 40</t>
  </si>
  <si>
    <t>п. Сингапай, ул. Круг Б-3, д. 43</t>
  </si>
  <si>
    <t>п. Сингапай, ул. Круг Б-4, д. 28</t>
  </si>
  <si>
    <t>п. Сингапай, ул. Круг Б-4, д. 29</t>
  </si>
  <si>
    <t>п. Сингапай, ул. Круг Б-4, д. 32</t>
  </si>
  <si>
    <t>п. Сингапай, ул. Круг Б-4, д. 33</t>
  </si>
  <si>
    <t>п. Сингапай, ул. Круг Б-4, д. 34</t>
  </si>
  <si>
    <t>п. Сингапай, ул. Круг В-1, д. 44</t>
  </si>
  <si>
    <t>пгт. Пойковский, мкр. 1-й, д. 63</t>
  </si>
  <si>
    <t>пгт. Пойковский, мкр. 1-й, д. 64</t>
  </si>
  <si>
    <t>пгт. Пойковский, мкр. 2-й, д. 25</t>
  </si>
  <si>
    <t>пгт. Пойковский, мкр. 2-й, д. 29</t>
  </si>
  <si>
    <t>пгт. Пойковский, мкр. 2-й, д. 8</t>
  </si>
  <si>
    <t>пгт. Пойковский, мкр. 3-й, д. 120</t>
  </si>
  <si>
    <t>пгт. Пойковский, мкр. 3-й, д. 22</t>
  </si>
  <si>
    <t>пгт. Пойковский, мкр. 3-й, д. 4</t>
  </si>
  <si>
    <t>пгт. Пойковский, мкр. 3-й, д. 73</t>
  </si>
  <si>
    <t>б-р. Комсомольский, д. 14А</t>
  </si>
  <si>
    <t>б-р. Комсомольский, д. 14В</t>
  </si>
  <si>
    <t>б-р. Комсомольский, д. 2</t>
  </si>
  <si>
    <t>б-р. Комсомольский, д. 2Б</t>
  </si>
  <si>
    <t>б-р. Комсомольский, д. 5А</t>
  </si>
  <si>
    <t>пр-кт. Победы, д. 12</t>
  </si>
  <si>
    <t>пр-кт. Победы, д. 12А</t>
  </si>
  <si>
    <t>пр-кт. Победы, д. 18</t>
  </si>
  <si>
    <t>пр-кт. Победы, д. 20б</t>
  </si>
  <si>
    <t>пр-кт. Победы, д. 22А</t>
  </si>
  <si>
    <t>пр-кт. Победы, д. 25</t>
  </si>
  <si>
    <t>ул. 60 лет Октября, д. 3</t>
  </si>
  <si>
    <t>ул. 60 лет Октября, д. 5а</t>
  </si>
  <si>
    <t>ул. Гагарина, д. 7</t>
  </si>
  <si>
    <t>ул. Гагарина, д. 7Б</t>
  </si>
  <si>
    <t>ул. Дружбы Народов, д. 20</t>
  </si>
  <si>
    <t>ул. Дружбы Народов, д. 26А</t>
  </si>
  <si>
    <t>ул. Дружбы Народов, д. 26Б</t>
  </si>
  <si>
    <t>ул. Дружбы Народов, д. 29А</t>
  </si>
  <si>
    <t>ул. Дружбы Народов, д. 31</t>
  </si>
  <si>
    <t>ул. Дружбы Народов, д. 33</t>
  </si>
  <si>
    <t>ул. Дружбы Народов, д. 6</t>
  </si>
  <si>
    <t>ул. Заводская, д. 11, корп. 11</t>
  </si>
  <si>
    <t>ул. Заводская, д. 11А</t>
  </si>
  <si>
    <t>ул. Заводская, д. 13</t>
  </si>
  <si>
    <t>ул. Интернациональная, д. 18</t>
  </si>
  <si>
    <t>ул. Интернациональная, д. 20</t>
  </si>
  <si>
    <t>ул. Интернациональная, д. 20Б</t>
  </si>
  <si>
    <t>ул. Интернациональная, д. 22</t>
  </si>
  <si>
    <t>ул. Интернациональная, д. 24</t>
  </si>
  <si>
    <t>ул. Ленина, д. 21</t>
  </si>
  <si>
    <t>ул. Ленина, д. 23</t>
  </si>
  <si>
    <t>ул. Ленина, д. 25Б</t>
  </si>
  <si>
    <t>ул. Ленина, д. 3А</t>
  </si>
  <si>
    <t>ул. Маршала Жукова, д. 11</t>
  </si>
  <si>
    <t>ул. Менделеева, д. 4а</t>
  </si>
  <si>
    <t>ул. Мира, д. 16Б ВСТАВКА</t>
  </si>
  <si>
    <t>ул. Мира, д. 30</t>
  </si>
  <si>
    <t>ул. Мира, д. 34А</t>
  </si>
  <si>
    <t>ул. Мира, д. 50</t>
  </si>
  <si>
    <t>ул. Мира, д. 5А</t>
  </si>
  <si>
    <t>ул. Мира, д. 60Б</t>
  </si>
  <si>
    <t>ул. Мира, д. 60КОРП1</t>
  </si>
  <si>
    <t>ул. Мира, д. 60КОРП2</t>
  </si>
  <si>
    <t>ул. Мира, д. 60КОРП3</t>
  </si>
  <si>
    <t>ул. Мира, д. 60КОРП4</t>
  </si>
  <si>
    <t>ул. Мира, д. 76</t>
  </si>
  <si>
    <t>ул. Мира, д. 81</t>
  </si>
  <si>
    <t>ул. Мира, д. 83</t>
  </si>
  <si>
    <t>ул. Мира, д. 85</t>
  </si>
  <si>
    <t>ул. Нефтяников, д. 15</t>
  </si>
  <si>
    <t>ул. Нефтяников, д. 15А</t>
  </si>
  <si>
    <t>ул. Нефтяников, д. 17А</t>
  </si>
  <si>
    <t>ул. Нефтяников, д. 21А</t>
  </si>
  <si>
    <t>ул. Нефтяников, д. 23</t>
  </si>
  <si>
    <t>ул. Нефтяников, д. 25</t>
  </si>
  <si>
    <t>ул. Нефтяников, д. 64</t>
  </si>
  <si>
    <t>ул. Нефтяников, д. 74</t>
  </si>
  <si>
    <t>ул. Нефтяников, д. 78</t>
  </si>
  <si>
    <t>ул. Озёрная, д. 1</t>
  </si>
  <si>
    <t>ул. Омская, д. 6</t>
  </si>
  <si>
    <t>ул. Омская, д. 6А</t>
  </si>
  <si>
    <t>ул. Пермская, д. 1</t>
  </si>
  <si>
    <t>ул. Пермская, д. 2</t>
  </si>
  <si>
    <t>ул. Пермская, д. 3А</t>
  </si>
  <si>
    <t>ул. Пермская, д. 4</t>
  </si>
  <si>
    <t>ул. Пермская, д. 4А</t>
  </si>
  <si>
    <t>ул. Пермская, д. 5</t>
  </si>
  <si>
    <t>ул. Пермская, д. 6</t>
  </si>
  <si>
    <t>ул. Пермская, д. 8</t>
  </si>
  <si>
    <t>ул. Пионерская, д. 5</t>
  </si>
  <si>
    <t>ул. Спортивная, д. 11</t>
  </si>
  <si>
    <t>ул. Спортивная, д. 13</t>
  </si>
  <si>
    <t>ул. Спортивная, д. 13а</t>
  </si>
  <si>
    <t>ул. Спортивная, д. 17</t>
  </si>
  <si>
    <t>ул. Спортивная, д. 5</t>
  </si>
  <si>
    <t>ул. Спортивная, д. 5А</t>
  </si>
  <si>
    <t>ул. Спортивная, д. 7Б</t>
  </si>
  <si>
    <t>ул. Ханты-Мансийская, д. 27</t>
  </si>
  <si>
    <t>ул. Ханты-Мансийская, д. 35</t>
  </si>
  <si>
    <t>ул. Ханты-Мансийская, д. 37</t>
  </si>
  <si>
    <t>ул. Чапаева, д. 17</t>
  </si>
  <si>
    <t>ул. Чапаева, д. 17А</t>
  </si>
  <si>
    <t>ул. Чапаева, д. 19</t>
  </si>
  <si>
    <t>ул. Чапаева, д. 21</t>
  </si>
  <si>
    <t>ул. Чапаева, д. 23</t>
  </si>
  <si>
    <t>ул. Чапаева, д. 49А</t>
  </si>
  <si>
    <t>ул. Чапаева, д. 53А</t>
  </si>
  <si>
    <t>ул. Чапаева, д. 57</t>
  </si>
  <si>
    <t>ул. Чапаева, д. 65</t>
  </si>
  <si>
    <t>ул. Чапаева, д. 67</t>
  </si>
  <si>
    <t>ул. Чапаева, д. 69</t>
  </si>
  <si>
    <t>ул. Чапаева, д. 7</t>
  </si>
  <si>
    <t>ул. Чапаева, д. 7Б</t>
  </si>
  <si>
    <t>пгт. Излучинск, пер. Строителей, д. 1</t>
  </si>
  <si>
    <t>пгт. Излучинск, ул. Набережная, д. 1</t>
  </si>
  <si>
    <t>пгт. Излучинск, ул. Набережная, д. 10</t>
  </si>
  <si>
    <t>пгт. Излучинск, ул. Набережная, д. 2</t>
  </si>
  <si>
    <t>пгт. Излучинск, ул. Набережная, д. 4</t>
  </si>
  <si>
    <t>пгт. Излучинск, ул. Набережная, д. 8</t>
  </si>
  <si>
    <t>пгт. Излучинск, ул. Пионерная, д. 1</t>
  </si>
  <si>
    <t>пгт. Излучинск, ул. Школьная, д. 14</t>
  </si>
  <si>
    <t>пгт. Излучинск, ул. Школьная, д. 16</t>
  </si>
  <si>
    <t>пгт. Излучинск, ул. Школьная, д. 2</t>
  </si>
  <si>
    <t>пгт. Излучинск, ул. Энергетиков, д. 11</t>
  </si>
  <si>
    <t>пгт. Излучинск, ул. Энергетиков, д. 13</t>
  </si>
  <si>
    <t>пгт. Излучинск, ул. Энергетиков, д. 15</t>
  </si>
  <si>
    <t>пгт. Излучинск, ул. Энергетиков, д. 17</t>
  </si>
  <si>
    <t>пгт. Излучинск, ул. Энергетиков, д. 5</t>
  </si>
  <si>
    <t>мкр. 1-й, д. 1</t>
  </si>
  <si>
    <t>мкр. 1-й, д. 10</t>
  </si>
  <si>
    <t>мкр. 1-й, д. 11</t>
  </si>
  <si>
    <t>мкр. 1-й, д. 13</t>
  </si>
  <si>
    <t>мкр. 1-й, д. 14</t>
  </si>
  <si>
    <t>мкр. 1-й, д. 19</t>
  </si>
  <si>
    <t>мкр. 1-й, д. 20</t>
  </si>
  <si>
    <t>мкр. 1-й, д. 22</t>
  </si>
  <si>
    <t>мкр. 1-й, д. 26</t>
  </si>
  <si>
    <t>мкр. 1-й, д. 27</t>
  </si>
  <si>
    <t>мкр. 1-й, д. 28</t>
  </si>
  <si>
    <t>мкр. 1-й, д. 29А</t>
  </si>
  <si>
    <t>мкр. 1-й, д. 29Б</t>
  </si>
  <si>
    <t>мкр. 1-й, д. 29В</t>
  </si>
  <si>
    <t>мкр. 1-й, д. 3</t>
  </si>
  <si>
    <t>мкр. 1-й, д. 32</t>
  </si>
  <si>
    <t>мкр. 1-й, д. 33</t>
  </si>
  <si>
    <t>мкр. 1-й, д. 34</t>
  </si>
  <si>
    <t>мкр. 1-й, д. 35</t>
  </si>
  <si>
    <t>мкр. 1-й, д. 38</t>
  </si>
  <si>
    <t>мкр. 1-й, д. 39</t>
  </si>
  <si>
    <t>мкр. 1-й, д. 4</t>
  </si>
  <si>
    <t>мкр. 1-й, д. 40</t>
  </si>
  <si>
    <t>мкр. 1-й, д. 41</t>
  </si>
  <si>
    <t>мкр. 1-й, д. 43</t>
  </si>
  <si>
    <t>мкр. 1-й, д. 46</t>
  </si>
  <si>
    <t>мкр. 1-й, д. 48</t>
  </si>
  <si>
    <t>мкр. 1-й, д. 49</t>
  </si>
  <si>
    <t>мкр. 1-й, д. 5</t>
  </si>
  <si>
    <t>мкр. 1-й, д. 50</t>
  </si>
  <si>
    <t>мкр. 1-й, д. 51</t>
  </si>
  <si>
    <t>мкр. 2-й, д. 2</t>
  </si>
  <si>
    <t>мкр. 4-й, д. 7</t>
  </si>
  <si>
    <t>мкр. 7-й, д. 4</t>
  </si>
  <si>
    <t>ул. Пионерская, д. 149</t>
  </si>
  <si>
    <t>ул. Пионерская, д. 151</t>
  </si>
  <si>
    <t>ул. Тихона Сенькина, д. 14</t>
  </si>
  <si>
    <t>пгт. Приобье, мкр. Газовиков, д. 19</t>
  </si>
  <si>
    <t>ул. Комсомольская, д. 1</t>
  </si>
  <si>
    <t>ул. Комсомольская, д. 2</t>
  </si>
  <si>
    <t>ул. Комсомольская, д. 4</t>
  </si>
  <si>
    <t>ул. Комсомольская, д. 5</t>
  </si>
  <si>
    <t>ул. Комсомольская, д. 7</t>
  </si>
  <si>
    <t>ул. Ленина, д. 2</t>
  </si>
  <si>
    <t>ул. Ленина, д. 4</t>
  </si>
  <si>
    <t>ул. Мира, д. 2</t>
  </si>
  <si>
    <t>ул. Мира, д. 8</t>
  </si>
  <si>
    <t>ул. Молодежная, д. 1</t>
  </si>
  <si>
    <t>ул. Молодежная, д. 15</t>
  </si>
  <si>
    <t>ул. Молодежная, д. 9</t>
  </si>
  <si>
    <t>ул. Таежная, д. 10</t>
  </si>
  <si>
    <t>ул. Таежная, д. 12</t>
  </si>
  <si>
    <t>ул. Таежная, д. 16</t>
  </si>
  <si>
    <t>мкр 1-й Центральный, д. 11</t>
  </si>
  <si>
    <t>мкр 1-й Центральный, д. 12</t>
  </si>
  <si>
    <t>мкр 1-й Центральный, д. 21</t>
  </si>
  <si>
    <t>мкр 1-й Центральный, д. 4</t>
  </si>
  <si>
    <t>мкр 1-й Центральный, д. 5</t>
  </si>
  <si>
    <t>мкр 1-й Центральный, д. 6</t>
  </si>
  <si>
    <t>мкр 2а Лесников, ул. Советская, д. 13</t>
  </si>
  <si>
    <t>мкр 2а Лесников, ул. Советская, д. 16</t>
  </si>
  <si>
    <t>мкр 2-й Нефтяников, д. 10</t>
  </si>
  <si>
    <t>мкр 2-й Нефтяников, д. 11</t>
  </si>
  <si>
    <t>мкр 2-й Нефтяников, д. 12</t>
  </si>
  <si>
    <t>мкр 2-й Нефтяников, д. 13</t>
  </si>
  <si>
    <t>мкр 2-й Нефтяников, д. 14</t>
  </si>
  <si>
    <t>мкр 2-й Нефтяников, д. 16</t>
  </si>
  <si>
    <t>мкр 2-й Нефтяников, д. 28</t>
  </si>
  <si>
    <t>мкр 2-й Нефтяников, д. 7</t>
  </si>
  <si>
    <t>мкр 2-й Нефтяников, д. 8</t>
  </si>
  <si>
    <t>мкр 2-й Нефтяников, д. 9</t>
  </si>
  <si>
    <t>мкр. 5-й Солнечный, д. 10/3</t>
  </si>
  <si>
    <t>мкр 7-й Газовиков, д. 1А</t>
  </si>
  <si>
    <t>мкр. 2-й, д. 1</t>
  </si>
  <si>
    <t>мкр. 2-й, д. 10</t>
  </si>
  <si>
    <t>мкр. 2-й, д. 11</t>
  </si>
  <si>
    <t>мкр. 2-й, д. 13</t>
  </si>
  <si>
    <t>мкр. 2-й, д. 5</t>
  </si>
  <si>
    <t>мкр. 3-й, д. 1</t>
  </si>
  <si>
    <t>мкр. 3-й, д. 11</t>
  </si>
  <si>
    <t>мкр. 3-й, д. 18</t>
  </si>
  <si>
    <t>мкр. 3-й, д. 9</t>
  </si>
  <si>
    <t>б-р. Свободы, д. 2</t>
  </si>
  <si>
    <t>пр-кт. Комсомольский, д. 27*</t>
  </si>
  <si>
    <t>пр-кт. Комсомольский, д. 27/1</t>
  </si>
  <si>
    <t>пр-кт. Ленина, д. 35</t>
  </si>
  <si>
    <t>пр-кт. Ленина, д. 35/1</t>
  </si>
  <si>
    <t>пр-кт. Ленина, д. 36</t>
  </si>
  <si>
    <t>пр-кт. Ленина, д. 37</t>
  </si>
  <si>
    <t>пр-кт. Ленина, д. 37/1</t>
  </si>
  <si>
    <t>пр-кт. Ленина, д. 39</t>
  </si>
  <si>
    <t>пр-кт. Ленина, д. 39/1</t>
  </si>
  <si>
    <t>пр-кт. Ленина, д. 52</t>
  </si>
  <si>
    <t>пр-кт. Ленина, д. 54</t>
  </si>
  <si>
    <t>пр-кт. Ленина, д. 56</t>
  </si>
  <si>
    <t>пр-кт. Ленина, д. 58</t>
  </si>
  <si>
    <t>пр-кт. Ленина, д. 61/1</t>
  </si>
  <si>
    <t>пр-кт. Ленина, д. 65/3</t>
  </si>
  <si>
    <t>пр-кт. Ленина, д. 66</t>
  </si>
  <si>
    <t>пр-кт. Мира, д. 31</t>
  </si>
  <si>
    <t>пр-кт. Мира, д. 34/1</t>
  </si>
  <si>
    <t>пр-кт. Мира, д. 35</t>
  </si>
  <si>
    <t>пр-кт. Мира, д. 35КОРП1</t>
  </si>
  <si>
    <t>пр-кт. Мира, д. 35КОРП2</t>
  </si>
  <si>
    <t>пр-кт. Мира, д. 35КОРП3</t>
  </si>
  <si>
    <t>пр-кт. Мира, д. 36</t>
  </si>
  <si>
    <t>пр-кт. Мира, д. 36/1</t>
  </si>
  <si>
    <t>пр-кт. Мира, д. 36/2</t>
  </si>
  <si>
    <t>пр-кт. Мира, д. 37</t>
  </si>
  <si>
    <t>пр-кт. Мира, д. 37/1</t>
  </si>
  <si>
    <t>пр-кт. Мира, д. 37КОРП2</t>
  </si>
  <si>
    <t>пр-кт. Мира, д. 4</t>
  </si>
  <si>
    <t>пр-кт. Мира, д. 55, корп. 1</t>
  </si>
  <si>
    <t>пр-кт. Мира, д. 6</t>
  </si>
  <si>
    <t>пр-кт. Мира, д. 8</t>
  </si>
  <si>
    <t>пр-кт. Набережный, д. 12/1</t>
  </si>
  <si>
    <t>пр-кт. Набережный, д. 14</t>
  </si>
  <si>
    <t>пр-кт. Набережный, д. 46</t>
  </si>
  <si>
    <t>пр-кт. Набережный, д. 68</t>
  </si>
  <si>
    <t>пр-кт. Набережный, д. 70</t>
  </si>
  <si>
    <t>пр-кт. Набережный, д. 72</t>
  </si>
  <si>
    <t>пр-кт. Пролетарский, д. 20*</t>
  </si>
  <si>
    <t>пр-кт. Пролетарский, д. 24</t>
  </si>
  <si>
    <t>пр-кт. Пролетарский, д. 28*</t>
  </si>
  <si>
    <t>проезд Взлетный, д. 5</t>
  </si>
  <si>
    <t>проезд Взлетный, д. 5/1</t>
  </si>
  <si>
    <t>проезд. Дружбы, д. 10</t>
  </si>
  <si>
    <t>проезд. Дружбы, д. 11</t>
  </si>
  <si>
    <t>проезд Дружбы, д. 15</t>
  </si>
  <si>
    <t>проезд Дружбы, д. 17</t>
  </si>
  <si>
    <t>проезд Дружбы, д. 6</t>
  </si>
  <si>
    <t>проезд Дружбы, д. 8</t>
  </si>
  <si>
    <t>ул. 30 лет Победы, д. 11</t>
  </si>
  <si>
    <t>ул. 30 лет Победы, д. 28</t>
  </si>
  <si>
    <t>ул. 30 лет Победы, д. 9А</t>
  </si>
  <si>
    <t>ул. 50 лет ВЛКСМ, д. 10</t>
  </si>
  <si>
    <t>ул. 50 лет ВЛКСМ, д. 11</t>
  </si>
  <si>
    <t>ул. 50 лет ВЛКСМ, д. 11А</t>
  </si>
  <si>
    <t>ул. 50 лет ВЛКСМ, д. 4</t>
  </si>
  <si>
    <t>ул. 50 лет ВЛКСМ, д. 4/1</t>
  </si>
  <si>
    <t>ул. 50 лет ВЛКСМ, д. 5А</t>
  </si>
  <si>
    <t>ул. 50 лет ВЛКСМ, д. 6А</t>
  </si>
  <si>
    <t>ул. Бажова, д. 13</t>
  </si>
  <si>
    <t>ул. Бажова, д. 17</t>
  </si>
  <si>
    <t>ул. Бажова, д. 3/1</t>
  </si>
  <si>
    <t>ул. Бажова, д. 7</t>
  </si>
  <si>
    <t>ул. 50 лет ВЛКСМ, д. 9</t>
  </si>
  <si>
    <t>ул. Бахилова, д. 9А</t>
  </si>
  <si>
    <t>ул. Быстринская, д. 10</t>
  </si>
  <si>
    <t>ул. Гагарина, д. 4</t>
  </si>
  <si>
    <t>ул. Грибоедова, д. 11</t>
  </si>
  <si>
    <t>ул. Грибоедова, д. 13</t>
  </si>
  <si>
    <t>ул. Грибоедова, д. 3</t>
  </si>
  <si>
    <t>ул. Григория Кукуевицкого, д. 12</t>
  </si>
  <si>
    <t>ул. Григория Кукуевицкого, д. 12/1</t>
  </si>
  <si>
    <t>ул. Григория Кукуевицкого, д. 9</t>
  </si>
  <si>
    <t>ул. Декабристов, д. 1</t>
  </si>
  <si>
    <t>ул. Декабристов, д. 3</t>
  </si>
  <si>
    <t>ул. Декабристов, д. 5</t>
  </si>
  <si>
    <t>ул. Декабристов, д. 7</t>
  </si>
  <si>
    <t>ул. Декабристов, д. 7/1</t>
  </si>
  <si>
    <t>ул. Декабристов, д. 7/2</t>
  </si>
  <si>
    <t>ул. Дзержинского, д. 12</t>
  </si>
  <si>
    <t>ул. Дзержинского, д. 14А</t>
  </si>
  <si>
    <t>ул. Дзержинского, д. 14Б</t>
  </si>
  <si>
    <t>ул. Дзержинского, д. 14В</t>
  </si>
  <si>
    <t>ул. Дзержинского, д. 16А</t>
  </si>
  <si>
    <t>ул. Дзержинского, д. 16Б</t>
  </si>
  <si>
    <t>ул. Дзержинского, д. 4</t>
  </si>
  <si>
    <t>ул. Дзержинского, д. 4/1</t>
  </si>
  <si>
    <t>ул. Дзержинского, д. 6</t>
  </si>
  <si>
    <t>ул. Дзержинского, д. 6/1</t>
  </si>
  <si>
    <t>ул. Ленинградская, д. 1</t>
  </si>
  <si>
    <t>ул. Ленинградская, д. 17</t>
  </si>
  <si>
    <t>ул. Ленинградская, д. 3</t>
  </si>
  <si>
    <t>ул. Лермонтова, д. 11</t>
  </si>
  <si>
    <t>ул. Лермонтова, д. 11/2</t>
  </si>
  <si>
    <t>ул. Лермонтова, д. 6/2</t>
  </si>
  <si>
    <t>ул. Магистральная, д. 26</t>
  </si>
  <si>
    <t>ул. Майская, д. 4</t>
  </si>
  <si>
    <t>ул. Майская, д. 8</t>
  </si>
  <si>
    <t>ул. Мелик-Карамова, д. 41</t>
  </si>
  <si>
    <t>ул. Мелик-Карамова, д. 47/1</t>
  </si>
  <si>
    <t>ул. Мелик-Карамова, д. 47/2</t>
  </si>
  <si>
    <t>ул. Мелик-Карамова, д. 64</t>
  </si>
  <si>
    <t>ул. Мелик-Карамова, д. 66</t>
  </si>
  <si>
    <t>ул. Мелик-Карамова, д. 70</t>
  </si>
  <si>
    <t>ул. Мелик-Карамова, д. 72</t>
  </si>
  <si>
    <t>ул. Мелик-Карамова, д. 74Б</t>
  </si>
  <si>
    <t>ул. Мелик-Карамова, д. 76</t>
  </si>
  <si>
    <t>ул. Мелик-Карамова, д. 76а</t>
  </si>
  <si>
    <t>ул. Мелик-Карамова, д. 76б</t>
  </si>
  <si>
    <t>ул. Мелик-Карамова, д. 76в</t>
  </si>
  <si>
    <t>ул. Нагорная, д. 11</t>
  </si>
  <si>
    <t>ул. Нагорная, д. 3</t>
  </si>
  <si>
    <t>ул. Нагорная, д. 9</t>
  </si>
  <si>
    <t>ул. Островского, д. 30</t>
  </si>
  <si>
    <t>ул. Островского, д. 30А</t>
  </si>
  <si>
    <t>ул. Островского, д. 32</t>
  </si>
  <si>
    <t>ул. Островского, д. 34</t>
  </si>
  <si>
    <t>ул. Островского, д. 38</t>
  </si>
  <si>
    <t>ул. Островского, д. 4</t>
  </si>
  <si>
    <t>ул. Привокзальная, д. 10</t>
  </si>
  <si>
    <t>ул. Привокзальная, д. 18</t>
  </si>
  <si>
    <t>ул. Привокзальная, д. 4</t>
  </si>
  <si>
    <t>ул. Привокзальная, д. 6</t>
  </si>
  <si>
    <t>ул. Просвещения, д. 27</t>
  </si>
  <si>
    <t>ул. Просвещения, д. 37</t>
  </si>
  <si>
    <t>ул. Просвещения, д. 39</t>
  </si>
  <si>
    <t>ул. Просвещения, д. 41</t>
  </si>
  <si>
    <t>ул. Просвещения, д. 42</t>
  </si>
  <si>
    <t>ул. Просвещения, д. 49</t>
  </si>
  <si>
    <t>ул. Профсоюзов, д. 22</t>
  </si>
  <si>
    <t>ул. Пушкина, д. 5</t>
  </si>
  <si>
    <t>ул. Республики, д. 69</t>
  </si>
  <si>
    <t>ул. Республики, д. 71</t>
  </si>
  <si>
    <t>ул. Республики, д. 80</t>
  </si>
  <si>
    <t>ул. Республики, д. 83</t>
  </si>
  <si>
    <t>ул. Республики, д. 86</t>
  </si>
  <si>
    <t>ул. Республики, д. 88</t>
  </si>
  <si>
    <t>ул. Студенческая, д. 11</t>
  </si>
  <si>
    <t>ул. Толстого, д. 16</t>
  </si>
  <si>
    <t>ул. Толстого, д. 28</t>
  </si>
  <si>
    <t>ул. Федорова, д. 69</t>
  </si>
  <si>
    <t>ул. Чехова, д. 6</t>
  </si>
  <si>
    <t>ул. Чехова, д. 8</t>
  </si>
  <si>
    <t>ул. Энгельса, д. 7</t>
  </si>
  <si>
    <t>ул. Энергетиков, д. 11</t>
  </si>
  <si>
    <t>ул. Энергетиков, д. 13</t>
  </si>
  <si>
    <t>ул. Энергетиков, д. 16а</t>
  </si>
  <si>
    <t>ул. Энергетиков, д. 26</t>
  </si>
  <si>
    <t>ул. Энергетиков, д. 29</t>
  </si>
  <si>
    <t>ул. Энергетиков, д. 33</t>
  </si>
  <si>
    <t>ул. Энергетиков, д. 3/1</t>
  </si>
  <si>
    <t>ул. Энергетиков, д. 3/2</t>
  </si>
  <si>
    <t>ул. Энергетиков, д. 41</t>
  </si>
  <si>
    <t>ул. Энергетиков, д. 43</t>
  </si>
  <si>
    <t>ул. Энергетиков, д. 5</t>
  </si>
  <si>
    <t>ул. Энергетиков, д. 7</t>
  </si>
  <si>
    <t>ул. Энергетиков, д. 9</t>
  </si>
  <si>
    <t>ул. Энтузиастов, д. 1</t>
  </si>
  <si>
    <t>ул. Энтузиастов, д. 39</t>
  </si>
  <si>
    <t>ул. Энтузиастов, д. 40</t>
  </si>
  <si>
    <t>ул. Энтузиастов, д. 42</t>
  </si>
  <si>
    <t>ул. Энтузиастов, д. 44</t>
  </si>
  <si>
    <t>ул. Энтузиастов, д. 55</t>
  </si>
  <si>
    <t>ул. Энтузиастов, д. 6</t>
  </si>
  <si>
    <t>ул. Энтузиастов, д. 67</t>
  </si>
  <si>
    <t>ул. Энтузиастов, д. 69</t>
  </si>
  <si>
    <t>ул. Энтузиастов, д. 8</t>
  </si>
  <si>
    <t>ул. Югорская, д. 24</t>
  </si>
  <si>
    <t>г. Советский, ул. Гагарина, д. 71</t>
  </si>
  <si>
    <t>г. Советский, ул. Гагарина, д. 73</t>
  </si>
  <si>
    <t>г. Советский, ул. Гагарина, д. 75</t>
  </si>
  <si>
    <t>г. Советский, ул. Гагарина, д. 77</t>
  </si>
  <si>
    <t>г. Советский, ул. Гастелло, д. 33А</t>
  </si>
  <si>
    <t>г. Советский, ул. Гастелло, д. 35</t>
  </si>
  <si>
    <t>г. Советский, ул. Гастелло, д. 41</t>
  </si>
  <si>
    <t>г. Советский, ул. Железнодорожная, д. 2</t>
  </si>
  <si>
    <t>г. Советский, ул. Железнодорожная, д. 16</t>
  </si>
  <si>
    <t>г. Советский, ул. Железнодорожная, д. 18</t>
  </si>
  <si>
    <t>г. Советский, ул. Железнодорожная, д. 6</t>
  </si>
  <si>
    <t>г. Советский, ул. Киевская, д. 18</t>
  </si>
  <si>
    <t>г. Советский, ул. Киевская, д. 31</t>
  </si>
  <si>
    <t>г. Советский, ул. Киевская, д. 35</t>
  </si>
  <si>
    <t>г. Советский, ул. Киевская, д. 37</t>
  </si>
  <si>
    <t>г. Советский, ул. Кошевого, д. 7</t>
  </si>
  <si>
    <t>г. Советский, ул. Советская, д. 2</t>
  </si>
  <si>
    <t>г. Советский, ул. Советская, д. 31</t>
  </si>
  <si>
    <t>п. Алябьевский, ул. Коммунистическая, д. 18</t>
  </si>
  <si>
    <t>п. Алябьевский, ул. Ленина, д. 5</t>
  </si>
  <si>
    <t>п. Алябьевский, ул. Ленина, д. 7</t>
  </si>
  <si>
    <t>п. Алябьевский, ул. Новоселов, д. 5</t>
  </si>
  <si>
    <t>п. Алябьевский, ул. Новоселов, д. 7</t>
  </si>
  <si>
    <t>пгт. Агириш, ул. Вокзальная, д. 5</t>
  </si>
  <si>
    <t>пгт. Агириш, ул. Вокзальная, д. 7</t>
  </si>
  <si>
    <t>пгт. Агириш, ул. Спортивная, д. 16А</t>
  </si>
  <si>
    <t>пгт. Агириш, ул. Спортивная, д. 26</t>
  </si>
  <si>
    <t>пгт. Агириш, ул. Спортивная, д. 29</t>
  </si>
  <si>
    <t>пгт. Агириш, ул. Юбилейная, д. 30</t>
  </si>
  <si>
    <t>г. Лянтор, мкр. 10-й, д. 59</t>
  </si>
  <si>
    <t>г. Лянтор, мкр. 10-й, д. 63</t>
  </si>
  <si>
    <t>г. Лянтор, мкр. 4-й, д. 10</t>
  </si>
  <si>
    <t>г. Лянтор, мкр. 4-й, д. 12</t>
  </si>
  <si>
    <t>г. Лянтор, мкр. 4-й, д. 13</t>
  </si>
  <si>
    <t>г. Лянтор, мкр. 4-й, д. 14</t>
  </si>
  <si>
    <t>г. Лянтор, мкр. 4-й, д. 15</t>
  </si>
  <si>
    <t>г. Лянтор, мкр. 4-й, д. 16</t>
  </si>
  <si>
    <t>г. Лянтор, мкр. 4-й, д. 17</t>
  </si>
  <si>
    <t>г. Лянтор, мкр. 4-й, д. 18</t>
  </si>
  <si>
    <t>г. Лянтор, мкр. 4-й, д. 19</t>
  </si>
  <si>
    <t>г. Лянтор, мкр. 4-й, д. 3</t>
  </si>
  <si>
    <t>г. Лянтор, мкр. 4-й, д. 5</t>
  </si>
  <si>
    <t>г. Лянтор, мкр. 4-й, д. 6</t>
  </si>
  <si>
    <t>г. Лянтор, мкр. 4-й, д. 7</t>
  </si>
  <si>
    <t>г. Лянтор, мкр. 4-й, д. 8</t>
  </si>
  <si>
    <t>пгт. Белый Яр, мкр. 1-й, д. 7</t>
  </si>
  <si>
    <t>пгт. Белый Яр, ул. Ермака, д. 2</t>
  </si>
  <si>
    <t>пгт. Белый Яр, ул. Есенина, д. 37</t>
  </si>
  <si>
    <t>пгт. Белый Яр, ул. Кушникова, д. 66</t>
  </si>
  <si>
    <t>пгт. Белый Яр, ул. Лесная, д. 25</t>
  </si>
  <si>
    <t>пгт. Белый Яр, ул. Островского, д. 19</t>
  </si>
  <si>
    <t>пгт. Белый Яр, ул. Фадеева, д. 14/1</t>
  </si>
  <si>
    <t>пгт. Белый Яр, ул. Фадеева, д. 18</t>
  </si>
  <si>
    <t>пгт. Белый Яр, ул. Фадеева, д. 19</t>
  </si>
  <si>
    <t>пгт. Белый Яр, ул. Фадеева, д. 2</t>
  </si>
  <si>
    <t>пгт. Белый Яр, ул. Шукшина, д. 11</t>
  </si>
  <si>
    <t>пгт. Белый Яр, ул. Шукшина, д. 16А</t>
  </si>
  <si>
    <t>пгт. Федоровский, проезд Промышленный, д. 22</t>
  </si>
  <si>
    <t>пгт. Федоровский, ул. Ленина, д. 11</t>
  </si>
  <si>
    <t>пгт. Федоровский, ул. Ленина, д. 13А</t>
  </si>
  <si>
    <t>пгт. Федоровский, ул. Ленина, д. 19</t>
  </si>
  <si>
    <t>пгт. Федоровский, ул. Ленина, д. 19А</t>
  </si>
  <si>
    <t>пгт. Федоровский, ул. Ленина, д. 27</t>
  </si>
  <si>
    <t>пгт. Федоровский, ул. Ленина, д. 27А</t>
  </si>
  <si>
    <t>пгт. Федоровский, ул. Ломоносова, д. 2</t>
  </si>
  <si>
    <t>пгт. Федоровский, ул. Московская, д. 13</t>
  </si>
  <si>
    <t>пгт. Федоровский, ул. Московская, д. 15А</t>
  </si>
  <si>
    <t>пгт. Федоровский, ул. Пионерная, д. 31а</t>
  </si>
  <si>
    <t>пгт. Федоровский, ул. Пионерная, д. 38А</t>
  </si>
  <si>
    <t>пгт. Федоровский, ул. Савуйская, д. 21</t>
  </si>
  <si>
    <t>пгт. Федоровский, ул. Строителей, д. 13</t>
  </si>
  <si>
    <t>пгт. Федоровский, ул. Строителей, д. 21</t>
  </si>
  <si>
    <t>пгт. Федоровский, ул. Строителей, д. 23</t>
  </si>
  <si>
    <t>пгт. Федоровский, ул. Федорова, д. 1А</t>
  </si>
  <si>
    <t>пгт. Федоровский, ул. Федорова, д. 3А</t>
  </si>
  <si>
    <t>пгт. Федоровский, ул. Федорова, д. 3Б</t>
  </si>
  <si>
    <t>пгт. Федоровский, ул. Федорова, д. 7</t>
  </si>
  <si>
    <t>пгт. Федоровский, ул. Федорова, д. 7А</t>
  </si>
  <si>
    <t>с. Локосово, ул. Балуева, д. 26</t>
  </si>
  <si>
    <t>с. Локосово, ул. Заводская, д. 1/1</t>
  </si>
  <si>
    <t>с. Локосово, ул. Заводская, д. 1КОРП2</t>
  </si>
  <si>
    <t>с. Локосово, ул. Заводская, д. 3КОРП1</t>
  </si>
  <si>
    <t>с. Локосово, ул. Заводская, д. 3КОРП2</t>
  </si>
  <si>
    <t>с. Локосово, ул. Центральная, д. 42</t>
  </si>
  <si>
    <t>мкр. 1Д, д. 68</t>
  </si>
  <si>
    <t>мкр. 2, д. 101</t>
  </si>
  <si>
    <t>мкр. 2, д. 102</t>
  </si>
  <si>
    <t>мкр. 2, д. 104</t>
  </si>
  <si>
    <t>мкр. 2, д. 31</t>
  </si>
  <si>
    <t>мкр. 2, д. 32</t>
  </si>
  <si>
    <t>мкр. 2, д. 33</t>
  </si>
  <si>
    <t>мкр. 2, д. 35</t>
  </si>
  <si>
    <t>мкр. 2, д. 36</t>
  </si>
  <si>
    <t>мкр. 2, д. 38</t>
  </si>
  <si>
    <t>мкр. 2, д. 40</t>
  </si>
  <si>
    <t>мкр. 2, д. 41</t>
  </si>
  <si>
    <t>мкр. 2, д. 64</t>
  </si>
  <si>
    <t>мкр. 2, д. 78</t>
  </si>
  <si>
    <t>мкр. 2, д. 79</t>
  </si>
  <si>
    <t>мкр. 2, д. 91</t>
  </si>
  <si>
    <t>мкр. 3, д. 1</t>
  </si>
  <si>
    <t>мкр. 3, д. 2</t>
  </si>
  <si>
    <t>ул. Шевченко, д. 16</t>
  </si>
  <si>
    <t>ул. Гагарина, д. 193</t>
  </si>
  <si>
    <t>ул. Гагарина, д. 27А</t>
  </si>
  <si>
    <t>ул. Гагарина, д. 27Б</t>
  </si>
  <si>
    <t>ул. Гагарина, д. 288А</t>
  </si>
  <si>
    <t>ул. Гагарина, д. 290</t>
  </si>
  <si>
    <t>ул. Гагарина, д. 51</t>
  </si>
  <si>
    <t>ул. Гагарина, д. 70</t>
  </si>
  <si>
    <t>ул. Заводская, д. 8А</t>
  </si>
  <si>
    <t>ул. Калинина, д. 18</t>
  </si>
  <si>
    <t>ул. Калинина, д. 22</t>
  </si>
  <si>
    <t>ул. Калинина, д. 22А</t>
  </si>
  <si>
    <t>ул. Калинина, д. 34А</t>
  </si>
  <si>
    <t>ул. Карла Маркса, д. 4</t>
  </si>
  <si>
    <t>ул. Кирова, д. 39</t>
  </si>
  <si>
    <t>ул. Коминтерна, д. 13</t>
  </si>
  <si>
    <t>ул. Комсомольская, д. 17</t>
  </si>
  <si>
    <t>ул. Конева, д. 2</t>
  </si>
  <si>
    <t>ул. Красноармейская, д. 24</t>
  </si>
  <si>
    <t>ул. Красногвардейская, д. 11</t>
  </si>
  <si>
    <t>ул. Ленина, д. 39</t>
  </si>
  <si>
    <t>ул. Ленина, д. 82</t>
  </si>
  <si>
    <t>ул. Лопарева, д. 14</t>
  </si>
  <si>
    <t>ул. Лопарева, д. 15</t>
  </si>
  <si>
    <t>ул. Менделеева, д. 3</t>
  </si>
  <si>
    <t>ул. Менделеева, д. 3А</t>
  </si>
  <si>
    <t>ул. Мира, д. 127А</t>
  </si>
  <si>
    <t>ул. Мира, д. 74</t>
  </si>
  <si>
    <t>ул. Мира, д. 63</t>
  </si>
  <si>
    <t>ул. Мира, д. 65</t>
  </si>
  <si>
    <t>ул. Мира, д. 65/1</t>
  </si>
  <si>
    <t>ул. Мира, д. 68</t>
  </si>
  <si>
    <t>ул. Объездная, д. 12</t>
  </si>
  <si>
    <t>ул. Парковая, д. 92</t>
  </si>
  <si>
    <t>ул. Парковая, д. 92Б</t>
  </si>
  <si>
    <t>ул. Пионерская, д. 118</t>
  </si>
  <si>
    <t>ул. Пионерская, д. 48</t>
  </si>
  <si>
    <t>ул. Пионерская, д. 27</t>
  </si>
  <si>
    <t>ул. Пушкина, д. 3</t>
  </si>
  <si>
    <t>ул. Рознина, д. 119</t>
  </si>
  <si>
    <t>ул. Строителей, д. 90</t>
  </si>
  <si>
    <t>ул. Строителей, д. 93/2</t>
  </si>
  <si>
    <t>ул. Чехова, д. 18</t>
  </si>
  <si>
    <t>ул. Чехова, д. 26</t>
  </si>
  <si>
    <t>ул. Чехова, д. 51</t>
  </si>
  <si>
    <t>ул. Чехова, д. 62А</t>
  </si>
  <si>
    <t>ул. Чехова, д. 63А</t>
  </si>
  <si>
    <t>ул. Чехова, д. 77/3</t>
  </si>
  <si>
    <t>ул. Чехова, д. 77/4</t>
  </si>
  <si>
    <t>ул. Чкалова, д. 40</t>
  </si>
  <si>
    <t>ул. Школьная, д. 14</t>
  </si>
  <si>
    <t>ул. Энгельса, д. 12</t>
  </si>
  <si>
    <t>ул. Ямская, д. 1</t>
  </si>
  <si>
    <t>ул. Ямская, д. 1/1</t>
  </si>
  <si>
    <t>ул. Ямская, д. 3/1</t>
  </si>
  <si>
    <t>ул. 40 лет Победы, д. 1</t>
  </si>
  <si>
    <t>ул. Газовиков, д. 2</t>
  </si>
  <si>
    <t>ул. Газовиков, д. 3</t>
  </si>
  <si>
    <t>ул. Газовиков, д. 4</t>
  </si>
  <si>
    <t>ул. Газовиков, д. 5</t>
  </si>
  <si>
    <t>ул. Геологов, д. 13</t>
  </si>
  <si>
    <t>ул. Железнодорожная, д. 31</t>
  </si>
  <si>
    <t>ул. Железнодорожная, д. 37</t>
  </si>
  <si>
    <t>ул. Менделеева, д. 32КОРП1</t>
  </si>
  <si>
    <t>ул. Механизаторов, д. 10</t>
  </si>
  <si>
    <t>ул. Таежная, д. 12, корп. 2</t>
  </si>
  <si>
    <t>ул. Толстого, д. 12</t>
  </si>
  <si>
    <t>ул. Толстого, д. 14</t>
  </si>
  <si>
    <t>ул. Толстого, д. 2</t>
  </si>
  <si>
    <t>ул. Толстого, д. 4</t>
  </si>
  <si>
    <t>ул. Толстого, д. 6</t>
  </si>
  <si>
    <t>ул. Энтузиастов, д. 3Б</t>
  </si>
  <si>
    <t>2021 год</t>
  </si>
  <si>
    <t>Итого по автономному округу на 2021 год</t>
  </si>
  <si>
    <t>ул. Ленинградская, д. 57</t>
  </si>
  <si>
    <t>ул. Ленинградская, д. 8</t>
  </si>
  <si>
    <t>ул. Мира, д. 23</t>
  </si>
  <si>
    <t>ул. Мира, д. 25</t>
  </si>
  <si>
    <t>ул. Мира, д. 27</t>
  </si>
  <si>
    <t>ул. Мира, д. 29</t>
  </si>
  <si>
    <t>ул. Молодежная, д. 12</t>
  </si>
  <si>
    <t>ул. Молодежная, д. 13Б</t>
  </si>
  <si>
    <t>ул. Молодежная, д. 2</t>
  </si>
  <si>
    <t>ул. Молодежная, д. 26</t>
  </si>
  <si>
    <t>ул. Молодежная, д. 32</t>
  </si>
  <si>
    <t>ул. Молодежная, д. 34</t>
  </si>
  <si>
    <t>ул. Молодежная, д. 7</t>
  </si>
  <si>
    <t>ул. Прибалтийская, д. 3А</t>
  </si>
  <si>
    <t>ул. Прибалтийская, д. 9</t>
  </si>
  <si>
    <t>ул. Прибалтийская, д. 9А</t>
  </si>
  <si>
    <t>ул. Привокзальная, д. 13</t>
  </si>
  <si>
    <t>ул. Привокзальная, д. 29А</t>
  </si>
  <si>
    <t>ул. Таллинская, д. 1</t>
  </si>
  <si>
    <t>ул. Таллинская, д. 1А</t>
  </si>
  <si>
    <t>мкр. 10-й, д. 12</t>
  </si>
  <si>
    <t>мкр. 10-й, д. 13</t>
  </si>
  <si>
    <t>мкр. 10-й, д. 2</t>
  </si>
  <si>
    <t>мкр. 10-й, д. 23</t>
  </si>
  <si>
    <t>мкр. 10-й, д. 27</t>
  </si>
  <si>
    <t>мкр. 10-й, д. 5</t>
  </si>
  <si>
    <t>мкр. 10-й, д. 7</t>
  </si>
  <si>
    <t>мкр. 10-й, д. 8</t>
  </si>
  <si>
    <t>мкр. 10-й, д. 9</t>
  </si>
  <si>
    <t>мкр. 11А, д. 10</t>
  </si>
  <si>
    <t>мкр. 11А, д. 12</t>
  </si>
  <si>
    <t>мкр. 11А, д. 9</t>
  </si>
  <si>
    <t>мкр. 11А, пер. Восточный, д. 3</t>
  </si>
  <si>
    <t>мкр. 14-й, д. 9</t>
  </si>
  <si>
    <t>мкр. 6-й, д. 50</t>
  </si>
  <si>
    <t>мкр. 7-й, д. 1</t>
  </si>
  <si>
    <t>мкр. 7-й, д. 2</t>
  </si>
  <si>
    <t>мкр. 7-й, д. 5</t>
  </si>
  <si>
    <t>мкр. 8А, д. 3</t>
  </si>
  <si>
    <t>мкр. 8-й, д. 19</t>
  </si>
  <si>
    <t>мкр. 8-й, д. 21</t>
  </si>
  <si>
    <t>мкр. 8-й, д. 23</t>
  </si>
  <si>
    <t>мкр. 9-й, д. 20</t>
  </si>
  <si>
    <t>мкр. 9-й, д. 21</t>
  </si>
  <si>
    <t>мкр. 9-й, д. 22</t>
  </si>
  <si>
    <t>мкр. 9-й, д. 24</t>
  </si>
  <si>
    <t>мкр. 9-й, д. 25</t>
  </si>
  <si>
    <t>мкр. 9-й, д. 26</t>
  </si>
  <si>
    <t>мкр. 9-й, д. 27</t>
  </si>
  <si>
    <t>пгт. Пойковский, мкр. 4-й, д. 1</t>
  </si>
  <si>
    <t>пгт. Пойковский, мкр. 4-й, д. 18</t>
  </si>
  <si>
    <t>пгт. Пойковский, мкр. 4-й, д. 2</t>
  </si>
  <si>
    <t>пгт. Пойковский, мкр. 4-й, д. 3</t>
  </si>
  <si>
    <t>пгт. Пойковский, мкр. 6-й, д. 1</t>
  </si>
  <si>
    <t>пгт. Пойковский, мкр. 7-й, д. 1/2</t>
  </si>
  <si>
    <t>пгт. Пойковский, мкр. 7-й, д. 21/22</t>
  </si>
  <si>
    <t>пгт. Пойковский, мкр. Дорожник, д. 4</t>
  </si>
  <si>
    <t>пгт. Пойковский, мкр. Дорожник, д. 6</t>
  </si>
  <si>
    <t>п. Магистраль, д. 18</t>
  </si>
  <si>
    <t>ул. Декабристов, д. 4</t>
  </si>
  <si>
    <t>ул. Декабристов, д. 6</t>
  </si>
  <si>
    <t>ул. Декабристов, д. 8</t>
  </si>
  <si>
    <t>ул. Дзержинского, д. 21</t>
  </si>
  <si>
    <t>ул. Дружбы Народов, д. 26Г</t>
  </si>
  <si>
    <t>ул. Дружбы Народов, д. 30А</t>
  </si>
  <si>
    <t>ул. Заводская, д. 13А</t>
  </si>
  <si>
    <t>ул. Заводская, д. 15КОРП12</t>
  </si>
  <si>
    <t>ул. Интернациональная, д. 10А</t>
  </si>
  <si>
    <t>ул. Интернациональная, д. 8А</t>
  </si>
  <si>
    <t>ул. Ленина, д. 25</t>
  </si>
  <si>
    <t>ул. Маршала Жукова, д. 10</t>
  </si>
  <si>
    <t>ул. Маршала Жукова, д. 16Б</t>
  </si>
  <si>
    <t>ул. Маршала Жукова, д. 8ВСТАВКА</t>
  </si>
  <si>
    <t>ул. Менделеева, д. 26</t>
  </si>
  <si>
    <t>ул. Менделеева, д. 26А</t>
  </si>
  <si>
    <t>ул. Менделеева, д. 28</t>
  </si>
  <si>
    <t>ул. Менделеева, д. 30Б</t>
  </si>
  <si>
    <t>ул. Менделеева, д. 32</t>
  </si>
  <si>
    <t>ул. Мира, д. 62</t>
  </si>
  <si>
    <t>ул. Мира, д. 64А</t>
  </si>
  <si>
    <t>ул. Мира, д. 66</t>
  </si>
  <si>
    <t>ул. Мира, д. 66А</t>
  </si>
  <si>
    <t>ул. Мира, д. 68А</t>
  </si>
  <si>
    <t>ул. Мира, д. 70</t>
  </si>
  <si>
    <t>ул. Мира, д. 70А</t>
  </si>
  <si>
    <t>ул. Мира, д. 74А</t>
  </si>
  <si>
    <t>ул. Мира, д. 80</t>
  </si>
  <si>
    <t>ул. Мира, д. 80А</t>
  </si>
  <si>
    <t>ул. Омская, д. 60</t>
  </si>
  <si>
    <t>ул. Пермская, д. 14А</t>
  </si>
  <si>
    <t>ул. Пермская, д. 16А</t>
  </si>
  <si>
    <t>ул. Пермская, д. 16Б</t>
  </si>
  <si>
    <t>ул. Северная, д. 6А</t>
  </si>
  <si>
    <t>ул. Северная, д. 76</t>
  </si>
  <si>
    <t>ул. Северная, д. 76А</t>
  </si>
  <si>
    <t>ул. Северная, д. 76Б</t>
  </si>
  <si>
    <t>ул. Северная, д. 8</t>
  </si>
  <si>
    <t>ул. Спортивная, д. 15</t>
  </si>
  <si>
    <t>ул. Спортивная, д. 1А</t>
  </si>
  <si>
    <t>ул. Спортивная, д. 3А</t>
  </si>
  <si>
    <t>ул. Ханты-Мансийская, д. 29</t>
  </si>
  <si>
    <t>ул. Ханты-Мансийская, д. 29Б</t>
  </si>
  <si>
    <t>ул. Ханты-Мансийская, д. 37А</t>
  </si>
  <si>
    <t>ул. Ханты-Мансийская, д. 37Б</t>
  </si>
  <si>
    <t>ул. Ханты-Мансийская, д. 45А</t>
  </si>
  <si>
    <t>ул. Ханты-Мансийская, д. 45Б</t>
  </si>
  <si>
    <t>ул. Ханты-Мансийская, д. 45В</t>
  </si>
  <si>
    <t>мкр. 1-й, д. 23</t>
  </si>
  <si>
    <t>мкр. 2-й, д. 12</t>
  </si>
  <si>
    <t>мкр. 2-й, д. 15</t>
  </si>
  <si>
    <t>мкр. 2-й, д. 7</t>
  </si>
  <si>
    <t>мкр. 2-й, д. 9</t>
  </si>
  <si>
    <t>ул. Пионерская, д. 28</t>
  </si>
  <si>
    <t>ул. Речная, д. 103</t>
  </si>
  <si>
    <t>ул. Речная, д. 135</t>
  </si>
  <si>
    <t>ул. Речная, д. 15</t>
  </si>
  <si>
    <t>мкр 2а Лесников, ул. Советская, д. 26</t>
  </si>
  <si>
    <t>мкр 2а Лесников, ул. Советская, д. 28</t>
  </si>
  <si>
    <t>мкр 2а Лесников, ул. Советская, д. 30</t>
  </si>
  <si>
    <t>мкр 2а Лесников, ул. Советская, д. 32</t>
  </si>
  <si>
    <t>мкр. 5-й Солнечный, д. 10</t>
  </si>
  <si>
    <t>мкр. 6 Пионерный, д. 61</t>
  </si>
  <si>
    <t>п. Лунный, д. 1</t>
  </si>
  <si>
    <t>пр-кт. Комсомольский, д. 25</t>
  </si>
  <si>
    <t>пр-кт. Ленина, д. 67</t>
  </si>
  <si>
    <t>пр-кт. Мира, д. 24</t>
  </si>
  <si>
    <t>пр-кт. Мира, д. 28</t>
  </si>
  <si>
    <t>пр-кт. Мира, д. 30/1</t>
  </si>
  <si>
    <t>пр-кт. Мира, д. 32</t>
  </si>
  <si>
    <t>проезд Первопроходцев, д. 1</t>
  </si>
  <si>
    <t>проезд Первопроходцев, д. 10</t>
  </si>
  <si>
    <t>проезд Первопроходцев, д. 11/1</t>
  </si>
  <si>
    <t>ул. 50 лет ВЛКСМ, д. 2/1</t>
  </si>
  <si>
    <t>ул. 50 лет ВЛКСМ, д. 3</t>
  </si>
  <si>
    <t>ул. Бажова, д. 29*</t>
  </si>
  <si>
    <t>ул. Бажова, д. 31*</t>
  </si>
  <si>
    <t>ул. Быстринская, д. 18/1</t>
  </si>
  <si>
    <t>ул. Гагарина, д. 24</t>
  </si>
  <si>
    <t>ул. Гагарина, д. 26</t>
  </si>
  <si>
    <t>ул. Григория Кукуевицкого, д. 12/2</t>
  </si>
  <si>
    <t>ул. Григория Кукуевицкого, д. 5/3</t>
  </si>
  <si>
    <t>ул. Губкина, д. 21</t>
  </si>
  <si>
    <t>ул. Дзержинского, д. 24</t>
  </si>
  <si>
    <t>ул. Крылова, д. 21</t>
  </si>
  <si>
    <t>ул. Крылова, д. 23</t>
  </si>
  <si>
    <t>ул. Магистральная, д. 28</t>
  </si>
  <si>
    <t>ул. Магистральная, д. 32</t>
  </si>
  <si>
    <t>ул. Магистральная, д. 34</t>
  </si>
  <si>
    <t>ул. Маяковского, д. 16</t>
  </si>
  <si>
    <t>ул. Маяковского, д. 39</t>
  </si>
  <si>
    <t>ул. Островского, д. 18</t>
  </si>
  <si>
    <t>ул. Островского, д. 20</t>
  </si>
  <si>
    <t>ул. Островского, д. 22</t>
  </si>
  <si>
    <t>ул. Островского, д. 24</t>
  </si>
  <si>
    <t>ул. Островского, д. 26</t>
  </si>
  <si>
    <t>ул. Островского, д. 28</t>
  </si>
  <si>
    <t>ул. Островского, д. 40</t>
  </si>
  <si>
    <t>ул. Островского, д. 42</t>
  </si>
  <si>
    <t>ул. Островского, д. 44</t>
  </si>
  <si>
    <t>ул. Островского, д. 46</t>
  </si>
  <si>
    <t>ул. Просвещения, д. 33</t>
  </si>
  <si>
    <t>ул. Просвещения, д. 35</t>
  </si>
  <si>
    <t>ул. Просвещения, д. 43*</t>
  </si>
  <si>
    <t>ул. Просвещения, д. 47</t>
  </si>
  <si>
    <t>ул. Профсоюзов, д. 42</t>
  </si>
  <si>
    <t>ул. Пушкина, д. 1</t>
  </si>
  <si>
    <t>ул. Пушкина, д. 15</t>
  </si>
  <si>
    <t>ул. Пушкина, д. 16</t>
  </si>
  <si>
    <t>ул. Пушкина, д. 17</t>
  </si>
  <si>
    <t>ул. Пушкина, д. 18</t>
  </si>
  <si>
    <t>ул. Пушкина, д. 19</t>
  </si>
  <si>
    <t>ул. Пушкина, д. 21</t>
  </si>
  <si>
    <t>ул. Пушкина, д. 22</t>
  </si>
  <si>
    <t>ул. Пушкина, д. 23</t>
  </si>
  <si>
    <t>ул. Пушкина, д. 25</t>
  </si>
  <si>
    <t>ул. Пушкина, д. 25А</t>
  </si>
  <si>
    <t>ул. Пушкина, д. 27</t>
  </si>
  <si>
    <t>ул. Пушкина, д. 29</t>
  </si>
  <si>
    <t>ул. Пушкина, д. 33</t>
  </si>
  <si>
    <t>ул. Пушкина, д. 7</t>
  </si>
  <si>
    <t>ул. Пушкина, д. 8</t>
  </si>
  <si>
    <t>ул. Пушкина, д. 8/1</t>
  </si>
  <si>
    <t>ул. Пушкина, д. 8/2</t>
  </si>
  <si>
    <t>ул. Пушкина, д. 8/3</t>
  </si>
  <si>
    <t>ул. Республики, д. 65</t>
  </si>
  <si>
    <t>ул. Федорова, д. 59</t>
  </si>
  <si>
    <t>ул. Федорова, д. 61</t>
  </si>
  <si>
    <t>ул. Федорова, д. 67</t>
  </si>
  <si>
    <t>ул. Югорская, д. 5/2</t>
  </si>
  <si>
    <t>г. Советский, ул. Макаренко, д. 18</t>
  </si>
  <si>
    <t>г. Лянтор, мкр. 6а, д. 87</t>
  </si>
  <si>
    <t>г. Лянтор, мкр. 6а, д. 91</t>
  </si>
  <si>
    <t>г. Лянтор, мкр. 6а, д. 94</t>
  </si>
  <si>
    <t>г. Лянтор, мкр. 6а, д. 96</t>
  </si>
  <si>
    <t>п. Нижнесортымский, ул. Нефтяников, д. 11</t>
  </si>
  <si>
    <t>п. Нижнесортымский, ул. Нефтяников, д. 11А</t>
  </si>
  <si>
    <t>п. Нижнесортымский, ул. Нефтяников, д. 13</t>
  </si>
  <si>
    <t>п. Нижнесортымский, ул. Нефтяников, д. 13А</t>
  </si>
  <si>
    <t>п. Нижнесортымский, ул. Нефтяников, д. 15</t>
  </si>
  <si>
    <t>п. Нижнесортымский, ул. Нефтяников, д. 5А</t>
  </si>
  <si>
    <t>п. Нижнесортымский, ул. Нефтяников, д. 9</t>
  </si>
  <si>
    <t>п. Нижнесортымский, ул. Северная, д. 10</t>
  </si>
  <si>
    <t>п. Нижнесортымский, ул. Северная, д. 12</t>
  </si>
  <si>
    <t>п. Нижнесортымский, ул. Северная, д. 14</t>
  </si>
  <si>
    <t>пгт. Барсово, ул. Апрельская, д. 6</t>
  </si>
  <si>
    <t>пгт. Барсово, ул. Апрельская, д. 7</t>
  </si>
  <si>
    <t>пгт. Федоровский, ул. Федорова, д. 3</t>
  </si>
  <si>
    <t>ул. Карла Маркса, д. 30</t>
  </si>
  <si>
    <t>ул. Дружбы Народов, д. 1</t>
  </si>
  <si>
    <t>ул. Железнодорожная, д. 29</t>
  </si>
  <si>
    <t>ул. Калинина, д. 23КОРП1</t>
  </si>
  <si>
    <t>ул. Кирова, д. 8</t>
  </si>
  <si>
    <t>ул. Кирова, д. 8А</t>
  </si>
  <si>
    <t>ул. Ленина, д. 14</t>
  </si>
  <si>
    <t>ул. Садовая, д. 3А</t>
  </si>
  <si>
    <t>ул. Свердлова, д. 10</t>
  </si>
  <si>
    <t>ул. Свердлова, д. 2</t>
  </si>
  <si>
    <t>ул. Свердлова, д. 3</t>
  </si>
  <si>
    <t>ул. Свердлова, д. 4</t>
  </si>
  <si>
    <t>2022 год</t>
  </si>
  <si>
    <t>Итого по автономному округу на 2022 год</t>
  </si>
  <si>
    <t>мкр. 14-й, д. 33*</t>
  </si>
  <si>
    <t>п. Сингапай, ул. Круг В-1, д. 55*</t>
  </si>
  <si>
    <t>ул. Мира, д. 14А</t>
  </si>
  <si>
    <t>ул. Чапаева, д. 15КОРП1*</t>
  </si>
  <si>
    <t>пр-кт. Комсомольский, д. 31</t>
  </si>
  <si>
    <t>пр-кт. Ленина, д. 27*</t>
  </si>
  <si>
    <t>пр-кт. Ленина, д. 29*</t>
  </si>
  <si>
    <t>пр-кт. Ленина, д. 30*</t>
  </si>
  <si>
    <t>пр-кт. Ленина, д. 33*</t>
  </si>
  <si>
    <t>пр-кт. Мира, д. 14</t>
  </si>
  <si>
    <t>пр-кт. Набережный, д. 66</t>
  </si>
  <si>
    <t>пр-кт. Пролетарский, д. 3/1*</t>
  </si>
  <si>
    <t>проезд Мунарева, д. 4</t>
  </si>
  <si>
    <t>проезд Первопроходцев, д. 14/1</t>
  </si>
  <si>
    <t>ул. 50 лет ВЛКСМ, д. 6Б*</t>
  </si>
  <si>
    <t>ул. 60 лет Октября, д. 2</t>
  </si>
  <si>
    <t>ул. Быстринская, д. 22/1</t>
  </si>
  <si>
    <t>ул. Высоковольтная, д. 2</t>
  </si>
  <si>
    <t>ул. Григория Кукуевицкого, д. 10/5</t>
  </si>
  <si>
    <t>ул. Магистральная, д. 36</t>
  </si>
  <si>
    <t>ул. Майская, д. 10*</t>
  </si>
  <si>
    <t>ул. Майская, д. 6</t>
  </si>
  <si>
    <t>ул. Маяковского, д. 27/1</t>
  </si>
  <si>
    <t>ул. Маяковского, д. 37*</t>
  </si>
  <si>
    <t>ул. Мелик-Карамова, д. 60*</t>
  </si>
  <si>
    <t>ул. Мелик-Карамова, д. 78*</t>
  </si>
  <si>
    <t>ул. Просвещения, д. 44*</t>
  </si>
  <si>
    <t>ул. Студенческая, д. 13*</t>
  </si>
  <si>
    <t>ул. Студенческая, д. 17</t>
  </si>
  <si>
    <t>ул. Студенческая, д. 21</t>
  </si>
  <si>
    <t>ул. Федорова, д. 65*</t>
  </si>
  <si>
    <t>ул. Мира, д. 56А</t>
  </si>
  <si>
    <t>ул. Свердлова, д. 8*</t>
  </si>
  <si>
    <t>Искл (-) /вкл(+)</t>
  </si>
  <si>
    <t>Год</t>
  </si>
  <si>
    <t>МО</t>
  </si>
  <si>
    <t>Адрес</t>
  </si>
  <si>
    <t>Стоимость капремонта, всего</t>
  </si>
  <si>
    <t>Примечания</t>
  </si>
  <si>
    <t>№ п/п</t>
  </si>
  <si>
    <t>ул. Московская, д. 34б</t>
  </si>
  <si>
    <t>пгт. Излучинск, пер. Строителей, д. 4</t>
  </si>
  <si>
    <t>ул. Просвещения, д. 45</t>
  </si>
  <si>
    <t>ул. Просвещения, д. 48</t>
  </si>
  <si>
    <t>ул. Профсоюзов, д. 34</t>
  </si>
  <si>
    <t>ул. Пермская, д. 21</t>
  </si>
  <si>
    <t>пгт. Белый Яр, ул. Шукшина, д. 14</t>
  </si>
  <si>
    <t>пгт. Белый Яр, ул. Шукшина, д. 17</t>
  </si>
  <si>
    <t>п. Солнечный, ул. Молодежная, д. 6</t>
  </si>
  <si>
    <t>п. Солнечный, ул. Сибирская, д.4а</t>
  </si>
  <si>
    <t>ул. Чапаева, д. 63</t>
  </si>
  <si>
    <t>ул. Бахилова, д. 11</t>
  </si>
  <si>
    <t>ул. Бахилова, д. 4</t>
  </si>
  <si>
    <t>ул. Бахилова, д. 9а</t>
  </si>
  <si>
    <t>ул. 30 лет Победы, д. 37/1*</t>
  </si>
  <si>
    <t>ул. Привокзальная, д. 29</t>
  </si>
  <si>
    <t>ул. Привокзальная, д. 35</t>
  </si>
  <si>
    <t>ул. Привокзальная, д. 37</t>
  </si>
  <si>
    <t>ул. Маяковского, д. 18*</t>
  </si>
  <si>
    <t>ул. Дзержинского, д. 2</t>
  </si>
  <si>
    <t>ул. Дзержинского, д. 2/1</t>
  </si>
  <si>
    <t>ГОД</t>
  </si>
  <si>
    <t>мкр. 16А, д. 87</t>
  </si>
  <si>
    <t>ул. 30 лет победы, д. 9А</t>
  </si>
  <si>
    <t>ул. Интернациональная, д. 135*</t>
  </si>
  <si>
    <t>ул. Осенняя, д. 3</t>
  </si>
  <si>
    <t>ул. Киевская, д. 14/1</t>
  </si>
  <si>
    <t>ул. Генерала Иванова, д. 7</t>
  </si>
  <si>
    <t>мкр. 5-й Солнечный, д. 30</t>
  </si>
  <si>
    <t>г. Белоярский, ул. Школьная, д. 3</t>
  </si>
  <si>
    <t>ул. Красноармейская, д. 35*</t>
  </si>
  <si>
    <t>пгт. Излучинск, ул. Набережная, д. 12</t>
  </si>
  <si>
    <t>ул. Строителей, д. 3, корп. 4</t>
  </si>
  <si>
    <t>ул. Строителей, д. 2, корп. 2</t>
  </si>
  <si>
    <t>ул. Губкина, д. 17</t>
  </si>
  <si>
    <t>ул. Заречная, д. 14, корп. 1</t>
  </si>
  <si>
    <t>пр-кт. Победы, д. 2</t>
  </si>
  <si>
    <t>ул. Строителей, д. 2, корп. 1</t>
  </si>
  <si>
    <t>ул. Кузьмина, д. 24</t>
  </si>
  <si>
    <t>пр-кт. Победы, д. 4</t>
  </si>
  <si>
    <t>ул. Сутормина, д. 14</t>
  </si>
  <si>
    <t>пр-кт. Победы, д. 8</t>
  </si>
  <si>
    <t>пр-кт. Победы, д. 10</t>
  </si>
  <si>
    <t>ремонт внутридомовых инженерных систем</t>
  </si>
  <si>
    <t>Разработка проектной документации</t>
  </si>
  <si>
    <t>Осуществление строительного контроля</t>
  </si>
  <si>
    <t>ремонт, замена, модернизация лифтов, ремонт лифтовых шахт, машинных и блочных помещений</t>
  </si>
  <si>
    <t>ул. 30 лет Победы, д. 54*</t>
  </si>
  <si>
    <t>мкр. 3-й, д. 21*</t>
  </si>
  <si>
    <t>ул. Гагарина, д. 65</t>
  </si>
  <si>
    <t>пгт. Березово, ул. Воеводская, д. 2</t>
  </si>
  <si>
    <t>пгт. Березово, ул. Первомайская, д. 1</t>
  </si>
  <si>
    <t>пгт. Талинка, мкр. 2,  д. 1</t>
  </si>
  <si>
    <t>ул. Сутормина, д. 16</t>
  </si>
  <si>
    <t>ул. Кузьмина, д. 18</t>
  </si>
  <si>
    <t>ул. Садовая, д. 13</t>
  </si>
  <si>
    <t>ул. Ямская, д. 16</t>
  </si>
  <si>
    <t>ул. Интернациональная, д. 137*</t>
  </si>
  <si>
    <t>мкр. 14-й, д. 50</t>
  </si>
  <si>
    <t>Белоярский муниципальный район</t>
  </si>
  <si>
    <t>Кондинский муниципальный район</t>
  </si>
  <si>
    <t>Советский муниципальный район</t>
  </si>
  <si>
    <t>Сургутский муниципальный район</t>
  </si>
  <si>
    <t>Березовский муниципальный район</t>
  </si>
  <si>
    <t xml:space="preserve"> Нефтеюганский муниципальный район</t>
  </si>
  <si>
    <t>Нефтеюганский муниципальный район</t>
  </si>
  <si>
    <t>Нижневартовский муниципальный район</t>
  </si>
  <si>
    <t>Октябрьский муниципальный район</t>
  </si>
  <si>
    <t>ул. Жилая, д. 4</t>
  </si>
  <si>
    <t>ул. Интернациональная, д. 12</t>
  </si>
  <si>
    <t>ул. Интернациональная, д. 12А</t>
  </si>
  <si>
    <t>ул. Интернациональная, д. 16</t>
  </si>
  <si>
    <t>ул. Интернациональная, д. 30</t>
  </si>
  <si>
    <t>ул. Интернациональная, д. 6</t>
  </si>
  <si>
    <t>мансардная</t>
  </si>
  <si>
    <t>пгт. Пойковский, мкр. 7-й, д. 10/11/11а*</t>
  </si>
  <si>
    <t>пр-кт. Ленина, д. 72*</t>
  </si>
  <si>
    <t>п. Сингапай, ул. Круг В-1, д. 45</t>
  </si>
  <si>
    <t>ул. Бориса Щербины, д. 7</t>
  </si>
  <si>
    <t>пгт. Пойковский, мкр. 4-й, д. 4*</t>
  </si>
  <si>
    <t>ул. Югорская, д. 1/2*</t>
  </si>
  <si>
    <t>ул. Университетская, д. 7*</t>
  </si>
  <si>
    <t>ул. Майская, д. 6/2*</t>
  </si>
  <si>
    <t>ул. Лермонтова, д. 2*</t>
  </si>
  <si>
    <t>ул. 30 лет Победы, д. 44/1*</t>
  </si>
  <si>
    <t>ул. 30 лет Победы, д. 62*</t>
  </si>
  <si>
    <t>ул. 30 лет Победы, д. 46/1*</t>
  </si>
  <si>
    <t>ул. Профсоюзов, д. 12/1*</t>
  </si>
  <si>
    <t>ул. Профсоюзов, д. 16*</t>
  </si>
  <si>
    <t>пр-кт. Ленина, д. 70*</t>
  </si>
  <si>
    <t>пр-кт. Ленина, д. 66/1*</t>
  </si>
  <si>
    <t>ул. Мелик-Карамова, д. 24*</t>
  </si>
  <si>
    <t>ул. Геологическая, д. 13/1*</t>
  </si>
  <si>
    <t>ул. Маяковского, д. 26*</t>
  </si>
  <si>
    <t>ул. Геологическая, д. 19*</t>
  </si>
  <si>
    <t>проезд Взлетный, д. 2*</t>
  </si>
  <si>
    <t>ул. Югорская, д. 17*</t>
  </si>
  <si>
    <t>пр-кт. Пролетарский, д. 1*</t>
  </si>
  <si>
    <t>ул. 30 лет Победы, д. 45*</t>
  </si>
  <si>
    <t>ул. Мелик-Карамова, д. 45*</t>
  </si>
  <si>
    <t>ул. Мелик-Карамова, д. 43*</t>
  </si>
  <si>
    <t>ул. Университетская, д. 3*</t>
  </si>
  <si>
    <t>ул. Геологическая, д. 22*</t>
  </si>
  <si>
    <t>ул. Быстринская, д. 18*</t>
  </si>
  <si>
    <t>ул. Геологическая, д. 18*</t>
  </si>
  <si>
    <t>ул. Гагарина, д. 6*</t>
  </si>
  <si>
    <t>ул. Мелик-Карамова, д. 47*</t>
  </si>
  <si>
    <t>пр-кт. Ленина, д. 20/1*</t>
  </si>
  <si>
    <t>проезд Мунарева, д. 2*</t>
  </si>
  <si>
    <t>пр-кт. Пролетарский, д. 32*</t>
  </si>
  <si>
    <t>ул. Быстринская, д. 18/3*</t>
  </si>
  <si>
    <t>мкр. 3, д. 56</t>
  </si>
  <si>
    <t>мкр. 3, д. 57</t>
  </si>
  <si>
    <t>ул. Интернациональная, д. 143*</t>
  </si>
  <si>
    <t>пгт. Игрим, пер. Солнечный, д. 3</t>
  </si>
  <si>
    <t>пгт. Игрим, ул. Устремская, д. 13</t>
  </si>
  <si>
    <t>г. Лянтор, ул. Набережная, д. 22</t>
  </si>
  <si>
    <t>ул. Кузьмина, д. 14</t>
  </si>
  <si>
    <t>ул. Нефтяников, д. 5</t>
  </si>
  <si>
    <t>ул. Свободы, д. 10</t>
  </si>
  <si>
    <t>ул. Строителей, д. 3, корп. 5</t>
  </si>
  <si>
    <t>ул. Кузьмина, д. 26</t>
  </si>
  <si>
    <t>ул. Львовская, д. 6а</t>
  </si>
  <si>
    <t>ул. Нефтяников, д. 2</t>
  </si>
  <si>
    <t>ул. Свободы, д. 36</t>
  </si>
  <si>
    <t>ул. 60 лет Октября, д. 5</t>
  </si>
  <si>
    <t>ул. Нефтяников, д. 4</t>
  </si>
  <si>
    <t>ул. Пионерская, д. 11</t>
  </si>
  <si>
    <t>ул. Маршала Жукова, д. 12А</t>
  </si>
  <si>
    <t>пр-кт Победы, д. 12А</t>
  </si>
  <si>
    <t>пр-кт Победы, д. 8</t>
  </si>
  <si>
    <t>пр-кт Победы, д. 8А</t>
  </si>
  <si>
    <t>ул. Спортивная, д. 13/2</t>
  </si>
  <si>
    <t>пгт. Излучинск, пер. Строителей, д. 7</t>
  </si>
  <si>
    <t>ул. Григория Кукуевицкого, д. 9/1</t>
  </si>
  <si>
    <t>ул. Дружбы Народов, д. 22, корп. 1</t>
  </si>
  <si>
    <t>ул. Дружбы Народов, д. 22, корп. 2</t>
  </si>
  <si>
    <t>ул. Дружбы Народов, д. 22, корп. 3</t>
  </si>
  <si>
    <t>ул. Ямская, д.16</t>
  </si>
  <si>
    <t>пгт. Пойковский, мкр. 7-й, д. 6б</t>
  </si>
  <si>
    <t>ул. Рабочая, д. 51</t>
  </si>
  <si>
    <t>ул. Дружбы Народов, д. 35</t>
  </si>
  <si>
    <t>ул. Спортивная, д. 9</t>
  </si>
  <si>
    <t>ул. Степана Повха, д. 4</t>
  </si>
  <si>
    <t>ул. 60 лет Октября, д. 48</t>
  </si>
  <si>
    <t>ул. Таежная, д. 4*</t>
  </si>
  <si>
    <t>ул. Лермонтова, д. 4/1</t>
  </si>
  <si>
    <t>ул. Островского, д. 9</t>
  </si>
  <si>
    <t>ул. Крылова, д. 5</t>
  </si>
  <si>
    <t>пгт. Талинка, мкр. 2,  д. 2</t>
  </si>
  <si>
    <t>Всего по Ханты-Мансийскому автономному округу - Югре (далее - автономный округ) на 2020-2022 годы</t>
  </si>
  <si>
    <t>городской округ Когалым</t>
  </si>
  <si>
    <t>Итого по городскому округу Когалыму</t>
  </si>
  <si>
    <t>городской округ Лангепас</t>
  </si>
  <si>
    <t>Итого по городскому округу Лангепасу</t>
  </si>
  <si>
    <t>городской округ Мегион</t>
  </si>
  <si>
    <t>Итого по городскому округу Мегион</t>
  </si>
  <si>
    <t>городской округ Нефтеюганск</t>
  </si>
  <si>
    <t>Итого по городскому округу Нефтеюганску</t>
  </si>
  <si>
    <t>городской округ Нижневартовск</t>
  </si>
  <si>
    <t>Итого по городскому округу Нижневартовску</t>
  </si>
  <si>
    <t>городской округ Нягань</t>
  </si>
  <si>
    <t>Итого по городскому оуругу Нягани</t>
  </si>
  <si>
    <t>городской округ Покачи</t>
  </si>
  <si>
    <t>Итого по городскому округу Покачи</t>
  </si>
  <si>
    <t>городской округ Пыть-Ях</t>
  </si>
  <si>
    <t>Итого по городскому округу Пыть-Яху</t>
  </si>
  <si>
    <t>городской округ Радужный</t>
  </si>
  <si>
    <t>Итого по городскому округу Радужный</t>
  </si>
  <si>
    <t>городской округ Сургут</t>
  </si>
  <si>
    <t>Итого по городскому округу Сургуту</t>
  </si>
  <si>
    <t>городской округ Урай</t>
  </si>
  <si>
    <t>Итого по городскому округу Урай</t>
  </si>
  <si>
    <t>городской округ Ханты-Мансийск</t>
  </si>
  <si>
    <t>Итого по городскому округу Ханты-Мансийску</t>
  </si>
  <si>
    <t>городской округ Югорск</t>
  </si>
  <si>
    <t>Итого по городскому округу Югорску</t>
  </si>
  <si>
    <t>Итого по городскому округу Нягани</t>
  </si>
  <si>
    <t>2022</t>
  </si>
  <si>
    <t>Советский район</t>
  </si>
  <si>
    <t>По невозможности (приказ от 23.11.2021 №98/КР)</t>
  </si>
  <si>
    <t>По невозможности (приказ от 24.11.2021 №114/КР)</t>
  </si>
  <si>
    <t>По невозможности (приказ от 24.11.2021 №115/КР)</t>
  </si>
  <si>
    <t>По невозможности (приказ от 23.11.2021 №99/КР)</t>
  </si>
  <si>
    <t>По невозможности (приказ от 23.11.2021 №100/КР)</t>
  </si>
  <si>
    <t>По невозможности (приказ от 24.11.2021 №112/КР)</t>
  </si>
  <si>
    <t>По невозможности (приказ от 24.11.2021 №113/КР)</t>
  </si>
  <si>
    <t>Югорск</t>
  </si>
  <si>
    <t>По невозможности (приказ от 05.05.2021 №02/КР)</t>
  </si>
  <si>
    <t>Ханты-Мансийск</t>
  </si>
  <si>
    <t>Аукцион не состоялся (33/01-сд-2322 от 26.09.2022)</t>
  </si>
  <si>
    <t>Сургут</t>
  </si>
  <si>
    <t>Нефтеюганск</t>
  </si>
  <si>
    <t>Аукцион не состоялся (33/01-сд-2576 от 20.10.2022)</t>
  </si>
  <si>
    <t>Сургутский район</t>
  </si>
  <si>
    <t>По невозможности с 2022 на 2023</t>
  </si>
  <si>
    <t>По невозможности с 2022 на 2026-2028</t>
  </si>
  <si>
    <t>Нефтеюганский район</t>
  </si>
  <si>
    <t>Аукцион не состоялся (33/01-сд-2582 от 21.10.2022)</t>
  </si>
  <si>
    <t>Октябрьский район</t>
  </si>
  <si>
    <t>Аукцион не состоялся (33/01-сд-2760 от 08.11.2022)</t>
  </si>
  <si>
    <t>мкр. Энергетиков, д. 40</t>
  </si>
  <si>
    <t>Нягань</t>
  </si>
  <si>
    <t>Когалым</t>
  </si>
  <si>
    <t>По невозможности с 2022 на 2026 (Приказ № 161 от 08.11.2022)</t>
  </si>
  <si>
    <t>По невозможности с 2022 на 2023 (Приказ №150 от 25.10.2022)</t>
  </si>
  <si>
    <t>На 2024 с 2022 по решению комиссии, готовятся документы по переселению и сносу. 33/01-Вх-20177 12.10.2022</t>
  </si>
  <si>
    <t>Приказ 164/КР от 08.11.2022</t>
  </si>
  <si>
    <t>Нижневартовск</t>
  </si>
  <si>
    <t>По невозможности с 2022 на 2026 (Приказ № 159 от 03.11.2022)</t>
  </si>
  <si>
    <t>По невозможности с 2022 на 2026 (Приказ № 171 от 14.11.2022)</t>
  </si>
  <si>
    <t>По невозможности с 2022 на 2026 (Приказ № 167 от 10.11.2022)</t>
  </si>
  <si>
    <t>По невозможности с 2022 на 2026 (Приказ № 169 от 14.11.2022)</t>
  </si>
  <si>
    <t>Аукцион не состоялся (33/01-сд-2886 от 22.11.2022)</t>
  </si>
  <si>
    <t>Аукцион не состоялся 33/01-сд-2979 от 29.11.2022</t>
  </si>
  <si>
    <t>Аукцион не состоялся 33/01-сд-2887 от 22.11.2022</t>
  </si>
  <si>
    <t>По расторжению</t>
  </si>
  <si>
    <t>Ждем служебку</t>
  </si>
  <si>
    <t>По невозможности с 2022 на 2026 (приказ 168/КР от 14.11.2022)</t>
  </si>
  <si>
    <t>По невозможности с 2022 на 2026 (Приказ № 173 от 15.11.2022)</t>
  </si>
  <si>
    <t>По невозможности с 2022 на 2026 (Приказ № 176 от 15.11.2022)</t>
  </si>
  <si>
    <t>По невозможности с 2022 на 2026 (Приказ № 175 от 15.11.2022)</t>
  </si>
  <si>
    <t>По невозможности с 2022 на 2025 вторичная (Приказ № 188 от 28.11.2022)</t>
  </si>
  <si>
    <t>По невозможности с 2022 на 2026 (Приказ № 193 от 28.11.2022)</t>
  </si>
  <si>
    <t>мкр. Энергетиков, д 40</t>
  </si>
  <si>
    <t>По расторжению 33/01-сд-3030 02.12.2022</t>
  </si>
  <si>
    <t>Исключен из ДПКР аварийный 33/01-Вх-16428 от 10.08.2022</t>
  </si>
  <si>
    <t>Аукцион не состоялся</t>
  </si>
  <si>
    <t>Протокол комиссии от 29.112022 г. Сургута о переносе на 2023, смена способа формирования фонда</t>
  </si>
  <si>
    <t>Итого по Белоярскому муниципальному району</t>
  </si>
  <si>
    <t>Итого по Кондинскому муниципальному району</t>
  </si>
  <si>
    <t>Итого по Нефтеюганскому муниципальному району</t>
  </si>
  <si>
    <t>Итого по Нижневартовскому муниципальному району</t>
  </si>
  <si>
    <t>Итого по Октябрьскому муниципальному району</t>
  </si>
  <si>
    <t>Итого по Советскому муниципальному району</t>
  </si>
  <si>
    <t>Итого по Сургутскому муниципальному району</t>
  </si>
  <si>
    <t>Итого по  Белоярскому муниципальному району</t>
  </si>
  <si>
    <t>Итого по Березовскому муниципальному району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</si>
</sst>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_р_."/>
    <numFmt numFmtId="165" formatCode="#\ ###\ ###\ ##0.00"/>
    <numFmt numFmtId="166" formatCode="_-* #,##0.00_р_._-;\-* #,##0.00_р_._-;_-* &quot;-&quot;??_р_._-;_-@_-"/>
  </numFmts>
  <fonts count="25" x14ac:knownFonts="1">
    <font>
      <sz val="11"/>
      <color theme="1"/>
      <name val="Calibri"/>
      <family val="2"/>
      <scheme val="minor"/>
    </font>
    <font>
      <sz val="11"/>
      <color theme="1"/>
      <name val="Calibri"/>
      <family val="2"/>
      <charset val="204"/>
      <scheme val="minor"/>
    </font>
    <font>
      <sz val="11"/>
      <color theme="1"/>
      <name val="Calibri"/>
      <family val="2"/>
      <scheme val="minor"/>
    </font>
    <font>
      <sz val="9"/>
      <name val="Calibri"/>
      <family val="2"/>
      <scheme val="minor"/>
    </font>
    <font>
      <sz val="11"/>
      <name val="Calibri"/>
      <family val="2"/>
      <scheme val="minor"/>
    </font>
    <font>
      <b/>
      <sz val="12"/>
      <name val="Times New Roman"/>
      <family val="1"/>
      <charset val="204"/>
    </font>
    <font>
      <b/>
      <sz val="9"/>
      <name val="Times New Roman"/>
      <family val="1"/>
      <charset val="204"/>
    </font>
    <font>
      <sz val="9"/>
      <name val="Times New Roman"/>
      <family val="1"/>
      <charset val="204"/>
    </font>
    <font>
      <sz val="10"/>
      <name val="Times New Roman"/>
      <family val="1"/>
      <charset val="204"/>
    </font>
    <font>
      <b/>
      <sz val="10"/>
      <name val="Times New Roman"/>
      <family val="1"/>
      <charset val="204"/>
    </font>
    <font>
      <sz val="11"/>
      <name val="Calibri"/>
      <family val="2"/>
      <charset val="204"/>
      <scheme val="minor"/>
    </font>
    <font>
      <sz val="11"/>
      <name val="Calibri"/>
      <family val="2"/>
      <charset val="204"/>
    </font>
    <font>
      <b/>
      <sz val="11"/>
      <name val="Times New Roman"/>
      <family val="1"/>
      <charset val="204"/>
    </font>
    <font>
      <b/>
      <sz val="14"/>
      <name val="Times New Roman"/>
      <family val="1"/>
      <charset val="204"/>
    </font>
    <font>
      <sz val="11"/>
      <color theme="1"/>
      <name val="Calibri"/>
      <family val="2"/>
      <charset val="204"/>
    </font>
    <font>
      <sz val="12"/>
      <name val="Times New Roman"/>
      <family val="1"/>
      <charset val="204"/>
    </font>
    <font>
      <b/>
      <sz val="11"/>
      <color theme="1"/>
      <name val="Times New Roman"/>
      <family val="1"/>
      <charset val="204"/>
    </font>
    <font>
      <b/>
      <sz val="12"/>
      <color theme="1"/>
      <name val="Times New Roman"/>
      <family val="1"/>
      <charset val="204"/>
    </font>
    <font>
      <sz val="11"/>
      <color theme="1"/>
      <name val="Times New Roman"/>
      <family val="1"/>
      <charset val="204"/>
    </font>
    <font>
      <sz val="8"/>
      <name val="Calibri"/>
      <family val="2"/>
      <scheme val="minor"/>
    </font>
    <font>
      <sz val="11"/>
      <color indexed="8"/>
      <name val="Calibri"/>
      <family val="2"/>
    </font>
    <font>
      <sz val="11"/>
      <color rgb="FFFF0000"/>
      <name val="Times New Roman"/>
      <family val="1"/>
      <charset val="204"/>
    </font>
    <font>
      <sz val="11"/>
      <color theme="1"/>
      <name val="Times New Roman"/>
      <family val="2"/>
      <charset val="204"/>
    </font>
    <font>
      <sz val="11"/>
      <color indexed="8"/>
      <name val="Calibri"/>
      <family val="2"/>
      <charset val="204"/>
    </font>
    <font>
      <sz val="1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6">
    <xf numFmtId="0" fontId="0" fillId="0" borderId="0"/>
    <xf numFmtId="43" fontId="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20" fillId="0" borderId="0" applyFont="0" applyFill="0" applyBorder="0" applyAlignment="0" applyProtection="0"/>
    <xf numFmtId="0" fontId="2" fillId="0" borderId="0"/>
    <xf numFmtId="166" fontId="2" fillId="0" borderId="0" applyFont="0" applyFill="0" applyBorder="0" applyAlignment="0" applyProtection="0"/>
    <xf numFmtId="0" fontId="1" fillId="0" borderId="0"/>
    <xf numFmtId="0" fontId="14" fillId="0" borderId="0"/>
    <xf numFmtId="0" fontId="14" fillId="0" borderId="0"/>
    <xf numFmtId="166" fontId="23" fillId="0" borderId="0" applyFont="0" applyFill="0" applyBorder="0" applyAlignment="0" applyProtection="0"/>
    <xf numFmtId="0" fontId="22"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22" fillId="0" borderId="0" applyFont="0" applyFill="0" applyBorder="0" applyAlignment="0" applyProtection="0"/>
    <xf numFmtId="43" fontId="22" fillId="0" borderId="0" applyFont="0" applyFill="0" applyBorder="0" applyAlignment="0" applyProtection="0"/>
    <xf numFmtId="0" fontId="2" fillId="0" borderId="0"/>
    <xf numFmtId="166" fontId="20" fillId="0" borderId="0" applyFont="0" applyFill="0" applyBorder="0" applyAlignment="0" applyProtection="0"/>
    <xf numFmtId="0" fontId="2" fillId="0" borderId="0"/>
    <xf numFmtId="166" fontId="2" fillId="0" borderId="0" applyFont="0" applyFill="0" applyBorder="0" applyAlignment="0" applyProtection="0"/>
  </cellStyleXfs>
  <cellXfs count="218">
    <xf numFmtId="0" fontId="0" fillId="0" borderId="0" xfId="0"/>
    <xf numFmtId="0" fontId="16" fillId="2" borderId="16" xfId="0" applyFont="1" applyFill="1" applyBorder="1" applyAlignment="1">
      <alignment horizontal="center" vertical="center" wrapText="1"/>
    </xf>
    <xf numFmtId="0" fontId="17" fillId="2" borderId="16" xfId="0" applyFont="1" applyFill="1" applyBorder="1" applyAlignment="1">
      <alignment horizontal="center" vertical="center" wrapText="1"/>
    </xf>
    <xf numFmtId="4" fontId="17" fillId="2" borderId="16" xfId="1" applyNumberFormat="1" applyFont="1" applyFill="1" applyBorder="1" applyAlignment="1">
      <alignment horizontal="center" vertical="center" wrapText="1"/>
    </xf>
    <xf numFmtId="0" fontId="16" fillId="2" borderId="16" xfId="0" applyFont="1" applyFill="1" applyBorder="1" applyAlignment="1">
      <alignment horizontal="center" vertical="center"/>
    </xf>
    <xf numFmtId="0" fontId="18" fillId="0" borderId="1" xfId="0" applyFont="1" applyBorder="1" applyAlignment="1">
      <alignment horizontal="center" vertical="center" wrapText="1"/>
    </xf>
    <xf numFmtId="0" fontId="0" fillId="0" borderId="0" xfId="0" applyAlignment="1">
      <alignment wrapText="1"/>
    </xf>
    <xf numFmtId="0" fontId="18" fillId="0" borderId="1" xfId="0" applyFont="1" applyBorder="1" applyAlignment="1">
      <alignment horizontal="center" vertical="top"/>
    </xf>
    <xf numFmtId="4"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4" fillId="0" borderId="1" xfId="0" applyFont="1" applyBorder="1"/>
    <xf numFmtId="4" fontId="18" fillId="0" borderId="1" xfId="0" applyNumberFormat="1" applyFont="1" applyBorder="1" applyAlignment="1">
      <alignment horizontal="center" vertical="center" wrapText="1"/>
    </xf>
    <xf numFmtId="0" fontId="18" fillId="0" borderId="1" xfId="0" applyFont="1" applyBorder="1" applyAlignment="1">
      <alignment horizontal="center"/>
    </xf>
    <xf numFmtId="0" fontId="3" fillId="0" borderId="0" xfId="0" applyFont="1" applyAlignment="1">
      <alignment horizontal="center" vertical="center"/>
    </xf>
    <xf numFmtId="0" fontId="4" fillId="0" borderId="0" xfId="0" applyFont="1"/>
    <xf numFmtId="164" fontId="3" fillId="0" borderId="0" xfId="0" applyNumberFormat="1" applyFont="1"/>
    <xf numFmtId="2" fontId="4" fillId="0" borderId="0" xfId="0" applyNumberFormat="1" applyFont="1" applyAlignment="1">
      <alignment horizontal="center" vertical="center"/>
    </xf>
    <xf numFmtId="0" fontId="4" fillId="0" borderId="0" xfId="0" applyFont="1" applyAlignment="1">
      <alignment horizontal="center" vertical="center"/>
    </xf>
    <xf numFmtId="4" fontId="4" fillId="0" borderId="0" xfId="0" applyNumberFormat="1" applyFont="1" applyAlignment="1">
      <alignment horizontal="center" vertical="center"/>
    </xf>
    <xf numFmtId="2"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 fontId="7" fillId="0" borderId="1" xfId="0" applyNumberFormat="1" applyFont="1" applyBorder="1" applyAlignment="1">
      <alignment horizontal="center" vertical="center"/>
    </xf>
    <xf numFmtId="0" fontId="7" fillId="0" borderId="1" xfId="0" applyFont="1" applyBorder="1" applyAlignment="1">
      <alignment horizontal="center" vertical="center"/>
    </xf>
    <xf numFmtId="3" fontId="6" fillId="0" borderId="1" xfId="0" applyNumberFormat="1" applyFont="1" applyBorder="1" applyAlignment="1">
      <alignment horizontal="center" vertical="center"/>
    </xf>
    <xf numFmtId="0" fontId="6" fillId="0" borderId="4" xfId="0" applyFont="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xf>
    <xf numFmtId="0" fontId="6" fillId="0" borderId="1" xfId="0" applyFont="1" applyBorder="1" applyAlignment="1">
      <alignment horizontal="center" vertical="center"/>
    </xf>
    <xf numFmtId="1" fontId="6" fillId="0" borderId="1" xfId="0" applyNumberFormat="1" applyFont="1" applyBorder="1" applyAlignment="1">
      <alignment horizontal="center" vertical="center"/>
    </xf>
    <xf numFmtId="0" fontId="7" fillId="0" borderId="6" xfId="0" applyFont="1" applyBorder="1" applyAlignment="1">
      <alignment horizontal="center" vertical="center"/>
    </xf>
    <xf numFmtId="164" fontId="9"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8" fillId="0" borderId="1" xfId="0" applyFont="1" applyBorder="1" applyAlignment="1">
      <alignment horizontal="center" vertical="center"/>
    </xf>
    <xf numFmtId="2" fontId="8"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2" fontId="8" fillId="0" borderId="10" xfId="0" applyNumberFormat="1" applyFont="1" applyBorder="1" applyAlignment="1">
      <alignment horizontal="left" vertical="center" wrapText="1"/>
    </xf>
    <xf numFmtId="4" fontId="7" fillId="0" borderId="10"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4" fontId="7" fillId="0" borderId="13" xfId="0" applyNumberFormat="1" applyFont="1" applyBorder="1" applyAlignment="1">
      <alignment horizontal="center" vertical="center"/>
    </xf>
    <xf numFmtId="0" fontId="7" fillId="0" borderId="13" xfId="0" applyFont="1" applyBorder="1" applyAlignment="1">
      <alignment horizontal="center" vertical="center"/>
    </xf>
    <xf numFmtId="165" fontId="7" fillId="0" borderId="10" xfId="0" applyNumberFormat="1" applyFont="1" applyBorder="1" applyAlignment="1">
      <alignment horizontal="center" vertical="center" wrapText="1"/>
    </xf>
    <xf numFmtId="2" fontId="8" fillId="0" borderId="1" xfId="0" applyNumberFormat="1" applyFont="1" applyBorder="1" applyAlignment="1">
      <alignment horizontal="left" vertical="center" wrapText="1"/>
    </xf>
    <xf numFmtId="164" fontId="7" fillId="0" borderId="6" xfId="0" applyNumberFormat="1" applyFont="1" applyBorder="1" applyAlignment="1">
      <alignment horizontal="center" vertical="center" wrapText="1"/>
    </xf>
    <xf numFmtId="4" fontId="7" fillId="0" borderId="6" xfId="0" applyNumberFormat="1" applyFont="1" applyBorder="1" applyAlignment="1">
      <alignment horizontal="center" vertical="center"/>
    </xf>
    <xf numFmtId="165"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65"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164" fontId="7" fillId="0" borderId="6" xfId="0" applyNumberFormat="1" applyFont="1" applyBorder="1" applyAlignment="1">
      <alignment horizontal="center" vertical="center"/>
    </xf>
    <xf numFmtId="2" fontId="7"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4" fontId="7" fillId="0" borderId="9" xfId="0" applyNumberFormat="1" applyFont="1" applyBorder="1" applyAlignment="1">
      <alignment horizontal="center" vertical="center"/>
    </xf>
    <xf numFmtId="4" fontId="7" fillId="0" borderId="3" xfId="0" applyNumberFormat="1" applyFont="1" applyBorder="1" applyAlignment="1">
      <alignment horizontal="center" vertical="center"/>
    </xf>
    <xf numFmtId="0" fontId="8" fillId="0" borderId="10" xfId="0" applyFont="1" applyBorder="1" applyAlignment="1">
      <alignment horizontal="left" vertical="center" wrapText="1"/>
    </xf>
    <xf numFmtId="165" fontId="7" fillId="0" borderId="13" xfId="0" applyNumberFormat="1" applyFont="1" applyBorder="1" applyAlignment="1">
      <alignment horizontal="center" vertical="center" wrapText="1"/>
    </xf>
    <xf numFmtId="4" fontId="7" fillId="0" borderId="10" xfId="0" applyNumberFormat="1" applyFont="1" applyBorder="1" applyAlignment="1">
      <alignment horizontal="center" vertical="center"/>
    </xf>
    <xf numFmtId="165" fontId="7" fillId="0" borderId="3" xfId="0" applyNumberFormat="1" applyFont="1" applyBorder="1" applyAlignment="1">
      <alignment horizontal="center" vertical="center" wrapText="1"/>
    </xf>
    <xf numFmtId="164" fontId="7" fillId="0" borderId="13" xfId="0" applyNumberFormat="1" applyFont="1" applyBorder="1" applyAlignment="1">
      <alignment horizontal="center" vertical="center"/>
    </xf>
    <xf numFmtId="2" fontId="7" fillId="0" borderId="13"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5" xfId="0" applyFont="1" applyBorder="1" applyAlignment="1">
      <alignment horizontal="center" vertical="center"/>
    </xf>
    <xf numFmtId="1" fontId="7" fillId="0" borderId="14" xfId="0" applyNumberFormat="1" applyFont="1" applyBorder="1" applyAlignment="1">
      <alignment horizontal="center" vertical="center"/>
    </xf>
    <xf numFmtId="165" fontId="7" fillId="0" borderId="9" xfId="0" applyNumberFormat="1" applyFont="1" applyBorder="1" applyAlignment="1">
      <alignment horizontal="center" vertical="center" wrapText="1"/>
    </xf>
    <xf numFmtId="3" fontId="7" fillId="0" borderId="6" xfId="0" applyNumberFormat="1" applyFont="1" applyBorder="1" applyAlignment="1">
      <alignment horizontal="center" vertical="center"/>
    </xf>
    <xf numFmtId="0" fontId="7" fillId="0" borderId="4" xfId="0" applyFont="1" applyBorder="1" applyAlignment="1">
      <alignment horizontal="center" vertical="center" wrapText="1"/>
    </xf>
    <xf numFmtId="4" fontId="11" fillId="0" borderId="6" xfId="0" applyNumberFormat="1" applyFont="1" applyBorder="1" applyAlignment="1">
      <alignment horizontal="center" vertical="center"/>
    </xf>
    <xf numFmtId="0" fontId="11" fillId="0" borderId="1" xfId="0" applyFont="1" applyBorder="1" applyAlignment="1">
      <alignment horizontal="center" vertical="center" wrapText="1"/>
    </xf>
    <xf numFmtId="2" fontId="6" fillId="0" borderId="13" xfId="0" applyNumberFormat="1" applyFont="1" applyBorder="1" applyAlignment="1">
      <alignment horizontal="center" vertical="center"/>
    </xf>
    <xf numFmtId="0" fontId="4" fillId="0" borderId="1" xfId="0" applyFont="1" applyBorder="1" applyAlignment="1">
      <alignment vertical="center"/>
    </xf>
    <xf numFmtId="43" fontId="6" fillId="0" borderId="1" xfId="1" applyFont="1" applyFill="1" applyBorder="1" applyAlignment="1">
      <alignment horizontal="center" vertical="center"/>
    </xf>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wrapText="1"/>
    </xf>
    <xf numFmtId="2" fontId="8" fillId="0" borderId="1" xfId="0" applyNumberFormat="1" applyFont="1" applyBorder="1" applyAlignment="1">
      <alignment horizontal="left" vertical="center"/>
    </xf>
    <xf numFmtId="0" fontId="12" fillId="0" borderId="4" xfId="0" applyFont="1" applyBorder="1" applyAlignment="1">
      <alignment horizontal="center" vertical="center" wrapText="1"/>
    </xf>
    <xf numFmtId="0" fontId="12" fillId="0" borderId="4" xfId="0" applyFont="1" applyBorder="1" applyAlignment="1">
      <alignment vertical="center" wrapText="1"/>
    </xf>
    <xf numFmtId="4" fontId="6"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0" fontId="4" fillId="0" borderId="6" xfId="0" applyFont="1" applyBorder="1" applyAlignment="1">
      <alignment vertical="center"/>
    </xf>
    <xf numFmtId="2" fontId="7" fillId="0" borderId="6" xfId="0" applyNumberFormat="1" applyFont="1" applyBorder="1" applyAlignment="1">
      <alignment horizontal="center" vertical="center" wrapText="1"/>
    </xf>
    <xf numFmtId="0" fontId="7" fillId="0" borderId="9" xfId="0" applyFont="1" applyBorder="1" applyAlignment="1">
      <alignment horizontal="center" vertical="center"/>
    </xf>
    <xf numFmtId="4" fontId="7" fillId="0" borderId="15" xfId="0" applyNumberFormat="1" applyFont="1" applyBorder="1" applyAlignment="1">
      <alignment horizontal="center" vertical="center"/>
    </xf>
    <xf numFmtId="3" fontId="9" fillId="0" borderId="1" xfId="0" applyNumberFormat="1" applyFont="1" applyBorder="1" applyAlignment="1">
      <alignment horizontal="center" vertical="center"/>
    </xf>
    <xf numFmtId="2" fontId="12" fillId="0" borderId="1" xfId="0" applyNumberFormat="1" applyFont="1" applyBorder="1" applyAlignment="1">
      <alignment vertical="center" wrapText="1"/>
    </xf>
    <xf numFmtId="0" fontId="7" fillId="0" borderId="10" xfId="0" applyFont="1" applyBorder="1" applyAlignment="1">
      <alignment horizontal="center" vertical="center"/>
    </xf>
    <xf numFmtId="43" fontId="6" fillId="0" borderId="1" xfId="0" applyNumberFormat="1" applyFont="1" applyBorder="1" applyAlignment="1">
      <alignment horizontal="center" vertical="center"/>
    </xf>
    <xf numFmtId="4" fontId="4" fillId="0" borderId="0" xfId="0" applyNumberFormat="1" applyFont="1"/>
    <xf numFmtId="0" fontId="18" fillId="0" borderId="1" xfId="0" applyFont="1" applyBorder="1" applyAlignment="1">
      <alignment horizontal="center" wrapText="1"/>
    </xf>
    <xf numFmtId="4" fontId="18" fillId="0" borderId="1" xfId="0" applyNumberFormat="1" applyFont="1" applyBorder="1" applyAlignment="1">
      <alignment horizontal="center"/>
    </xf>
    <xf numFmtId="0" fontId="8" fillId="0" borderId="6" xfId="0" applyFont="1" applyBorder="1" applyAlignment="1">
      <alignment horizontal="left" vertical="center" wrapText="1"/>
    </xf>
    <xf numFmtId="4" fontId="10" fillId="0" borderId="6" xfId="0" applyNumberFormat="1" applyFont="1" applyBorder="1" applyAlignment="1">
      <alignment horizontal="center" vertical="center"/>
    </xf>
    <xf numFmtId="0" fontId="10" fillId="0" borderId="6" xfId="0" applyFont="1" applyBorder="1" applyAlignment="1">
      <alignment horizontal="center" vertical="center"/>
    </xf>
    <xf numFmtId="0" fontId="8" fillId="0" borderId="3" xfId="0" applyFont="1" applyBorder="1" applyAlignment="1">
      <alignment horizontal="left" vertical="center" wrapText="1"/>
    </xf>
    <xf numFmtId="4" fontId="7" fillId="0" borderId="1" xfId="0" applyNumberFormat="1" applyFont="1" applyBorder="1" applyAlignment="1">
      <alignment horizontal="center" vertical="center" wrapText="1"/>
    </xf>
    <xf numFmtId="4" fontId="18" fillId="0" borderId="1" xfId="0" applyNumberFormat="1" applyFont="1" applyBorder="1" applyAlignment="1">
      <alignment horizontal="center" vertical="top"/>
    </xf>
    <xf numFmtId="0" fontId="8" fillId="0" borderId="9" xfId="0" applyFont="1" applyBorder="1" applyAlignment="1">
      <alignment horizontal="left" vertical="center" wrapText="1"/>
    </xf>
    <xf numFmtId="0" fontId="6" fillId="0" borderId="6"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top"/>
    </xf>
    <xf numFmtId="0" fontId="21" fillId="0" borderId="1" xfId="0" applyFont="1" applyBorder="1" applyAlignment="1">
      <alignment horizontal="center" vertical="center"/>
    </xf>
    <xf numFmtId="4" fontId="21" fillId="0" borderId="1" xfId="0" applyNumberFormat="1" applyFont="1" applyBorder="1" applyAlignment="1">
      <alignment horizontal="center" vertical="top"/>
    </xf>
    <xf numFmtId="165" fontId="7" fillId="3" borderId="1" xfId="0" applyNumberFormat="1" applyFont="1" applyFill="1" applyBorder="1" applyAlignment="1">
      <alignment horizontal="center" vertical="center" wrapText="1"/>
    </xf>
    <xf numFmtId="4" fontId="7" fillId="0" borderId="5" xfId="0" applyNumberFormat="1" applyFont="1" applyBorder="1" applyAlignment="1">
      <alignment horizontal="center" vertical="center"/>
    </xf>
    <xf numFmtId="49" fontId="0" fillId="0" borderId="0" xfId="0" applyNumberFormat="1"/>
    <xf numFmtId="49" fontId="17" fillId="2" borderId="16" xfId="0" applyNumberFormat="1" applyFont="1" applyFill="1" applyBorder="1" applyAlignment="1">
      <alignment horizontal="center" vertical="center" wrapText="1"/>
    </xf>
    <xf numFmtId="49" fontId="18" fillId="0" borderId="1" xfId="0" applyNumberFormat="1"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2" fontId="7" fillId="0" borderId="1" xfId="0" applyNumberFormat="1" applyFont="1" applyBorder="1" applyAlignment="1">
      <alignment horizontal="left" vertical="center" wrapText="1"/>
    </xf>
    <xf numFmtId="0" fontId="8" fillId="0" borderId="5" xfId="0" applyFont="1" applyBorder="1" applyAlignment="1">
      <alignment horizontal="left" vertical="center" wrapText="1"/>
    </xf>
    <xf numFmtId="4" fontId="8" fillId="0" borderId="1" xfId="0" applyNumberFormat="1" applyFont="1" applyBorder="1" applyAlignment="1">
      <alignment horizontal="right" vertical="center" wrapText="1"/>
    </xf>
    <xf numFmtId="0" fontId="24" fillId="0" borderId="1" xfId="0" applyFont="1" applyBorder="1" applyAlignment="1">
      <alignment horizontal="center" vertical="center" wrapText="1"/>
    </xf>
    <xf numFmtId="0" fontId="9" fillId="0" borderId="4" xfId="0" applyFont="1" applyBorder="1" applyAlignment="1">
      <alignment vertical="center" wrapText="1"/>
    </xf>
    <xf numFmtId="2" fontId="7" fillId="0" borderId="6" xfId="0" applyNumberFormat="1" applyFont="1" applyBorder="1" applyAlignment="1">
      <alignment horizontal="center" vertical="center"/>
    </xf>
    <xf numFmtId="2" fontId="6" fillId="0" borderId="1" xfId="0" applyNumberFormat="1" applyFont="1" applyBorder="1" applyAlignment="1">
      <alignment horizontal="center" vertical="center"/>
    </xf>
    <xf numFmtId="0" fontId="6" fillId="0" borderId="6" xfId="0" applyFont="1" applyBorder="1" applyAlignment="1">
      <alignment horizontal="center" vertical="center"/>
    </xf>
    <xf numFmtId="4" fontId="6" fillId="0" borderId="6" xfId="0" applyNumberFormat="1" applyFont="1" applyBorder="1" applyAlignment="1">
      <alignment horizontal="center" vertical="center"/>
    </xf>
    <xf numFmtId="2"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xf>
    <xf numFmtId="0" fontId="24" fillId="0" borderId="1" xfId="0" applyFont="1" applyBorder="1" applyAlignment="1">
      <alignment horizontal="center" vertical="center"/>
    </xf>
    <xf numFmtId="49"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0" fontId="24" fillId="0" borderId="10" xfId="0" applyFont="1" applyBorder="1" applyAlignment="1">
      <alignment horizontal="left" vertical="center" wrapText="1"/>
    </xf>
    <xf numFmtId="4" fontId="24" fillId="0" borderId="1" xfId="0" applyNumberFormat="1"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4" fontId="24" fillId="0" borderId="1" xfId="0" applyNumberFormat="1" applyFont="1" applyBorder="1" applyAlignment="1">
      <alignment horizontal="left" vertical="center"/>
    </xf>
    <xf numFmtId="4" fontId="24" fillId="0" borderId="1" xfId="0" applyNumberFormat="1" applyFont="1" applyBorder="1" applyAlignment="1">
      <alignment horizontal="left" vertical="center" wrapText="1"/>
    </xf>
    <xf numFmtId="0" fontId="24" fillId="0" borderId="2" xfId="0" applyFont="1" applyBorder="1" applyAlignment="1">
      <alignment horizontal="center" vertical="center" wrapText="1"/>
    </xf>
    <xf numFmtId="0" fontId="24" fillId="0" borderId="0" xfId="0" applyFont="1" applyAlignment="1">
      <alignment horizontal="center" vertical="center" wrapText="1"/>
    </xf>
    <xf numFmtId="0" fontId="4" fillId="0" borderId="0" xfId="0" applyFont="1" applyAlignment="1">
      <alignment vertical="center"/>
    </xf>
    <xf numFmtId="0" fontId="8" fillId="0" borderId="1" xfId="0" applyFont="1" applyBorder="1" applyAlignment="1">
      <alignment horizontal="left" vertical="center"/>
    </xf>
    <xf numFmtId="0" fontId="24" fillId="0" borderId="1" xfId="0" applyFont="1" applyBorder="1" applyAlignment="1">
      <alignment vertical="center"/>
    </xf>
    <xf numFmtId="2" fontId="9" fillId="0" borderId="4" xfId="0" applyNumberFormat="1" applyFont="1" applyBorder="1" applyAlignment="1">
      <alignment horizontal="left" vertical="center" wrapText="1"/>
    </xf>
    <xf numFmtId="2" fontId="9" fillId="0" borderId="6" xfId="0" applyNumberFormat="1" applyFont="1" applyBorder="1" applyAlignment="1">
      <alignment horizontal="left" vertical="center" wrapText="1"/>
    </xf>
    <xf numFmtId="2" fontId="9" fillId="0" borderId="4" xfId="0" applyNumberFormat="1" applyFont="1" applyBorder="1" applyAlignment="1">
      <alignment horizontal="left" vertical="center"/>
    </xf>
    <xf numFmtId="2" fontId="9" fillId="0" borderId="6" xfId="0" applyNumberFormat="1" applyFont="1" applyBorder="1" applyAlignment="1">
      <alignment horizontal="left" vertical="center"/>
    </xf>
    <xf numFmtId="2" fontId="5" fillId="0" borderId="4" xfId="0" applyNumberFormat="1" applyFont="1" applyBorder="1" applyAlignment="1">
      <alignment horizontal="center" vertical="center"/>
    </xf>
    <xf numFmtId="2" fontId="5" fillId="0" borderId="5" xfId="0" applyNumberFormat="1" applyFont="1" applyBorder="1" applyAlignment="1">
      <alignment horizontal="center" vertical="center"/>
    </xf>
    <xf numFmtId="2" fontId="6" fillId="0" borderId="6" xfId="0" applyNumberFormat="1"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left" vertical="center"/>
    </xf>
    <xf numFmtId="0" fontId="9" fillId="0" borderId="4" xfId="0" applyFont="1" applyBorder="1" applyAlignment="1">
      <alignment vertical="center" wrapText="1"/>
    </xf>
    <xf numFmtId="0" fontId="9" fillId="0" borderId="6" xfId="0" applyFont="1" applyBorder="1" applyAlignment="1">
      <alignment vertical="center" wrapText="1"/>
    </xf>
    <xf numFmtId="0" fontId="9" fillId="0" borderId="1" xfId="0" applyFont="1" applyBorder="1" applyAlignment="1">
      <alignment horizontal="left" vertical="center" wrapText="1"/>
    </xf>
    <xf numFmtId="2" fontId="15" fillId="0" borderId="5" xfId="0" applyNumberFormat="1" applyFont="1" applyBorder="1" applyAlignment="1">
      <alignment horizontal="center" vertical="center"/>
    </xf>
    <xf numFmtId="2" fontId="7" fillId="0" borderId="6" xfId="0" applyNumberFormat="1" applyFont="1" applyBorder="1" applyAlignment="1">
      <alignment horizontal="center" vertical="center"/>
    </xf>
    <xf numFmtId="2" fontId="5" fillId="0" borderId="4"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0" fontId="9" fillId="0" borderId="1" xfId="0" applyFont="1" applyBorder="1" applyAlignment="1">
      <alignment vertical="center"/>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wrapText="1"/>
    </xf>
    <xf numFmtId="4" fontId="9" fillId="0" borderId="4" xfId="0" applyNumberFormat="1" applyFont="1" applyBorder="1" applyAlignment="1">
      <alignment horizontal="left" vertical="center" wrapText="1"/>
    </xf>
    <xf numFmtId="4" fontId="9" fillId="0" borderId="6" xfId="0" applyNumberFormat="1" applyFont="1" applyBorder="1" applyAlignment="1">
      <alignment horizontal="lef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5" fillId="0" borderId="6" xfId="0" applyFont="1" applyBorder="1" applyAlignment="1">
      <alignment horizontal="center" vertical="center"/>
    </xf>
    <xf numFmtId="2" fontId="5"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6" fillId="0" borderId="6" xfId="0" applyFont="1" applyBorder="1" applyAlignment="1">
      <alignment horizontal="center" vertical="center"/>
    </xf>
    <xf numFmtId="0" fontId="9" fillId="0" borderId="4" xfId="2" applyFont="1" applyBorder="1" applyAlignment="1">
      <alignment horizontal="left" vertical="center"/>
    </xf>
    <xf numFmtId="0" fontId="9" fillId="0" borderId="6" xfId="2" applyFont="1" applyBorder="1" applyAlignment="1">
      <alignment horizontal="left" vertical="center"/>
    </xf>
    <xf numFmtId="4" fontId="5" fillId="0" borderId="4" xfId="0" applyNumberFormat="1" applyFont="1" applyBorder="1" applyAlignment="1">
      <alignment horizontal="center" vertical="center"/>
    </xf>
    <xf numFmtId="4" fontId="5" fillId="0" borderId="5" xfId="0" applyNumberFormat="1" applyFont="1" applyBorder="1" applyAlignment="1">
      <alignment horizontal="center" vertical="center"/>
    </xf>
    <xf numFmtId="4" fontId="6" fillId="0" borderId="6" xfId="0" applyNumberFormat="1" applyFont="1" applyBorder="1" applyAlignment="1">
      <alignment horizontal="center" vertical="center"/>
    </xf>
    <xf numFmtId="4" fontId="9"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9" fillId="0" borderId="4" xfId="0" applyFont="1" applyBorder="1" applyAlignment="1">
      <alignment vertical="center"/>
    </xf>
    <xf numFmtId="0" fontId="9" fillId="0" borderId="6" xfId="0" applyFont="1" applyBorder="1" applyAlignment="1">
      <alignment vertical="center"/>
    </xf>
    <xf numFmtId="4" fontId="9" fillId="0" borderId="4" xfId="0" applyNumberFormat="1" applyFont="1" applyBorder="1" applyAlignment="1">
      <alignment horizontal="left" vertical="center"/>
    </xf>
    <xf numFmtId="4" fontId="9" fillId="0" borderId="6" xfId="0" applyNumberFormat="1" applyFont="1" applyBorder="1" applyAlignment="1">
      <alignment horizontal="left" vertical="center"/>
    </xf>
    <xf numFmtId="4" fontId="5" fillId="0" borderId="4"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4" fontId="6" fillId="0" borderId="6" xfId="0" applyNumberFormat="1" applyFont="1" applyBorder="1" applyAlignment="1">
      <alignment horizontal="center" vertical="center" wrapText="1"/>
    </xf>
    <xf numFmtId="0" fontId="9" fillId="0" borderId="4"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vertical="center" wrapText="1"/>
    </xf>
    <xf numFmtId="0" fontId="9" fillId="0" borderId="9" xfId="0" applyFont="1" applyBorder="1" applyAlignment="1">
      <alignment vertical="center" wrapText="1"/>
    </xf>
    <xf numFmtId="3" fontId="9" fillId="0" borderId="1" xfId="0" applyNumberFormat="1" applyFont="1" applyBorder="1" applyAlignment="1">
      <alignment horizontal="left" vertical="center"/>
    </xf>
    <xf numFmtId="3" fontId="5" fillId="0" borderId="4" xfId="0" applyNumberFormat="1" applyFont="1" applyBorder="1" applyAlignment="1">
      <alignment horizontal="center" vertical="center"/>
    </xf>
    <xf numFmtId="3" fontId="5" fillId="0" borderId="5" xfId="0" applyNumberFormat="1" applyFont="1" applyBorder="1" applyAlignment="1">
      <alignment horizontal="center" vertical="center"/>
    </xf>
    <xf numFmtId="3" fontId="6" fillId="0" borderId="6" xfId="0" applyNumberFormat="1" applyFont="1" applyBorder="1" applyAlignment="1">
      <alignment horizontal="center" vertical="center"/>
    </xf>
    <xf numFmtId="0" fontId="9" fillId="0" borderId="14" xfId="0" applyFont="1" applyBorder="1" applyAlignment="1">
      <alignment horizontal="left" vertical="center" wrapText="1"/>
    </xf>
    <xf numFmtId="2" fontId="8" fillId="0" borderId="1" xfId="0" applyNumberFormat="1" applyFont="1" applyBorder="1" applyAlignment="1">
      <alignment horizontal="center" vertical="center" wrapText="1"/>
    </xf>
    <xf numFmtId="4" fontId="8" fillId="0" borderId="9"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2" fontId="7" fillId="0" borderId="10"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164" fontId="8" fillId="0" borderId="2" xfId="0" applyNumberFormat="1" applyFont="1" applyBorder="1" applyAlignment="1">
      <alignment horizontal="center" vertical="center" wrapText="1"/>
    </xf>
    <xf numFmtId="164" fontId="8" fillId="0" borderId="10"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2" fontId="8" fillId="0" borderId="4" xfId="0" applyNumberFormat="1" applyFont="1" applyBorder="1" applyAlignment="1">
      <alignment horizontal="center" vertical="center"/>
    </xf>
    <xf numFmtId="2" fontId="8" fillId="0" borderId="5" xfId="0" applyNumberFormat="1" applyFont="1" applyBorder="1" applyAlignment="1">
      <alignment horizontal="center" vertical="center"/>
    </xf>
    <xf numFmtId="1" fontId="8" fillId="0" borderId="5" xfId="0" applyNumberFormat="1" applyFont="1" applyBorder="1" applyAlignment="1">
      <alignment horizontal="center" vertical="center"/>
    </xf>
    <xf numFmtId="4" fontId="8" fillId="0" borderId="5" xfId="0" applyNumberFormat="1" applyFont="1" applyBorder="1" applyAlignment="1">
      <alignment horizontal="center" vertical="center"/>
    </xf>
    <xf numFmtId="4" fontId="8" fillId="0" borderId="6" xfId="0" applyNumberFormat="1" applyFont="1" applyBorder="1" applyAlignment="1">
      <alignment horizontal="center" vertical="center"/>
    </xf>
    <xf numFmtId="2" fontId="8" fillId="0" borderId="4"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2" fontId="8" fillId="0" borderId="6" xfId="0" applyNumberFormat="1" applyFont="1" applyBorder="1" applyAlignment="1">
      <alignment horizontal="center" vertical="center" wrapText="1"/>
    </xf>
    <xf numFmtId="1" fontId="8" fillId="0" borderId="7"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1" fontId="8" fillId="0" borderId="11" xfId="0" applyNumberFormat="1" applyFont="1" applyBorder="1" applyAlignment="1">
      <alignment horizontal="center" vertical="center" wrapText="1"/>
    </xf>
    <xf numFmtId="2" fontId="8" fillId="0" borderId="12"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cellXfs>
  <cellStyles count="26">
    <cellStyle name="Обычный" xfId="0" builtinId="0"/>
    <cellStyle name="Обычный 10" xfId="15"/>
    <cellStyle name="Обычный 11" xfId="12"/>
    <cellStyle name="Обычный 12" xfId="22"/>
    <cellStyle name="Обычный 13" xfId="11"/>
    <cellStyle name="Обычный 2" xfId="2"/>
    <cellStyle name="Обычный 3" xfId="9"/>
    <cellStyle name="Обычный 3 2" xfId="24"/>
    <cellStyle name="Обычный 3 3" xfId="13"/>
    <cellStyle name="Обычный 4" xfId="16"/>
    <cellStyle name="Обычный 4 2" xfId="18"/>
    <cellStyle name="Обычный 5" xfId="3"/>
    <cellStyle name="Обычный 6" xfId="4"/>
    <cellStyle name="Обычный 7" xfId="5"/>
    <cellStyle name="Обычный 8" xfId="6"/>
    <cellStyle name="Обычный 9" xfId="7"/>
    <cellStyle name="Финансовый" xfId="1" builtinId="3"/>
    <cellStyle name="Финансовый 2" xfId="8"/>
    <cellStyle name="Финансовый 2 2" xfId="19"/>
    <cellStyle name="Финансовый 2 3" xfId="23"/>
    <cellStyle name="Финансовый 2 4" xfId="17"/>
    <cellStyle name="Финансовый 3" xfId="10"/>
    <cellStyle name="Финансовый 3 2" xfId="20"/>
    <cellStyle name="Финансовый 4" xfId="21"/>
    <cellStyle name="Финансовый 5" xfId="25"/>
    <cellStyle name="Финансовый 6" xfId="1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727" Type="http://schemas.openxmlformats.org/officeDocument/2006/relationships/revisionLog" Target="revisionLog47.xml"/><Relationship Id="rId769" Type="http://schemas.openxmlformats.org/officeDocument/2006/relationships/revisionLog" Target="revisionLog89.xml"/><Relationship Id="rId934" Type="http://schemas.openxmlformats.org/officeDocument/2006/relationships/revisionLog" Target="revisionLog254.xml"/><Relationship Id="rId976" Type="http://schemas.openxmlformats.org/officeDocument/2006/relationships/revisionLog" Target="revisionLog296.xml"/><Relationship Id="rId780" Type="http://schemas.openxmlformats.org/officeDocument/2006/relationships/revisionLog" Target="revisionLog100.xml"/><Relationship Id="rId1161" Type="http://schemas.openxmlformats.org/officeDocument/2006/relationships/revisionLog" Target="revisionLog481.xml"/><Relationship Id="rId1217" Type="http://schemas.openxmlformats.org/officeDocument/2006/relationships/revisionLog" Target="revisionLog537.xml"/><Relationship Id="rId836" Type="http://schemas.openxmlformats.org/officeDocument/2006/relationships/revisionLog" Target="revisionLog156.xml"/><Relationship Id="rId878" Type="http://schemas.openxmlformats.org/officeDocument/2006/relationships/revisionLog" Target="revisionLog198.xml"/><Relationship Id="rId1021" Type="http://schemas.openxmlformats.org/officeDocument/2006/relationships/revisionLog" Target="revisionLog341.xml"/><Relationship Id="rId1063" Type="http://schemas.openxmlformats.org/officeDocument/2006/relationships/revisionLog" Target="revisionLog383.xml"/><Relationship Id="rId1119" Type="http://schemas.openxmlformats.org/officeDocument/2006/relationships/revisionLog" Target="revisionLog439.xml"/><Relationship Id="rId682" Type="http://schemas.openxmlformats.org/officeDocument/2006/relationships/revisionLog" Target="revisionLog9.xml"/><Relationship Id="rId738" Type="http://schemas.openxmlformats.org/officeDocument/2006/relationships/revisionLog" Target="revisionLog58.xml"/><Relationship Id="rId903" Type="http://schemas.openxmlformats.org/officeDocument/2006/relationships/revisionLog" Target="revisionLog223.xml"/><Relationship Id="rId945" Type="http://schemas.openxmlformats.org/officeDocument/2006/relationships/revisionLog" Target="revisionLog265.xml"/><Relationship Id="rId805" Type="http://schemas.openxmlformats.org/officeDocument/2006/relationships/revisionLog" Target="revisionLog125.xml"/><Relationship Id="rId987" Type="http://schemas.openxmlformats.org/officeDocument/2006/relationships/revisionLog" Target="revisionLog307.xml"/><Relationship Id="rId1130" Type="http://schemas.openxmlformats.org/officeDocument/2006/relationships/revisionLog" Target="revisionLog450.xml"/><Relationship Id="rId1172" Type="http://schemas.openxmlformats.org/officeDocument/2006/relationships/revisionLog" Target="revisionLog492.xml"/><Relationship Id="rId1228" Type="http://schemas.openxmlformats.org/officeDocument/2006/relationships/revisionLog" Target="revisionLog548.xml"/><Relationship Id="rId791" Type="http://schemas.openxmlformats.org/officeDocument/2006/relationships/revisionLog" Target="revisionLog111.xml"/><Relationship Id="rId847" Type="http://schemas.openxmlformats.org/officeDocument/2006/relationships/revisionLog" Target="revisionLog167.xml"/><Relationship Id="rId889" Type="http://schemas.openxmlformats.org/officeDocument/2006/relationships/revisionLog" Target="revisionLog209.xml"/><Relationship Id="rId1032" Type="http://schemas.openxmlformats.org/officeDocument/2006/relationships/revisionLog" Target="revisionLog352.xml"/><Relationship Id="rId1074" Type="http://schemas.openxmlformats.org/officeDocument/2006/relationships/revisionLog" Target="revisionLog394.xml"/><Relationship Id="rId693" Type="http://schemas.openxmlformats.org/officeDocument/2006/relationships/revisionLog" Target="revisionLog20.xml"/><Relationship Id="rId707" Type="http://schemas.openxmlformats.org/officeDocument/2006/relationships/revisionLog" Target="revisionLog27.xml"/><Relationship Id="rId749" Type="http://schemas.openxmlformats.org/officeDocument/2006/relationships/revisionLog" Target="revisionLog69.xml"/><Relationship Id="rId914" Type="http://schemas.openxmlformats.org/officeDocument/2006/relationships/revisionLog" Target="revisionLog234.xml"/><Relationship Id="rId760" Type="http://schemas.openxmlformats.org/officeDocument/2006/relationships/revisionLog" Target="revisionLog80.xml"/><Relationship Id="rId956" Type="http://schemas.openxmlformats.org/officeDocument/2006/relationships/revisionLog" Target="revisionLog276.xml"/><Relationship Id="rId998" Type="http://schemas.openxmlformats.org/officeDocument/2006/relationships/revisionLog" Target="revisionLog318.xml"/><Relationship Id="rId1141" Type="http://schemas.openxmlformats.org/officeDocument/2006/relationships/revisionLog" Target="revisionLog461.xml"/><Relationship Id="rId1183" Type="http://schemas.openxmlformats.org/officeDocument/2006/relationships/revisionLog" Target="revisionLog503.xml"/><Relationship Id="rId816" Type="http://schemas.openxmlformats.org/officeDocument/2006/relationships/revisionLog" Target="revisionLog136.xml"/><Relationship Id="rId858" Type="http://schemas.openxmlformats.org/officeDocument/2006/relationships/revisionLog" Target="revisionLog178.xml"/><Relationship Id="rId1001" Type="http://schemas.openxmlformats.org/officeDocument/2006/relationships/revisionLog" Target="revisionLog321.xml"/><Relationship Id="rId1043" Type="http://schemas.openxmlformats.org/officeDocument/2006/relationships/revisionLog" Target="revisionLog363.xml"/><Relationship Id="rId718" Type="http://schemas.openxmlformats.org/officeDocument/2006/relationships/revisionLog" Target="revisionLog38.xml"/><Relationship Id="rId925" Type="http://schemas.openxmlformats.org/officeDocument/2006/relationships/revisionLog" Target="revisionLog245.xml"/><Relationship Id="rId1085" Type="http://schemas.openxmlformats.org/officeDocument/2006/relationships/revisionLog" Target="revisionLog405.xml"/><Relationship Id="rId967" Type="http://schemas.openxmlformats.org/officeDocument/2006/relationships/revisionLog" Target="revisionLog287.xml"/><Relationship Id="rId1110" Type="http://schemas.openxmlformats.org/officeDocument/2006/relationships/revisionLog" Target="revisionLog430.xml"/><Relationship Id="rId1152" Type="http://schemas.openxmlformats.org/officeDocument/2006/relationships/revisionLog" Target="revisionLog472.xml"/><Relationship Id="rId1194" Type="http://schemas.openxmlformats.org/officeDocument/2006/relationships/revisionLog" Target="revisionLog514.xml"/><Relationship Id="rId1208" Type="http://schemas.openxmlformats.org/officeDocument/2006/relationships/revisionLog" Target="revisionLog528.xml"/><Relationship Id="rId771" Type="http://schemas.openxmlformats.org/officeDocument/2006/relationships/revisionLog" Target="revisionLog91.xml"/><Relationship Id="rId827" Type="http://schemas.openxmlformats.org/officeDocument/2006/relationships/revisionLog" Target="revisionLog147.xml"/><Relationship Id="rId869" Type="http://schemas.openxmlformats.org/officeDocument/2006/relationships/revisionLog" Target="revisionLog189.xml"/><Relationship Id="rId1012" Type="http://schemas.openxmlformats.org/officeDocument/2006/relationships/revisionLog" Target="revisionLog332.xml"/><Relationship Id="rId729" Type="http://schemas.openxmlformats.org/officeDocument/2006/relationships/revisionLog" Target="revisionLog49.xml"/><Relationship Id="rId880" Type="http://schemas.openxmlformats.org/officeDocument/2006/relationships/revisionLog" Target="revisionLog200.xml"/><Relationship Id="rId1054" Type="http://schemas.openxmlformats.org/officeDocument/2006/relationships/revisionLog" Target="revisionLog374.xml"/><Relationship Id="rId1096" Type="http://schemas.openxmlformats.org/officeDocument/2006/relationships/revisionLog" Target="revisionLog416.xml"/><Relationship Id="rId936" Type="http://schemas.openxmlformats.org/officeDocument/2006/relationships/revisionLog" Target="revisionLog256.xml"/><Relationship Id="rId978" Type="http://schemas.openxmlformats.org/officeDocument/2006/relationships/revisionLog" Target="revisionLog298.xml"/><Relationship Id="rId1121" Type="http://schemas.openxmlformats.org/officeDocument/2006/relationships/revisionLog" Target="revisionLog441.xml"/><Relationship Id="rId1163" Type="http://schemas.openxmlformats.org/officeDocument/2006/relationships/revisionLog" Target="revisionLog483.xml"/><Relationship Id="rId1219" Type="http://schemas.openxmlformats.org/officeDocument/2006/relationships/revisionLog" Target="revisionLog539.xml"/><Relationship Id="rId740" Type="http://schemas.openxmlformats.org/officeDocument/2006/relationships/revisionLog" Target="revisionLog60.xml"/><Relationship Id="rId782" Type="http://schemas.openxmlformats.org/officeDocument/2006/relationships/revisionLog" Target="revisionLog102.xml"/><Relationship Id="rId838" Type="http://schemas.openxmlformats.org/officeDocument/2006/relationships/revisionLog" Target="revisionLog158.xml"/><Relationship Id="rId1023" Type="http://schemas.openxmlformats.org/officeDocument/2006/relationships/revisionLog" Target="revisionLog343.xml"/><Relationship Id="rId684" Type="http://schemas.openxmlformats.org/officeDocument/2006/relationships/revisionLog" Target="revisionLog11.xml"/><Relationship Id="rId1065" Type="http://schemas.openxmlformats.org/officeDocument/2006/relationships/revisionLog" Target="revisionLog385.xml"/><Relationship Id="rId1230" Type="http://schemas.openxmlformats.org/officeDocument/2006/relationships/revisionLog" Target="revisionLog550.xml"/><Relationship Id="rId891" Type="http://schemas.openxmlformats.org/officeDocument/2006/relationships/revisionLog" Target="revisionLog211.xml"/><Relationship Id="rId905" Type="http://schemas.openxmlformats.org/officeDocument/2006/relationships/revisionLog" Target="revisionLog225.xml"/><Relationship Id="rId947" Type="http://schemas.openxmlformats.org/officeDocument/2006/relationships/revisionLog" Target="revisionLog267.xml"/><Relationship Id="rId989" Type="http://schemas.openxmlformats.org/officeDocument/2006/relationships/revisionLog" Target="revisionLog309.xml"/><Relationship Id="rId1132" Type="http://schemas.openxmlformats.org/officeDocument/2006/relationships/revisionLog" Target="revisionLog452.xml"/><Relationship Id="rId751" Type="http://schemas.openxmlformats.org/officeDocument/2006/relationships/revisionLog" Target="revisionLog71.xml"/><Relationship Id="rId793" Type="http://schemas.openxmlformats.org/officeDocument/2006/relationships/revisionLog" Target="revisionLog113.xml"/><Relationship Id="rId807" Type="http://schemas.openxmlformats.org/officeDocument/2006/relationships/revisionLog" Target="revisionLog127.xml"/><Relationship Id="rId849" Type="http://schemas.openxmlformats.org/officeDocument/2006/relationships/revisionLog" Target="revisionLog169.xml"/><Relationship Id="rId1174" Type="http://schemas.openxmlformats.org/officeDocument/2006/relationships/revisionLog" Target="revisionLog494.xml"/><Relationship Id="rId1034" Type="http://schemas.openxmlformats.org/officeDocument/2006/relationships/revisionLog" Target="revisionLog354.xml"/><Relationship Id="rId1076" Type="http://schemas.openxmlformats.org/officeDocument/2006/relationships/revisionLog" Target="revisionLog396.xml"/><Relationship Id="rId695" Type="http://schemas.openxmlformats.org/officeDocument/2006/relationships/revisionLog" Target="revisionLog22.xml"/><Relationship Id="rId709" Type="http://schemas.openxmlformats.org/officeDocument/2006/relationships/revisionLog" Target="revisionLog29.xml"/><Relationship Id="rId860" Type="http://schemas.openxmlformats.org/officeDocument/2006/relationships/revisionLog" Target="revisionLog180.xml"/><Relationship Id="rId916" Type="http://schemas.openxmlformats.org/officeDocument/2006/relationships/revisionLog" Target="revisionLog236.xml"/><Relationship Id="rId958" Type="http://schemas.openxmlformats.org/officeDocument/2006/relationships/revisionLog" Target="revisionLog278.xml"/><Relationship Id="rId1101" Type="http://schemas.openxmlformats.org/officeDocument/2006/relationships/revisionLog" Target="revisionLog421.xml"/><Relationship Id="rId1143" Type="http://schemas.openxmlformats.org/officeDocument/2006/relationships/revisionLog" Target="revisionLog463.xml"/><Relationship Id="rId720" Type="http://schemas.openxmlformats.org/officeDocument/2006/relationships/revisionLog" Target="revisionLog40.xml"/><Relationship Id="rId762" Type="http://schemas.openxmlformats.org/officeDocument/2006/relationships/revisionLog" Target="revisionLog82.xml"/><Relationship Id="rId818" Type="http://schemas.openxmlformats.org/officeDocument/2006/relationships/revisionLog" Target="revisionLog138.xml"/><Relationship Id="rId1185" Type="http://schemas.openxmlformats.org/officeDocument/2006/relationships/revisionLog" Target="revisionLog505.xml"/><Relationship Id="rId1003" Type="http://schemas.openxmlformats.org/officeDocument/2006/relationships/revisionLog" Target="revisionLog323.xml"/><Relationship Id="rId1045" Type="http://schemas.openxmlformats.org/officeDocument/2006/relationships/revisionLog" Target="revisionLog365.xml"/><Relationship Id="rId1087" Type="http://schemas.openxmlformats.org/officeDocument/2006/relationships/revisionLog" Target="revisionLog407.xml"/><Relationship Id="rId1210" Type="http://schemas.openxmlformats.org/officeDocument/2006/relationships/revisionLog" Target="revisionLog530.xml"/><Relationship Id="rId871" Type="http://schemas.openxmlformats.org/officeDocument/2006/relationships/revisionLog" Target="revisionLog191.xml"/><Relationship Id="rId927" Type="http://schemas.openxmlformats.org/officeDocument/2006/relationships/revisionLog" Target="revisionLog247.xml"/><Relationship Id="rId969" Type="http://schemas.openxmlformats.org/officeDocument/2006/relationships/revisionLog" Target="revisionLog289.xml"/><Relationship Id="rId1112" Type="http://schemas.openxmlformats.org/officeDocument/2006/relationships/revisionLog" Target="revisionLog432.xml"/><Relationship Id="rId731" Type="http://schemas.openxmlformats.org/officeDocument/2006/relationships/revisionLog" Target="revisionLog51.xml"/><Relationship Id="rId773" Type="http://schemas.openxmlformats.org/officeDocument/2006/relationships/revisionLog" Target="revisionLog93.xml"/><Relationship Id="rId1154" Type="http://schemas.openxmlformats.org/officeDocument/2006/relationships/revisionLog" Target="revisionLog474.xml"/><Relationship Id="rId1196" Type="http://schemas.openxmlformats.org/officeDocument/2006/relationships/revisionLog" Target="revisionLog516.xml"/><Relationship Id="rId829" Type="http://schemas.openxmlformats.org/officeDocument/2006/relationships/revisionLog" Target="revisionLog149.xml"/><Relationship Id="rId980" Type="http://schemas.openxmlformats.org/officeDocument/2006/relationships/revisionLog" Target="revisionLog300.xml"/><Relationship Id="rId1014" Type="http://schemas.openxmlformats.org/officeDocument/2006/relationships/revisionLog" Target="revisionLog334.xml"/><Relationship Id="rId1056" Type="http://schemas.openxmlformats.org/officeDocument/2006/relationships/revisionLog" Target="revisionLog376.xml"/><Relationship Id="rId1221" Type="http://schemas.openxmlformats.org/officeDocument/2006/relationships/revisionLog" Target="revisionLog541.xml"/><Relationship Id="rId840" Type="http://schemas.openxmlformats.org/officeDocument/2006/relationships/revisionLog" Target="revisionLog160.xml"/><Relationship Id="rId882" Type="http://schemas.openxmlformats.org/officeDocument/2006/relationships/revisionLog" Target="revisionLog202.xml"/><Relationship Id="rId938" Type="http://schemas.openxmlformats.org/officeDocument/2006/relationships/revisionLog" Target="revisionLog258.xml"/><Relationship Id="rId1098" Type="http://schemas.openxmlformats.org/officeDocument/2006/relationships/revisionLog" Target="revisionLog418.xml"/><Relationship Id="rId700" Type="http://schemas.openxmlformats.org/officeDocument/2006/relationships/revisionLog" Target="revisionLog2.xml"/><Relationship Id="rId742" Type="http://schemas.openxmlformats.org/officeDocument/2006/relationships/revisionLog" Target="revisionLog62.xml"/><Relationship Id="rId1123" Type="http://schemas.openxmlformats.org/officeDocument/2006/relationships/revisionLog" Target="revisionLog443.xml"/><Relationship Id="rId1165" Type="http://schemas.openxmlformats.org/officeDocument/2006/relationships/revisionLog" Target="revisionLog485.xml"/><Relationship Id="rId784" Type="http://schemas.openxmlformats.org/officeDocument/2006/relationships/revisionLog" Target="revisionLog104.xml"/><Relationship Id="rId991" Type="http://schemas.openxmlformats.org/officeDocument/2006/relationships/revisionLog" Target="revisionLog311.xml"/><Relationship Id="rId1025" Type="http://schemas.openxmlformats.org/officeDocument/2006/relationships/revisionLog" Target="revisionLog345.xml"/><Relationship Id="rId1067" Type="http://schemas.openxmlformats.org/officeDocument/2006/relationships/revisionLog" Target="revisionLog387.xml"/><Relationship Id="rId1232" Type="http://schemas.openxmlformats.org/officeDocument/2006/relationships/revisionLog" Target="revisionLog552.xml"/><Relationship Id="rId686" Type="http://schemas.openxmlformats.org/officeDocument/2006/relationships/revisionLog" Target="revisionLog13.xml"/><Relationship Id="rId851" Type="http://schemas.openxmlformats.org/officeDocument/2006/relationships/revisionLog" Target="revisionLog171.xml"/><Relationship Id="rId893" Type="http://schemas.openxmlformats.org/officeDocument/2006/relationships/revisionLog" Target="revisionLog213.xml"/><Relationship Id="rId907" Type="http://schemas.openxmlformats.org/officeDocument/2006/relationships/revisionLog" Target="revisionLog227.xml"/><Relationship Id="rId711" Type="http://schemas.openxmlformats.org/officeDocument/2006/relationships/revisionLog" Target="revisionLog31.xml"/><Relationship Id="rId732" Type="http://schemas.openxmlformats.org/officeDocument/2006/relationships/revisionLog" Target="revisionLog52.xml"/><Relationship Id="rId753" Type="http://schemas.openxmlformats.org/officeDocument/2006/relationships/revisionLog" Target="revisionLog73.xml"/><Relationship Id="rId949" Type="http://schemas.openxmlformats.org/officeDocument/2006/relationships/revisionLog" Target="revisionLog269.xml"/><Relationship Id="rId1113" Type="http://schemas.openxmlformats.org/officeDocument/2006/relationships/revisionLog" Target="revisionLog433.xml"/><Relationship Id="rId1134" Type="http://schemas.openxmlformats.org/officeDocument/2006/relationships/revisionLog" Target="revisionLog454.xml"/><Relationship Id="rId1155" Type="http://schemas.openxmlformats.org/officeDocument/2006/relationships/revisionLog" Target="revisionLog475.xml"/><Relationship Id="rId1176" Type="http://schemas.openxmlformats.org/officeDocument/2006/relationships/revisionLog" Target="revisionLog496.xml"/><Relationship Id="rId1197" Type="http://schemas.openxmlformats.org/officeDocument/2006/relationships/revisionLog" Target="revisionLog517.xml"/><Relationship Id="rId774" Type="http://schemas.openxmlformats.org/officeDocument/2006/relationships/revisionLog" Target="revisionLog94.xml"/><Relationship Id="rId795" Type="http://schemas.openxmlformats.org/officeDocument/2006/relationships/revisionLog" Target="revisionLog115.xml"/><Relationship Id="rId809" Type="http://schemas.openxmlformats.org/officeDocument/2006/relationships/revisionLog" Target="revisionLog129.xml"/><Relationship Id="rId960" Type="http://schemas.openxmlformats.org/officeDocument/2006/relationships/revisionLog" Target="revisionLog280.xml"/><Relationship Id="rId981" Type="http://schemas.openxmlformats.org/officeDocument/2006/relationships/revisionLog" Target="revisionLog301.xml"/><Relationship Id="rId1015" Type="http://schemas.openxmlformats.org/officeDocument/2006/relationships/revisionLog" Target="revisionLog335.xml"/><Relationship Id="rId1036" Type="http://schemas.openxmlformats.org/officeDocument/2006/relationships/revisionLog" Target="revisionLog356.xml"/><Relationship Id="rId1057" Type="http://schemas.openxmlformats.org/officeDocument/2006/relationships/revisionLog" Target="revisionLog377.xml"/><Relationship Id="rId1201" Type="http://schemas.openxmlformats.org/officeDocument/2006/relationships/revisionLog" Target="revisionLog521.xml"/><Relationship Id="rId1222" Type="http://schemas.openxmlformats.org/officeDocument/2006/relationships/revisionLog" Target="revisionLog542.xml"/><Relationship Id="rId697" Type="http://schemas.openxmlformats.org/officeDocument/2006/relationships/revisionLog" Target="revisionLog24.xml"/><Relationship Id="rId820" Type="http://schemas.openxmlformats.org/officeDocument/2006/relationships/revisionLog" Target="revisionLog140.xml"/><Relationship Id="rId841" Type="http://schemas.openxmlformats.org/officeDocument/2006/relationships/revisionLog" Target="revisionLog161.xml"/><Relationship Id="rId862" Type="http://schemas.openxmlformats.org/officeDocument/2006/relationships/revisionLog" Target="revisionLog182.xml"/><Relationship Id="rId883" Type="http://schemas.openxmlformats.org/officeDocument/2006/relationships/revisionLog" Target="revisionLog203.xml"/><Relationship Id="rId918" Type="http://schemas.openxmlformats.org/officeDocument/2006/relationships/revisionLog" Target="revisionLog238.xml"/><Relationship Id="rId1078" Type="http://schemas.openxmlformats.org/officeDocument/2006/relationships/revisionLog" Target="revisionLog398.xml"/><Relationship Id="rId1099" Type="http://schemas.openxmlformats.org/officeDocument/2006/relationships/revisionLog" Target="revisionLog419.xml"/><Relationship Id="rId701" Type="http://schemas.openxmlformats.org/officeDocument/2006/relationships/revisionLog" Target="revisionLog3.xml"/><Relationship Id="rId722" Type="http://schemas.openxmlformats.org/officeDocument/2006/relationships/revisionLog" Target="revisionLog42.xml"/><Relationship Id="rId939" Type="http://schemas.openxmlformats.org/officeDocument/2006/relationships/revisionLog" Target="revisionLog259.xml"/><Relationship Id="rId1103" Type="http://schemas.openxmlformats.org/officeDocument/2006/relationships/revisionLog" Target="revisionLog423.xml"/><Relationship Id="rId1124" Type="http://schemas.openxmlformats.org/officeDocument/2006/relationships/revisionLog" Target="revisionLog444.xml"/><Relationship Id="rId1145" Type="http://schemas.openxmlformats.org/officeDocument/2006/relationships/revisionLog" Target="revisionLog465.xml"/><Relationship Id="rId1166" Type="http://schemas.openxmlformats.org/officeDocument/2006/relationships/revisionLog" Target="revisionLog486.xml"/><Relationship Id="rId1187" Type="http://schemas.openxmlformats.org/officeDocument/2006/relationships/revisionLog" Target="revisionLog507.xml"/><Relationship Id="rId743" Type="http://schemas.openxmlformats.org/officeDocument/2006/relationships/revisionLog" Target="revisionLog63.xml"/><Relationship Id="rId764" Type="http://schemas.openxmlformats.org/officeDocument/2006/relationships/revisionLog" Target="revisionLog84.xml"/><Relationship Id="rId785" Type="http://schemas.openxmlformats.org/officeDocument/2006/relationships/revisionLog" Target="revisionLog105.xml"/><Relationship Id="rId950" Type="http://schemas.openxmlformats.org/officeDocument/2006/relationships/revisionLog" Target="revisionLog270.xml"/><Relationship Id="rId971" Type="http://schemas.openxmlformats.org/officeDocument/2006/relationships/revisionLog" Target="revisionLog291.xml"/><Relationship Id="rId992" Type="http://schemas.openxmlformats.org/officeDocument/2006/relationships/revisionLog" Target="revisionLog312.xml"/><Relationship Id="rId1005" Type="http://schemas.openxmlformats.org/officeDocument/2006/relationships/revisionLog" Target="revisionLog325.xml"/><Relationship Id="rId1026" Type="http://schemas.openxmlformats.org/officeDocument/2006/relationships/revisionLog" Target="revisionLog346.xml"/><Relationship Id="rId1212" Type="http://schemas.openxmlformats.org/officeDocument/2006/relationships/revisionLog" Target="revisionLog532.xml"/><Relationship Id="rId687" Type="http://schemas.openxmlformats.org/officeDocument/2006/relationships/revisionLog" Target="revisionLog14.xml"/><Relationship Id="rId810" Type="http://schemas.openxmlformats.org/officeDocument/2006/relationships/revisionLog" Target="revisionLog130.xml"/><Relationship Id="rId831" Type="http://schemas.openxmlformats.org/officeDocument/2006/relationships/revisionLog" Target="revisionLog151.xml"/><Relationship Id="rId852" Type="http://schemas.openxmlformats.org/officeDocument/2006/relationships/revisionLog" Target="revisionLog172.xml"/><Relationship Id="rId873" Type="http://schemas.openxmlformats.org/officeDocument/2006/relationships/revisionLog" Target="revisionLog193.xml"/><Relationship Id="rId908" Type="http://schemas.openxmlformats.org/officeDocument/2006/relationships/revisionLog" Target="revisionLog228.xml"/><Relationship Id="rId1047" Type="http://schemas.openxmlformats.org/officeDocument/2006/relationships/revisionLog" Target="revisionLog367.xml"/><Relationship Id="rId1068" Type="http://schemas.openxmlformats.org/officeDocument/2006/relationships/revisionLog" Target="revisionLog388.xml"/><Relationship Id="rId1089" Type="http://schemas.openxmlformats.org/officeDocument/2006/relationships/revisionLog" Target="revisionLog409.xml"/><Relationship Id="rId1233" Type="http://schemas.openxmlformats.org/officeDocument/2006/relationships/revisionLog" Target="revisionLog553.xml"/><Relationship Id="rId712" Type="http://schemas.openxmlformats.org/officeDocument/2006/relationships/revisionLog" Target="revisionLog32.xml"/><Relationship Id="rId894" Type="http://schemas.openxmlformats.org/officeDocument/2006/relationships/revisionLog" Target="revisionLog214.xml"/><Relationship Id="rId929" Type="http://schemas.openxmlformats.org/officeDocument/2006/relationships/revisionLog" Target="revisionLog249.xml"/><Relationship Id="rId1114" Type="http://schemas.openxmlformats.org/officeDocument/2006/relationships/revisionLog" Target="revisionLog434.xml"/><Relationship Id="rId1135" Type="http://schemas.openxmlformats.org/officeDocument/2006/relationships/revisionLog" Target="revisionLog455.xml"/><Relationship Id="rId1156" Type="http://schemas.openxmlformats.org/officeDocument/2006/relationships/revisionLog" Target="revisionLog476.xml"/><Relationship Id="rId1177" Type="http://schemas.openxmlformats.org/officeDocument/2006/relationships/revisionLog" Target="revisionLog497.xml"/><Relationship Id="rId733" Type="http://schemas.openxmlformats.org/officeDocument/2006/relationships/revisionLog" Target="revisionLog53.xml"/><Relationship Id="rId754" Type="http://schemas.openxmlformats.org/officeDocument/2006/relationships/revisionLog" Target="revisionLog74.xml"/><Relationship Id="rId775" Type="http://schemas.openxmlformats.org/officeDocument/2006/relationships/revisionLog" Target="revisionLog95.xml"/><Relationship Id="rId796" Type="http://schemas.openxmlformats.org/officeDocument/2006/relationships/revisionLog" Target="revisionLog116.xml"/><Relationship Id="rId940" Type="http://schemas.openxmlformats.org/officeDocument/2006/relationships/revisionLog" Target="revisionLog260.xml"/><Relationship Id="rId961" Type="http://schemas.openxmlformats.org/officeDocument/2006/relationships/revisionLog" Target="revisionLog281.xml"/><Relationship Id="rId982" Type="http://schemas.openxmlformats.org/officeDocument/2006/relationships/revisionLog" Target="revisionLog302.xml"/><Relationship Id="rId1016" Type="http://schemas.openxmlformats.org/officeDocument/2006/relationships/revisionLog" Target="revisionLog336.xml"/><Relationship Id="rId1198" Type="http://schemas.openxmlformats.org/officeDocument/2006/relationships/revisionLog" Target="revisionLog518.xml"/><Relationship Id="rId1202" Type="http://schemas.openxmlformats.org/officeDocument/2006/relationships/revisionLog" Target="revisionLog522.xml"/><Relationship Id="rId800" Type="http://schemas.openxmlformats.org/officeDocument/2006/relationships/revisionLog" Target="revisionLog120.xml"/><Relationship Id="rId821" Type="http://schemas.openxmlformats.org/officeDocument/2006/relationships/revisionLog" Target="revisionLog141.xml"/><Relationship Id="rId842" Type="http://schemas.openxmlformats.org/officeDocument/2006/relationships/revisionLog" Target="revisionLog162.xml"/><Relationship Id="rId863" Type="http://schemas.openxmlformats.org/officeDocument/2006/relationships/revisionLog" Target="revisionLog183.xml"/><Relationship Id="rId1037" Type="http://schemas.openxmlformats.org/officeDocument/2006/relationships/revisionLog" Target="revisionLog357.xml"/><Relationship Id="rId1058" Type="http://schemas.openxmlformats.org/officeDocument/2006/relationships/revisionLog" Target="revisionLog378.xml"/><Relationship Id="rId1079" Type="http://schemas.openxmlformats.org/officeDocument/2006/relationships/revisionLog" Target="revisionLog399.xml"/><Relationship Id="rId1223" Type="http://schemas.openxmlformats.org/officeDocument/2006/relationships/revisionLog" Target="revisionLog543.xml"/><Relationship Id="rId698" Type="http://schemas.openxmlformats.org/officeDocument/2006/relationships/revisionLog" Target="revisionLog25.xml"/><Relationship Id="rId702" Type="http://schemas.openxmlformats.org/officeDocument/2006/relationships/revisionLog" Target="revisionLog4.xml"/><Relationship Id="rId884" Type="http://schemas.openxmlformats.org/officeDocument/2006/relationships/revisionLog" Target="revisionLog204.xml"/><Relationship Id="rId919" Type="http://schemas.openxmlformats.org/officeDocument/2006/relationships/revisionLog" Target="revisionLog239.xml"/><Relationship Id="rId1090" Type="http://schemas.openxmlformats.org/officeDocument/2006/relationships/revisionLog" Target="revisionLog410.xml"/><Relationship Id="rId1104" Type="http://schemas.openxmlformats.org/officeDocument/2006/relationships/revisionLog" Target="revisionLog424.xml"/><Relationship Id="rId1125" Type="http://schemas.openxmlformats.org/officeDocument/2006/relationships/revisionLog" Target="revisionLog445.xml"/><Relationship Id="rId1146" Type="http://schemas.openxmlformats.org/officeDocument/2006/relationships/revisionLog" Target="revisionLog466.xml"/><Relationship Id="rId723" Type="http://schemas.openxmlformats.org/officeDocument/2006/relationships/revisionLog" Target="revisionLog43.xml"/><Relationship Id="rId744" Type="http://schemas.openxmlformats.org/officeDocument/2006/relationships/revisionLog" Target="revisionLog64.xml"/><Relationship Id="rId765" Type="http://schemas.openxmlformats.org/officeDocument/2006/relationships/revisionLog" Target="revisionLog85.xml"/><Relationship Id="rId786" Type="http://schemas.openxmlformats.org/officeDocument/2006/relationships/revisionLog" Target="revisionLog106.xml"/><Relationship Id="rId930" Type="http://schemas.openxmlformats.org/officeDocument/2006/relationships/revisionLog" Target="revisionLog250.xml"/><Relationship Id="rId951" Type="http://schemas.openxmlformats.org/officeDocument/2006/relationships/revisionLog" Target="revisionLog271.xml"/><Relationship Id="rId972" Type="http://schemas.openxmlformats.org/officeDocument/2006/relationships/revisionLog" Target="revisionLog292.xml"/><Relationship Id="rId993" Type="http://schemas.openxmlformats.org/officeDocument/2006/relationships/revisionLog" Target="revisionLog313.xml"/><Relationship Id="rId1006" Type="http://schemas.openxmlformats.org/officeDocument/2006/relationships/revisionLog" Target="revisionLog326.xml"/><Relationship Id="rId1167" Type="http://schemas.openxmlformats.org/officeDocument/2006/relationships/revisionLog" Target="revisionLog487.xml"/><Relationship Id="rId1188" Type="http://schemas.openxmlformats.org/officeDocument/2006/relationships/revisionLog" Target="revisionLog508.xml"/><Relationship Id="rId811" Type="http://schemas.openxmlformats.org/officeDocument/2006/relationships/revisionLog" Target="revisionLog131.xml"/><Relationship Id="rId832" Type="http://schemas.openxmlformats.org/officeDocument/2006/relationships/revisionLog" Target="revisionLog152.xml"/><Relationship Id="rId1027" Type="http://schemas.openxmlformats.org/officeDocument/2006/relationships/revisionLog" Target="revisionLog347.xml"/><Relationship Id="rId1048" Type="http://schemas.openxmlformats.org/officeDocument/2006/relationships/revisionLog" Target="revisionLog368.xml"/><Relationship Id="rId1069" Type="http://schemas.openxmlformats.org/officeDocument/2006/relationships/revisionLog" Target="revisionLog389.xml"/><Relationship Id="rId1213" Type="http://schemas.openxmlformats.org/officeDocument/2006/relationships/revisionLog" Target="revisionLog533.xml"/><Relationship Id="rId1234" Type="http://schemas.openxmlformats.org/officeDocument/2006/relationships/revisionLog" Target="revisionLog554.xml"/><Relationship Id="rId688" Type="http://schemas.openxmlformats.org/officeDocument/2006/relationships/revisionLog" Target="revisionLog15.xml"/><Relationship Id="rId853" Type="http://schemas.openxmlformats.org/officeDocument/2006/relationships/revisionLog" Target="revisionLog173.xml"/><Relationship Id="rId874" Type="http://schemas.openxmlformats.org/officeDocument/2006/relationships/revisionLog" Target="revisionLog194.xml"/><Relationship Id="rId895" Type="http://schemas.openxmlformats.org/officeDocument/2006/relationships/revisionLog" Target="revisionLog215.xml"/><Relationship Id="rId909" Type="http://schemas.openxmlformats.org/officeDocument/2006/relationships/revisionLog" Target="revisionLog229.xml"/><Relationship Id="rId1080" Type="http://schemas.openxmlformats.org/officeDocument/2006/relationships/revisionLog" Target="revisionLog400.xml"/><Relationship Id="rId1115" Type="http://schemas.openxmlformats.org/officeDocument/2006/relationships/revisionLog" Target="revisionLog435.xml"/><Relationship Id="rId1136" Type="http://schemas.openxmlformats.org/officeDocument/2006/relationships/revisionLog" Target="revisionLog456.xml"/><Relationship Id="rId713" Type="http://schemas.openxmlformats.org/officeDocument/2006/relationships/revisionLog" Target="revisionLog33.xml"/><Relationship Id="rId734" Type="http://schemas.openxmlformats.org/officeDocument/2006/relationships/revisionLog" Target="revisionLog54.xml"/><Relationship Id="rId755" Type="http://schemas.openxmlformats.org/officeDocument/2006/relationships/revisionLog" Target="revisionLog75.xml"/><Relationship Id="rId776" Type="http://schemas.openxmlformats.org/officeDocument/2006/relationships/revisionLog" Target="revisionLog96.xml"/><Relationship Id="rId797" Type="http://schemas.openxmlformats.org/officeDocument/2006/relationships/revisionLog" Target="revisionLog117.xml"/><Relationship Id="rId920" Type="http://schemas.openxmlformats.org/officeDocument/2006/relationships/revisionLog" Target="revisionLog240.xml"/><Relationship Id="rId941" Type="http://schemas.openxmlformats.org/officeDocument/2006/relationships/revisionLog" Target="revisionLog261.xml"/><Relationship Id="rId962" Type="http://schemas.openxmlformats.org/officeDocument/2006/relationships/revisionLog" Target="revisionLog282.xml"/><Relationship Id="rId983" Type="http://schemas.openxmlformats.org/officeDocument/2006/relationships/revisionLog" Target="revisionLog303.xml"/><Relationship Id="rId1157" Type="http://schemas.openxmlformats.org/officeDocument/2006/relationships/revisionLog" Target="revisionLog477.xml"/><Relationship Id="rId1178" Type="http://schemas.openxmlformats.org/officeDocument/2006/relationships/revisionLog" Target="revisionLog498.xml"/><Relationship Id="rId1199" Type="http://schemas.openxmlformats.org/officeDocument/2006/relationships/revisionLog" Target="revisionLog519.xml"/><Relationship Id="rId801" Type="http://schemas.openxmlformats.org/officeDocument/2006/relationships/revisionLog" Target="revisionLog121.xml"/><Relationship Id="rId822" Type="http://schemas.openxmlformats.org/officeDocument/2006/relationships/revisionLog" Target="revisionLog142.xml"/><Relationship Id="rId1017" Type="http://schemas.openxmlformats.org/officeDocument/2006/relationships/revisionLog" Target="revisionLog337.xml"/><Relationship Id="rId1038" Type="http://schemas.openxmlformats.org/officeDocument/2006/relationships/revisionLog" Target="revisionLog358.xml"/><Relationship Id="rId1059" Type="http://schemas.openxmlformats.org/officeDocument/2006/relationships/revisionLog" Target="revisionLog379.xml"/><Relationship Id="rId1203" Type="http://schemas.openxmlformats.org/officeDocument/2006/relationships/revisionLog" Target="revisionLog523.xml"/><Relationship Id="rId1224" Type="http://schemas.openxmlformats.org/officeDocument/2006/relationships/revisionLog" Target="revisionLog544.xml"/><Relationship Id="rId699" Type="http://schemas.openxmlformats.org/officeDocument/2006/relationships/revisionLog" Target="revisionLog1.xml"/><Relationship Id="rId843" Type="http://schemas.openxmlformats.org/officeDocument/2006/relationships/revisionLog" Target="revisionLog163.xml"/><Relationship Id="rId864" Type="http://schemas.openxmlformats.org/officeDocument/2006/relationships/revisionLog" Target="revisionLog184.xml"/><Relationship Id="rId885" Type="http://schemas.openxmlformats.org/officeDocument/2006/relationships/revisionLog" Target="revisionLog205.xml"/><Relationship Id="rId1070" Type="http://schemas.openxmlformats.org/officeDocument/2006/relationships/revisionLog" Target="revisionLog390.xml"/><Relationship Id="rId1091" Type="http://schemas.openxmlformats.org/officeDocument/2006/relationships/revisionLog" Target="revisionLog411.xml"/><Relationship Id="rId1105" Type="http://schemas.openxmlformats.org/officeDocument/2006/relationships/revisionLog" Target="revisionLog425.xml"/><Relationship Id="rId1126" Type="http://schemas.openxmlformats.org/officeDocument/2006/relationships/revisionLog" Target="revisionLog446.xml"/><Relationship Id="rId703" Type="http://schemas.openxmlformats.org/officeDocument/2006/relationships/revisionLog" Target="revisionLog5.xml"/><Relationship Id="rId724" Type="http://schemas.openxmlformats.org/officeDocument/2006/relationships/revisionLog" Target="revisionLog44.xml"/><Relationship Id="rId745" Type="http://schemas.openxmlformats.org/officeDocument/2006/relationships/revisionLog" Target="revisionLog65.xml"/><Relationship Id="rId766" Type="http://schemas.openxmlformats.org/officeDocument/2006/relationships/revisionLog" Target="revisionLog86.xml"/><Relationship Id="rId910" Type="http://schemas.openxmlformats.org/officeDocument/2006/relationships/revisionLog" Target="revisionLog230.xml"/><Relationship Id="rId931" Type="http://schemas.openxmlformats.org/officeDocument/2006/relationships/revisionLog" Target="revisionLog251.xml"/><Relationship Id="rId952" Type="http://schemas.openxmlformats.org/officeDocument/2006/relationships/revisionLog" Target="revisionLog272.xml"/><Relationship Id="rId1147" Type="http://schemas.openxmlformats.org/officeDocument/2006/relationships/revisionLog" Target="revisionLog467.xml"/><Relationship Id="rId1168" Type="http://schemas.openxmlformats.org/officeDocument/2006/relationships/revisionLog" Target="revisionLog488.xml"/><Relationship Id="rId1189" Type="http://schemas.openxmlformats.org/officeDocument/2006/relationships/revisionLog" Target="revisionLog509.xml"/><Relationship Id="rId787" Type="http://schemas.openxmlformats.org/officeDocument/2006/relationships/revisionLog" Target="revisionLog107.xml"/><Relationship Id="rId812" Type="http://schemas.openxmlformats.org/officeDocument/2006/relationships/revisionLog" Target="revisionLog132.xml"/><Relationship Id="rId973" Type="http://schemas.openxmlformats.org/officeDocument/2006/relationships/revisionLog" Target="revisionLog293.xml"/><Relationship Id="rId994" Type="http://schemas.openxmlformats.org/officeDocument/2006/relationships/revisionLog" Target="revisionLog314.xml"/><Relationship Id="rId1007" Type="http://schemas.openxmlformats.org/officeDocument/2006/relationships/revisionLog" Target="revisionLog327.xml"/><Relationship Id="rId1028" Type="http://schemas.openxmlformats.org/officeDocument/2006/relationships/revisionLog" Target="revisionLog348.xml"/><Relationship Id="rId1049" Type="http://schemas.openxmlformats.org/officeDocument/2006/relationships/revisionLog" Target="revisionLog369.xml"/><Relationship Id="rId1214" Type="http://schemas.openxmlformats.org/officeDocument/2006/relationships/revisionLog" Target="revisionLog534.xml"/><Relationship Id="rId1235" Type="http://schemas.openxmlformats.org/officeDocument/2006/relationships/revisionLog" Target="revisionLog555.xml"/><Relationship Id="rId689" Type="http://schemas.openxmlformats.org/officeDocument/2006/relationships/revisionLog" Target="revisionLog16.xml"/><Relationship Id="rId833" Type="http://schemas.openxmlformats.org/officeDocument/2006/relationships/revisionLog" Target="revisionLog153.xml"/><Relationship Id="rId854" Type="http://schemas.openxmlformats.org/officeDocument/2006/relationships/revisionLog" Target="revisionLog174.xml"/><Relationship Id="rId875" Type="http://schemas.openxmlformats.org/officeDocument/2006/relationships/revisionLog" Target="revisionLog195.xml"/><Relationship Id="rId896" Type="http://schemas.openxmlformats.org/officeDocument/2006/relationships/revisionLog" Target="revisionLog216.xml"/><Relationship Id="rId1060" Type="http://schemas.openxmlformats.org/officeDocument/2006/relationships/revisionLog" Target="revisionLog380.xml"/><Relationship Id="rId1081" Type="http://schemas.openxmlformats.org/officeDocument/2006/relationships/revisionLog" Target="revisionLog401.xml"/><Relationship Id="rId1116" Type="http://schemas.openxmlformats.org/officeDocument/2006/relationships/revisionLog" Target="revisionLog436.xml"/><Relationship Id="rId714" Type="http://schemas.openxmlformats.org/officeDocument/2006/relationships/revisionLog" Target="revisionLog34.xml"/><Relationship Id="rId735" Type="http://schemas.openxmlformats.org/officeDocument/2006/relationships/revisionLog" Target="revisionLog55.xml"/><Relationship Id="rId756" Type="http://schemas.openxmlformats.org/officeDocument/2006/relationships/revisionLog" Target="revisionLog76.xml"/><Relationship Id="rId900" Type="http://schemas.openxmlformats.org/officeDocument/2006/relationships/revisionLog" Target="revisionLog220.xml"/><Relationship Id="rId921" Type="http://schemas.openxmlformats.org/officeDocument/2006/relationships/revisionLog" Target="revisionLog241.xml"/><Relationship Id="rId942" Type="http://schemas.openxmlformats.org/officeDocument/2006/relationships/revisionLog" Target="revisionLog262.xml"/><Relationship Id="rId1137" Type="http://schemas.openxmlformats.org/officeDocument/2006/relationships/revisionLog" Target="revisionLog457.xml"/><Relationship Id="rId1158" Type="http://schemas.openxmlformats.org/officeDocument/2006/relationships/revisionLog" Target="revisionLog478.xml"/><Relationship Id="rId1179" Type="http://schemas.openxmlformats.org/officeDocument/2006/relationships/revisionLog" Target="revisionLog499.xml"/><Relationship Id="rId777" Type="http://schemas.openxmlformats.org/officeDocument/2006/relationships/revisionLog" Target="revisionLog97.xml"/><Relationship Id="rId798" Type="http://schemas.openxmlformats.org/officeDocument/2006/relationships/revisionLog" Target="revisionLog118.xml"/><Relationship Id="rId963" Type="http://schemas.openxmlformats.org/officeDocument/2006/relationships/revisionLog" Target="revisionLog283.xml"/><Relationship Id="rId984" Type="http://schemas.openxmlformats.org/officeDocument/2006/relationships/revisionLog" Target="revisionLog304.xml"/><Relationship Id="rId1018" Type="http://schemas.openxmlformats.org/officeDocument/2006/relationships/revisionLog" Target="revisionLog338.xml"/><Relationship Id="rId1039" Type="http://schemas.openxmlformats.org/officeDocument/2006/relationships/revisionLog" Target="revisionLog359.xml"/><Relationship Id="rId1190" Type="http://schemas.openxmlformats.org/officeDocument/2006/relationships/revisionLog" Target="revisionLog510.xml"/><Relationship Id="rId1204" Type="http://schemas.openxmlformats.org/officeDocument/2006/relationships/revisionLog" Target="revisionLog524.xml"/><Relationship Id="rId1225" Type="http://schemas.openxmlformats.org/officeDocument/2006/relationships/revisionLog" Target="revisionLog545.xml"/><Relationship Id="rId802" Type="http://schemas.openxmlformats.org/officeDocument/2006/relationships/revisionLog" Target="revisionLog122.xml"/><Relationship Id="rId823" Type="http://schemas.openxmlformats.org/officeDocument/2006/relationships/revisionLog" Target="revisionLog143.xml"/><Relationship Id="rId844" Type="http://schemas.openxmlformats.org/officeDocument/2006/relationships/revisionLog" Target="revisionLog164.xml"/><Relationship Id="rId865" Type="http://schemas.openxmlformats.org/officeDocument/2006/relationships/revisionLog" Target="revisionLog185.xml"/><Relationship Id="rId886" Type="http://schemas.openxmlformats.org/officeDocument/2006/relationships/revisionLog" Target="revisionLog206.xml"/><Relationship Id="rId1050" Type="http://schemas.openxmlformats.org/officeDocument/2006/relationships/revisionLog" Target="revisionLog370.xml"/><Relationship Id="rId690" Type="http://schemas.openxmlformats.org/officeDocument/2006/relationships/revisionLog" Target="revisionLog17.xml"/><Relationship Id="rId704" Type="http://schemas.openxmlformats.org/officeDocument/2006/relationships/revisionLog" Target="revisionLog6.xml"/><Relationship Id="rId725" Type="http://schemas.openxmlformats.org/officeDocument/2006/relationships/revisionLog" Target="revisionLog45.xml"/><Relationship Id="rId746" Type="http://schemas.openxmlformats.org/officeDocument/2006/relationships/revisionLog" Target="revisionLog66.xml"/><Relationship Id="rId911" Type="http://schemas.openxmlformats.org/officeDocument/2006/relationships/revisionLog" Target="revisionLog231.xml"/><Relationship Id="rId932" Type="http://schemas.openxmlformats.org/officeDocument/2006/relationships/revisionLog" Target="revisionLog252.xml"/><Relationship Id="rId1071" Type="http://schemas.openxmlformats.org/officeDocument/2006/relationships/revisionLog" Target="revisionLog391.xml"/><Relationship Id="rId1092" Type="http://schemas.openxmlformats.org/officeDocument/2006/relationships/revisionLog" Target="revisionLog412.xml"/><Relationship Id="rId1106" Type="http://schemas.openxmlformats.org/officeDocument/2006/relationships/revisionLog" Target="revisionLog426.xml"/><Relationship Id="rId1127" Type="http://schemas.openxmlformats.org/officeDocument/2006/relationships/revisionLog" Target="revisionLog447.xml"/><Relationship Id="rId1148" Type="http://schemas.openxmlformats.org/officeDocument/2006/relationships/revisionLog" Target="revisionLog468.xml"/><Relationship Id="rId1169" Type="http://schemas.openxmlformats.org/officeDocument/2006/relationships/revisionLog" Target="revisionLog489.xml"/><Relationship Id="rId767" Type="http://schemas.openxmlformats.org/officeDocument/2006/relationships/revisionLog" Target="revisionLog87.xml"/><Relationship Id="rId788" Type="http://schemas.openxmlformats.org/officeDocument/2006/relationships/revisionLog" Target="revisionLog108.xml"/><Relationship Id="rId953" Type="http://schemas.openxmlformats.org/officeDocument/2006/relationships/revisionLog" Target="revisionLog273.xml"/><Relationship Id="rId974" Type="http://schemas.openxmlformats.org/officeDocument/2006/relationships/revisionLog" Target="revisionLog294.xml"/><Relationship Id="rId995" Type="http://schemas.openxmlformats.org/officeDocument/2006/relationships/revisionLog" Target="revisionLog315.xml"/><Relationship Id="rId1008" Type="http://schemas.openxmlformats.org/officeDocument/2006/relationships/revisionLog" Target="revisionLog328.xml"/><Relationship Id="rId1029" Type="http://schemas.openxmlformats.org/officeDocument/2006/relationships/revisionLog" Target="revisionLog349.xml"/><Relationship Id="rId1180" Type="http://schemas.openxmlformats.org/officeDocument/2006/relationships/revisionLog" Target="revisionLog500.xml"/><Relationship Id="rId1215" Type="http://schemas.openxmlformats.org/officeDocument/2006/relationships/revisionLog" Target="revisionLog535.xml"/><Relationship Id="rId813" Type="http://schemas.openxmlformats.org/officeDocument/2006/relationships/revisionLog" Target="revisionLog133.xml"/><Relationship Id="rId834" Type="http://schemas.openxmlformats.org/officeDocument/2006/relationships/revisionLog" Target="revisionLog154.xml"/><Relationship Id="rId855" Type="http://schemas.openxmlformats.org/officeDocument/2006/relationships/revisionLog" Target="revisionLog175.xml"/><Relationship Id="rId876" Type="http://schemas.openxmlformats.org/officeDocument/2006/relationships/revisionLog" Target="revisionLog196.xml"/><Relationship Id="rId1040" Type="http://schemas.openxmlformats.org/officeDocument/2006/relationships/revisionLog" Target="revisionLog360.xml"/><Relationship Id="rId715" Type="http://schemas.openxmlformats.org/officeDocument/2006/relationships/revisionLog" Target="revisionLog35.xml"/><Relationship Id="rId736" Type="http://schemas.openxmlformats.org/officeDocument/2006/relationships/revisionLog" Target="revisionLog56.xml"/><Relationship Id="rId897" Type="http://schemas.openxmlformats.org/officeDocument/2006/relationships/revisionLog" Target="revisionLog217.xml"/><Relationship Id="rId901" Type="http://schemas.openxmlformats.org/officeDocument/2006/relationships/revisionLog" Target="revisionLog221.xml"/><Relationship Id="rId922" Type="http://schemas.openxmlformats.org/officeDocument/2006/relationships/revisionLog" Target="revisionLog242.xml"/><Relationship Id="rId1061" Type="http://schemas.openxmlformats.org/officeDocument/2006/relationships/revisionLog" Target="revisionLog381.xml"/><Relationship Id="rId1082" Type="http://schemas.openxmlformats.org/officeDocument/2006/relationships/revisionLog" Target="revisionLog402.xml"/><Relationship Id="rId1117" Type="http://schemas.openxmlformats.org/officeDocument/2006/relationships/revisionLog" Target="revisionLog437.xml"/><Relationship Id="rId1138" Type="http://schemas.openxmlformats.org/officeDocument/2006/relationships/revisionLog" Target="revisionLog458.xml"/><Relationship Id="rId1159" Type="http://schemas.openxmlformats.org/officeDocument/2006/relationships/revisionLog" Target="revisionLog479.xml"/><Relationship Id="rId757" Type="http://schemas.openxmlformats.org/officeDocument/2006/relationships/revisionLog" Target="revisionLog77.xml"/><Relationship Id="rId778" Type="http://schemas.openxmlformats.org/officeDocument/2006/relationships/revisionLog" Target="revisionLog98.xml"/><Relationship Id="rId799" Type="http://schemas.openxmlformats.org/officeDocument/2006/relationships/revisionLog" Target="revisionLog119.xml"/><Relationship Id="rId943" Type="http://schemas.openxmlformats.org/officeDocument/2006/relationships/revisionLog" Target="revisionLog263.xml"/><Relationship Id="rId964" Type="http://schemas.openxmlformats.org/officeDocument/2006/relationships/revisionLog" Target="revisionLog284.xml"/><Relationship Id="rId985" Type="http://schemas.openxmlformats.org/officeDocument/2006/relationships/revisionLog" Target="revisionLog305.xml"/><Relationship Id="rId1019" Type="http://schemas.openxmlformats.org/officeDocument/2006/relationships/revisionLog" Target="revisionLog339.xml"/><Relationship Id="rId1170" Type="http://schemas.openxmlformats.org/officeDocument/2006/relationships/revisionLog" Target="revisionLog490.xml"/><Relationship Id="rId1191" Type="http://schemas.openxmlformats.org/officeDocument/2006/relationships/revisionLog" Target="revisionLog511.xml"/><Relationship Id="rId1205" Type="http://schemas.openxmlformats.org/officeDocument/2006/relationships/revisionLog" Target="revisionLog525.xml"/><Relationship Id="rId803" Type="http://schemas.openxmlformats.org/officeDocument/2006/relationships/revisionLog" Target="revisionLog123.xml"/><Relationship Id="rId824" Type="http://schemas.openxmlformats.org/officeDocument/2006/relationships/revisionLog" Target="revisionLog144.xml"/><Relationship Id="rId845" Type="http://schemas.openxmlformats.org/officeDocument/2006/relationships/revisionLog" Target="revisionLog165.xml"/><Relationship Id="rId866" Type="http://schemas.openxmlformats.org/officeDocument/2006/relationships/revisionLog" Target="revisionLog186.xml"/><Relationship Id="rId1030" Type="http://schemas.openxmlformats.org/officeDocument/2006/relationships/revisionLog" Target="revisionLog350.xml"/><Relationship Id="rId1226" Type="http://schemas.openxmlformats.org/officeDocument/2006/relationships/revisionLog" Target="revisionLog546.xml"/><Relationship Id="rId705" Type="http://schemas.openxmlformats.org/officeDocument/2006/relationships/revisionLog" Target="revisionLog7.xml"/><Relationship Id="rId887" Type="http://schemas.openxmlformats.org/officeDocument/2006/relationships/revisionLog" Target="revisionLog207.xml"/><Relationship Id="rId1051" Type="http://schemas.openxmlformats.org/officeDocument/2006/relationships/revisionLog" Target="revisionLog371.xml"/><Relationship Id="rId1072" Type="http://schemas.openxmlformats.org/officeDocument/2006/relationships/revisionLog" Target="revisionLog392.xml"/><Relationship Id="rId1093" Type="http://schemas.openxmlformats.org/officeDocument/2006/relationships/revisionLog" Target="revisionLog413.xml"/><Relationship Id="rId1107" Type="http://schemas.openxmlformats.org/officeDocument/2006/relationships/revisionLog" Target="revisionLog427.xml"/><Relationship Id="rId1128" Type="http://schemas.openxmlformats.org/officeDocument/2006/relationships/revisionLog" Target="revisionLog448.xml"/><Relationship Id="rId1149" Type="http://schemas.openxmlformats.org/officeDocument/2006/relationships/revisionLog" Target="revisionLog469.xml"/><Relationship Id="rId691" Type="http://schemas.openxmlformats.org/officeDocument/2006/relationships/revisionLog" Target="revisionLog18.xml"/><Relationship Id="rId726" Type="http://schemas.openxmlformats.org/officeDocument/2006/relationships/revisionLog" Target="revisionLog46.xml"/><Relationship Id="rId747" Type="http://schemas.openxmlformats.org/officeDocument/2006/relationships/revisionLog" Target="revisionLog67.xml"/><Relationship Id="rId768" Type="http://schemas.openxmlformats.org/officeDocument/2006/relationships/revisionLog" Target="revisionLog88.xml"/><Relationship Id="rId789" Type="http://schemas.openxmlformats.org/officeDocument/2006/relationships/revisionLog" Target="revisionLog109.xml"/><Relationship Id="rId912" Type="http://schemas.openxmlformats.org/officeDocument/2006/relationships/revisionLog" Target="revisionLog232.xml"/><Relationship Id="rId933" Type="http://schemas.openxmlformats.org/officeDocument/2006/relationships/revisionLog" Target="revisionLog253.xml"/><Relationship Id="rId954" Type="http://schemas.openxmlformats.org/officeDocument/2006/relationships/revisionLog" Target="revisionLog274.xml"/><Relationship Id="rId975" Type="http://schemas.openxmlformats.org/officeDocument/2006/relationships/revisionLog" Target="revisionLog295.xml"/><Relationship Id="rId996" Type="http://schemas.openxmlformats.org/officeDocument/2006/relationships/revisionLog" Target="revisionLog316.xml"/><Relationship Id="rId1009" Type="http://schemas.openxmlformats.org/officeDocument/2006/relationships/revisionLog" Target="revisionLog329.xml"/><Relationship Id="rId1160" Type="http://schemas.openxmlformats.org/officeDocument/2006/relationships/revisionLog" Target="revisionLog480.xml"/><Relationship Id="rId814" Type="http://schemas.openxmlformats.org/officeDocument/2006/relationships/revisionLog" Target="revisionLog134.xml"/><Relationship Id="rId835" Type="http://schemas.openxmlformats.org/officeDocument/2006/relationships/revisionLog" Target="revisionLog155.xml"/><Relationship Id="rId856" Type="http://schemas.openxmlformats.org/officeDocument/2006/relationships/revisionLog" Target="revisionLog176.xml"/><Relationship Id="rId1181" Type="http://schemas.openxmlformats.org/officeDocument/2006/relationships/revisionLog" Target="revisionLog501.xml"/><Relationship Id="rId1216" Type="http://schemas.openxmlformats.org/officeDocument/2006/relationships/revisionLog" Target="revisionLog536.xml"/><Relationship Id="rId877" Type="http://schemas.openxmlformats.org/officeDocument/2006/relationships/revisionLog" Target="revisionLog197.xml"/><Relationship Id="rId898" Type="http://schemas.openxmlformats.org/officeDocument/2006/relationships/revisionLog" Target="revisionLog218.xml"/><Relationship Id="rId1020" Type="http://schemas.openxmlformats.org/officeDocument/2006/relationships/revisionLog" Target="revisionLog340.xml"/><Relationship Id="rId1041" Type="http://schemas.openxmlformats.org/officeDocument/2006/relationships/revisionLog" Target="revisionLog361.xml"/><Relationship Id="rId1062" Type="http://schemas.openxmlformats.org/officeDocument/2006/relationships/revisionLog" Target="revisionLog382.xml"/><Relationship Id="rId1083" Type="http://schemas.openxmlformats.org/officeDocument/2006/relationships/revisionLog" Target="revisionLog403.xml"/><Relationship Id="rId1118" Type="http://schemas.openxmlformats.org/officeDocument/2006/relationships/revisionLog" Target="revisionLog438.xml"/><Relationship Id="rId1139" Type="http://schemas.openxmlformats.org/officeDocument/2006/relationships/revisionLog" Target="revisionLog459.xml"/><Relationship Id="rId681" Type="http://schemas.openxmlformats.org/officeDocument/2006/relationships/revisionLog" Target="revisionLog8.xml"/><Relationship Id="rId716" Type="http://schemas.openxmlformats.org/officeDocument/2006/relationships/revisionLog" Target="revisionLog36.xml"/><Relationship Id="rId737" Type="http://schemas.openxmlformats.org/officeDocument/2006/relationships/revisionLog" Target="revisionLog57.xml"/><Relationship Id="rId758" Type="http://schemas.openxmlformats.org/officeDocument/2006/relationships/revisionLog" Target="revisionLog78.xml"/><Relationship Id="rId779" Type="http://schemas.openxmlformats.org/officeDocument/2006/relationships/revisionLog" Target="revisionLog99.xml"/><Relationship Id="rId902" Type="http://schemas.openxmlformats.org/officeDocument/2006/relationships/revisionLog" Target="revisionLog222.xml"/><Relationship Id="rId923" Type="http://schemas.openxmlformats.org/officeDocument/2006/relationships/revisionLog" Target="revisionLog243.xml"/><Relationship Id="rId944" Type="http://schemas.openxmlformats.org/officeDocument/2006/relationships/revisionLog" Target="revisionLog264.xml"/><Relationship Id="rId965" Type="http://schemas.openxmlformats.org/officeDocument/2006/relationships/revisionLog" Target="revisionLog285.xml"/><Relationship Id="rId986" Type="http://schemas.openxmlformats.org/officeDocument/2006/relationships/revisionLog" Target="revisionLog306.xml"/><Relationship Id="rId1150" Type="http://schemas.openxmlformats.org/officeDocument/2006/relationships/revisionLog" Target="revisionLog470.xml"/><Relationship Id="rId790" Type="http://schemas.openxmlformats.org/officeDocument/2006/relationships/revisionLog" Target="revisionLog110.xml"/><Relationship Id="rId804" Type="http://schemas.openxmlformats.org/officeDocument/2006/relationships/revisionLog" Target="revisionLog124.xml"/><Relationship Id="rId825" Type="http://schemas.openxmlformats.org/officeDocument/2006/relationships/revisionLog" Target="revisionLog145.xml"/><Relationship Id="rId1171" Type="http://schemas.openxmlformats.org/officeDocument/2006/relationships/revisionLog" Target="revisionLog491.xml"/><Relationship Id="rId1192" Type="http://schemas.openxmlformats.org/officeDocument/2006/relationships/revisionLog" Target="revisionLog512.xml"/><Relationship Id="rId1206" Type="http://schemas.openxmlformats.org/officeDocument/2006/relationships/revisionLog" Target="revisionLog526.xml"/><Relationship Id="rId1227" Type="http://schemas.openxmlformats.org/officeDocument/2006/relationships/revisionLog" Target="revisionLog547.xml"/><Relationship Id="rId846" Type="http://schemas.openxmlformats.org/officeDocument/2006/relationships/revisionLog" Target="revisionLog166.xml"/><Relationship Id="rId867" Type="http://schemas.openxmlformats.org/officeDocument/2006/relationships/revisionLog" Target="revisionLog187.xml"/><Relationship Id="rId888" Type="http://schemas.openxmlformats.org/officeDocument/2006/relationships/revisionLog" Target="revisionLog208.xml"/><Relationship Id="rId1010" Type="http://schemas.openxmlformats.org/officeDocument/2006/relationships/revisionLog" Target="revisionLog330.xml"/><Relationship Id="rId1031" Type="http://schemas.openxmlformats.org/officeDocument/2006/relationships/revisionLog" Target="revisionLog351.xml"/><Relationship Id="rId1052" Type="http://schemas.openxmlformats.org/officeDocument/2006/relationships/revisionLog" Target="revisionLog372.xml"/><Relationship Id="rId1073" Type="http://schemas.openxmlformats.org/officeDocument/2006/relationships/revisionLog" Target="revisionLog393.xml"/><Relationship Id="rId1094" Type="http://schemas.openxmlformats.org/officeDocument/2006/relationships/revisionLog" Target="revisionLog414.xml"/><Relationship Id="rId1108" Type="http://schemas.openxmlformats.org/officeDocument/2006/relationships/revisionLog" Target="revisionLog428.xml"/><Relationship Id="rId1129" Type="http://schemas.openxmlformats.org/officeDocument/2006/relationships/revisionLog" Target="revisionLog449.xml"/><Relationship Id="rId692" Type="http://schemas.openxmlformats.org/officeDocument/2006/relationships/revisionLog" Target="revisionLog19.xml"/><Relationship Id="rId706" Type="http://schemas.openxmlformats.org/officeDocument/2006/relationships/revisionLog" Target="revisionLog26.xml"/><Relationship Id="rId748" Type="http://schemas.openxmlformats.org/officeDocument/2006/relationships/revisionLog" Target="revisionLog68.xml"/><Relationship Id="rId913" Type="http://schemas.openxmlformats.org/officeDocument/2006/relationships/revisionLog" Target="revisionLog233.xml"/><Relationship Id="rId955" Type="http://schemas.openxmlformats.org/officeDocument/2006/relationships/revisionLog" Target="revisionLog275.xml"/><Relationship Id="rId1140" Type="http://schemas.openxmlformats.org/officeDocument/2006/relationships/revisionLog" Target="revisionLog460.xml"/><Relationship Id="rId815" Type="http://schemas.openxmlformats.org/officeDocument/2006/relationships/revisionLog" Target="revisionLog135.xml"/><Relationship Id="rId997" Type="http://schemas.openxmlformats.org/officeDocument/2006/relationships/revisionLog" Target="revisionLog317.xml"/><Relationship Id="rId1182" Type="http://schemas.openxmlformats.org/officeDocument/2006/relationships/revisionLog" Target="revisionLog502.xml"/><Relationship Id="rId857" Type="http://schemas.openxmlformats.org/officeDocument/2006/relationships/revisionLog" Target="revisionLog177.xml"/><Relationship Id="rId899" Type="http://schemas.openxmlformats.org/officeDocument/2006/relationships/revisionLog" Target="revisionLog219.xml"/><Relationship Id="rId1000" Type="http://schemas.openxmlformats.org/officeDocument/2006/relationships/revisionLog" Target="revisionLog320.xml"/><Relationship Id="rId1042" Type="http://schemas.openxmlformats.org/officeDocument/2006/relationships/revisionLog" Target="revisionLog362.xml"/><Relationship Id="rId1084" Type="http://schemas.openxmlformats.org/officeDocument/2006/relationships/revisionLog" Target="revisionLog404.xml"/><Relationship Id="rId717" Type="http://schemas.openxmlformats.org/officeDocument/2006/relationships/revisionLog" Target="revisionLog37.xml"/><Relationship Id="rId759" Type="http://schemas.openxmlformats.org/officeDocument/2006/relationships/revisionLog" Target="revisionLog79.xml"/><Relationship Id="rId924" Type="http://schemas.openxmlformats.org/officeDocument/2006/relationships/revisionLog" Target="revisionLog244.xml"/><Relationship Id="rId966" Type="http://schemas.openxmlformats.org/officeDocument/2006/relationships/revisionLog" Target="revisionLog286.xml"/><Relationship Id="rId770" Type="http://schemas.openxmlformats.org/officeDocument/2006/relationships/revisionLog" Target="revisionLog90.xml"/><Relationship Id="rId1151" Type="http://schemas.openxmlformats.org/officeDocument/2006/relationships/revisionLog" Target="revisionLog471.xml"/><Relationship Id="rId1193" Type="http://schemas.openxmlformats.org/officeDocument/2006/relationships/revisionLog" Target="revisionLog513.xml"/><Relationship Id="rId1207" Type="http://schemas.openxmlformats.org/officeDocument/2006/relationships/revisionLog" Target="revisionLog527.xml"/><Relationship Id="rId826" Type="http://schemas.openxmlformats.org/officeDocument/2006/relationships/revisionLog" Target="revisionLog146.xml"/><Relationship Id="rId868" Type="http://schemas.openxmlformats.org/officeDocument/2006/relationships/revisionLog" Target="revisionLog188.xml"/><Relationship Id="rId1011" Type="http://schemas.openxmlformats.org/officeDocument/2006/relationships/revisionLog" Target="revisionLog331.xml"/><Relationship Id="rId1053" Type="http://schemas.openxmlformats.org/officeDocument/2006/relationships/revisionLog" Target="revisionLog373.xml"/><Relationship Id="rId1109" Type="http://schemas.openxmlformats.org/officeDocument/2006/relationships/revisionLog" Target="revisionLog429.xml"/><Relationship Id="rId728" Type="http://schemas.openxmlformats.org/officeDocument/2006/relationships/revisionLog" Target="revisionLog48.xml"/><Relationship Id="rId935" Type="http://schemas.openxmlformats.org/officeDocument/2006/relationships/revisionLog" Target="revisionLog255.xml"/><Relationship Id="rId1095" Type="http://schemas.openxmlformats.org/officeDocument/2006/relationships/revisionLog" Target="revisionLog415.xml"/><Relationship Id="rId977" Type="http://schemas.openxmlformats.org/officeDocument/2006/relationships/revisionLog" Target="revisionLog297.xml"/><Relationship Id="rId1120" Type="http://schemas.openxmlformats.org/officeDocument/2006/relationships/revisionLog" Target="revisionLog440.xml"/><Relationship Id="rId1162" Type="http://schemas.openxmlformats.org/officeDocument/2006/relationships/revisionLog" Target="revisionLog482.xml"/><Relationship Id="rId1218" Type="http://schemas.openxmlformats.org/officeDocument/2006/relationships/revisionLog" Target="revisionLog538.xml"/><Relationship Id="rId781" Type="http://schemas.openxmlformats.org/officeDocument/2006/relationships/revisionLog" Target="revisionLog101.xml"/><Relationship Id="rId837" Type="http://schemas.openxmlformats.org/officeDocument/2006/relationships/revisionLog" Target="revisionLog157.xml"/><Relationship Id="rId879" Type="http://schemas.openxmlformats.org/officeDocument/2006/relationships/revisionLog" Target="revisionLog199.xml"/><Relationship Id="rId1022" Type="http://schemas.openxmlformats.org/officeDocument/2006/relationships/revisionLog" Target="revisionLog342.xml"/><Relationship Id="rId683" Type="http://schemas.openxmlformats.org/officeDocument/2006/relationships/revisionLog" Target="revisionLog10.xml"/><Relationship Id="rId739" Type="http://schemas.openxmlformats.org/officeDocument/2006/relationships/revisionLog" Target="revisionLog59.xml"/><Relationship Id="rId890" Type="http://schemas.openxmlformats.org/officeDocument/2006/relationships/revisionLog" Target="revisionLog210.xml"/><Relationship Id="rId904" Type="http://schemas.openxmlformats.org/officeDocument/2006/relationships/revisionLog" Target="revisionLog224.xml"/><Relationship Id="rId1064" Type="http://schemas.openxmlformats.org/officeDocument/2006/relationships/revisionLog" Target="revisionLog384.xml"/><Relationship Id="rId946" Type="http://schemas.openxmlformats.org/officeDocument/2006/relationships/revisionLog" Target="revisionLog266.xml"/><Relationship Id="rId988" Type="http://schemas.openxmlformats.org/officeDocument/2006/relationships/revisionLog" Target="revisionLog308.xml"/><Relationship Id="rId1131" Type="http://schemas.openxmlformats.org/officeDocument/2006/relationships/revisionLog" Target="revisionLog451.xml"/><Relationship Id="rId1173" Type="http://schemas.openxmlformats.org/officeDocument/2006/relationships/revisionLog" Target="revisionLog493.xml"/><Relationship Id="rId1229" Type="http://schemas.openxmlformats.org/officeDocument/2006/relationships/revisionLog" Target="revisionLog549.xml"/><Relationship Id="rId750" Type="http://schemas.openxmlformats.org/officeDocument/2006/relationships/revisionLog" Target="revisionLog70.xml"/><Relationship Id="rId792" Type="http://schemas.openxmlformats.org/officeDocument/2006/relationships/revisionLog" Target="revisionLog112.xml"/><Relationship Id="rId806" Type="http://schemas.openxmlformats.org/officeDocument/2006/relationships/revisionLog" Target="revisionLog126.xml"/><Relationship Id="rId848" Type="http://schemas.openxmlformats.org/officeDocument/2006/relationships/revisionLog" Target="revisionLog168.xml"/><Relationship Id="rId1033" Type="http://schemas.openxmlformats.org/officeDocument/2006/relationships/revisionLog" Target="revisionLog353.xml"/><Relationship Id="rId694" Type="http://schemas.openxmlformats.org/officeDocument/2006/relationships/revisionLog" Target="revisionLog21.xml"/><Relationship Id="rId708" Type="http://schemas.openxmlformats.org/officeDocument/2006/relationships/revisionLog" Target="revisionLog28.xml"/><Relationship Id="rId915" Type="http://schemas.openxmlformats.org/officeDocument/2006/relationships/revisionLog" Target="revisionLog235.xml"/><Relationship Id="rId1075" Type="http://schemas.openxmlformats.org/officeDocument/2006/relationships/revisionLog" Target="revisionLog395.xml"/><Relationship Id="rId957" Type="http://schemas.openxmlformats.org/officeDocument/2006/relationships/revisionLog" Target="revisionLog277.xml"/><Relationship Id="rId999" Type="http://schemas.openxmlformats.org/officeDocument/2006/relationships/revisionLog" Target="revisionLog319.xml"/><Relationship Id="rId1100" Type="http://schemas.openxmlformats.org/officeDocument/2006/relationships/revisionLog" Target="revisionLog420.xml"/><Relationship Id="rId1142" Type="http://schemas.openxmlformats.org/officeDocument/2006/relationships/revisionLog" Target="revisionLog462.xml"/><Relationship Id="rId1184" Type="http://schemas.openxmlformats.org/officeDocument/2006/relationships/revisionLog" Target="revisionLog504.xml"/><Relationship Id="rId761" Type="http://schemas.openxmlformats.org/officeDocument/2006/relationships/revisionLog" Target="revisionLog81.xml"/><Relationship Id="rId817" Type="http://schemas.openxmlformats.org/officeDocument/2006/relationships/revisionLog" Target="revisionLog137.xml"/><Relationship Id="rId859" Type="http://schemas.openxmlformats.org/officeDocument/2006/relationships/revisionLog" Target="revisionLog179.xml"/><Relationship Id="rId1002" Type="http://schemas.openxmlformats.org/officeDocument/2006/relationships/revisionLog" Target="revisionLog322.xml"/><Relationship Id="rId870" Type="http://schemas.openxmlformats.org/officeDocument/2006/relationships/revisionLog" Target="revisionLog190.xml"/><Relationship Id="rId1044" Type="http://schemas.openxmlformats.org/officeDocument/2006/relationships/revisionLog" Target="revisionLog364.xml"/><Relationship Id="rId1086" Type="http://schemas.openxmlformats.org/officeDocument/2006/relationships/revisionLog" Target="revisionLog406.xml"/><Relationship Id="rId719" Type="http://schemas.openxmlformats.org/officeDocument/2006/relationships/revisionLog" Target="revisionLog39.xml"/><Relationship Id="rId926" Type="http://schemas.openxmlformats.org/officeDocument/2006/relationships/revisionLog" Target="revisionLog246.xml"/><Relationship Id="rId968" Type="http://schemas.openxmlformats.org/officeDocument/2006/relationships/revisionLog" Target="revisionLog288.xml"/><Relationship Id="rId1111" Type="http://schemas.openxmlformats.org/officeDocument/2006/relationships/revisionLog" Target="revisionLog431.xml"/><Relationship Id="rId1153" Type="http://schemas.openxmlformats.org/officeDocument/2006/relationships/revisionLog" Target="revisionLog473.xml"/><Relationship Id="rId730" Type="http://schemas.openxmlformats.org/officeDocument/2006/relationships/revisionLog" Target="revisionLog50.xml"/><Relationship Id="rId772" Type="http://schemas.openxmlformats.org/officeDocument/2006/relationships/revisionLog" Target="revisionLog92.xml"/><Relationship Id="rId828" Type="http://schemas.openxmlformats.org/officeDocument/2006/relationships/revisionLog" Target="revisionLog148.xml"/><Relationship Id="rId1013" Type="http://schemas.openxmlformats.org/officeDocument/2006/relationships/revisionLog" Target="revisionLog333.xml"/><Relationship Id="rId1195" Type="http://schemas.openxmlformats.org/officeDocument/2006/relationships/revisionLog" Target="revisionLog515.xml"/><Relationship Id="rId1209" Type="http://schemas.openxmlformats.org/officeDocument/2006/relationships/revisionLog" Target="revisionLog529.xml"/><Relationship Id="rId1055" Type="http://schemas.openxmlformats.org/officeDocument/2006/relationships/revisionLog" Target="revisionLog375.xml"/><Relationship Id="rId1097" Type="http://schemas.openxmlformats.org/officeDocument/2006/relationships/revisionLog" Target="revisionLog417.xml"/><Relationship Id="rId1220" Type="http://schemas.openxmlformats.org/officeDocument/2006/relationships/revisionLog" Target="revisionLog540.xml"/><Relationship Id="rId881" Type="http://schemas.openxmlformats.org/officeDocument/2006/relationships/revisionLog" Target="revisionLog201.xml"/><Relationship Id="rId937" Type="http://schemas.openxmlformats.org/officeDocument/2006/relationships/revisionLog" Target="revisionLog257.xml"/><Relationship Id="rId979" Type="http://schemas.openxmlformats.org/officeDocument/2006/relationships/revisionLog" Target="revisionLog299.xml"/><Relationship Id="rId1122" Type="http://schemas.openxmlformats.org/officeDocument/2006/relationships/revisionLog" Target="revisionLog442.xml"/><Relationship Id="rId741" Type="http://schemas.openxmlformats.org/officeDocument/2006/relationships/revisionLog" Target="revisionLog61.xml"/><Relationship Id="rId783" Type="http://schemas.openxmlformats.org/officeDocument/2006/relationships/revisionLog" Target="revisionLog103.xml"/><Relationship Id="rId839" Type="http://schemas.openxmlformats.org/officeDocument/2006/relationships/revisionLog" Target="revisionLog159.xml"/><Relationship Id="rId990" Type="http://schemas.openxmlformats.org/officeDocument/2006/relationships/revisionLog" Target="revisionLog310.xml"/><Relationship Id="rId1164" Type="http://schemas.openxmlformats.org/officeDocument/2006/relationships/revisionLog" Target="revisionLog484.xml"/><Relationship Id="rId1024" Type="http://schemas.openxmlformats.org/officeDocument/2006/relationships/revisionLog" Target="revisionLog344.xml"/><Relationship Id="rId1066" Type="http://schemas.openxmlformats.org/officeDocument/2006/relationships/revisionLog" Target="revisionLog386.xml"/><Relationship Id="rId1231" Type="http://schemas.openxmlformats.org/officeDocument/2006/relationships/revisionLog" Target="revisionLog551.xml"/><Relationship Id="rId685" Type="http://schemas.openxmlformats.org/officeDocument/2006/relationships/revisionLog" Target="revisionLog12.xml"/><Relationship Id="rId850" Type="http://schemas.openxmlformats.org/officeDocument/2006/relationships/revisionLog" Target="revisionLog170.xml"/><Relationship Id="rId892" Type="http://schemas.openxmlformats.org/officeDocument/2006/relationships/revisionLog" Target="revisionLog212.xml"/><Relationship Id="rId906" Type="http://schemas.openxmlformats.org/officeDocument/2006/relationships/revisionLog" Target="revisionLog226.xml"/><Relationship Id="rId948" Type="http://schemas.openxmlformats.org/officeDocument/2006/relationships/revisionLog" Target="revisionLog268.xml"/><Relationship Id="rId1133" Type="http://schemas.openxmlformats.org/officeDocument/2006/relationships/revisionLog" Target="revisionLog453.xml"/><Relationship Id="rId710" Type="http://schemas.openxmlformats.org/officeDocument/2006/relationships/revisionLog" Target="revisionLog30.xml"/><Relationship Id="rId752" Type="http://schemas.openxmlformats.org/officeDocument/2006/relationships/revisionLog" Target="revisionLog72.xml"/><Relationship Id="rId808" Type="http://schemas.openxmlformats.org/officeDocument/2006/relationships/revisionLog" Target="revisionLog128.xml"/><Relationship Id="rId1175" Type="http://schemas.openxmlformats.org/officeDocument/2006/relationships/revisionLog" Target="revisionLog495.xml"/><Relationship Id="rId794" Type="http://schemas.openxmlformats.org/officeDocument/2006/relationships/revisionLog" Target="revisionLog114.xml"/><Relationship Id="rId1035" Type="http://schemas.openxmlformats.org/officeDocument/2006/relationships/revisionLog" Target="revisionLog355.xml"/><Relationship Id="rId1077" Type="http://schemas.openxmlformats.org/officeDocument/2006/relationships/revisionLog" Target="revisionLog397.xml"/><Relationship Id="rId1200" Type="http://schemas.openxmlformats.org/officeDocument/2006/relationships/revisionLog" Target="revisionLog520.xml"/><Relationship Id="rId696" Type="http://schemas.openxmlformats.org/officeDocument/2006/relationships/revisionLog" Target="revisionLog23.xml"/><Relationship Id="rId861" Type="http://schemas.openxmlformats.org/officeDocument/2006/relationships/revisionLog" Target="revisionLog181.xml"/><Relationship Id="rId917" Type="http://schemas.openxmlformats.org/officeDocument/2006/relationships/revisionLog" Target="revisionLog237.xml"/><Relationship Id="rId959" Type="http://schemas.openxmlformats.org/officeDocument/2006/relationships/revisionLog" Target="revisionLog279.xml"/><Relationship Id="rId1102" Type="http://schemas.openxmlformats.org/officeDocument/2006/relationships/revisionLog" Target="revisionLog422.xml"/><Relationship Id="rId721" Type="http://schemas.openxmlformats.org/officeDocument/2006/relationships/revisionLog" Target="revisionLog41.xml"/><Relationship Id="rId763" Type="http://schemas.openxmlformats.org/officeDocument/2006/relationships/revisionLog" Target="revisionLog83.xml"/><Relationship Id="rId1144" Type="http://schemas.openxmlformats.org/officeDocument/2006/relationships/revisionLog" Target="revisionLog464.xml"/><Relationship Id="rId1186" Type="http://schemas.openxmlformats.org/officeDocument/2006/relationships/revisionLog" Target="revisionLog506.xml"/><Relationship Id="rId819" Type="http://schemas.openxmlformats.org/officeDocument/2006/relationships/revisionLog" Target="revisionLog139.xml"/><Relationship Id="rId970" Type="http://schemas.openxmlformats.org/officeDocument/2006/relationships/revisionLog" Target="revisionLog290.xml"/><Relationship Id="rId1004" Type="http://schemas.openxmlformats.org/officeDocument/2006/relationships/revisionLog" Target="revisionLog324.xml"/><Relationship Id="rId1046" Type="http://schemas.openxmlformats.org/officeDocument/2006/relationships/revisionLog" Target="revisionLog366.xml"/><Relationship Id="rId1211" Type="http://schemas.openxmlformats.org/officeDocument/2006/relationships/revisionLog" Target="revisionLog531.xml"/><Relationship Id="rId830" Type="http://schemas.openxmlformats.org/officeDocument/2006/relationships/revisionLog" Target="revisionLog150.xml"/><Relationship Id="rId872" Type="http://schemas.openxmlformats.org/officeDocument/2006/relationships/revisionLog" Target="revisionLog192.xml"/><Relationship Id="rId928" Type="http://schemas.openxmlformats.org/officeDocument/2006/relationships/revisionLog" Target="revisionLog248.xml"/><Relationship Id="rId1088" Type="http://schemas.openxmlformats.org/officeDocument/2006/relationships/revisionLog" Target="revisionLog40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28890C9-6470-4B12-8C6B-7353DF0CCD5A}" diskRevisions="1" revisionId="27303" version="564">
  <header guid="{AE1077C0-6668-4CAB-A34E-20FE00A03B57}" dateTime="2021-12-08T16:12:23" maxSheetId="3" userName="Корчагина София Александровна" r:id="rId681" minRId="15414">
    <sheetIdMap count="2">
      <sheetId val="1"/>
      <sheetId val="2"/>
    </sheetIdMap>
  </header>
  <header guid="{412DE2B0-DD45-40DD-9FB8-4916E2AE3578}" dateTime="2021-12-16T15:47:09" maxSheetId="3" userName="Корчагина София Александровна" r:id="rId682" minRId="15415" maxRId="16554">
    <sheetIdMap count="2">
      <sheetId val="1"/>
      <sheetId val="2"/>
    </sheetIdMap>
  </header>
  <header guid="{E80E589E-32DB-4901-8D5E-495645FF26D4}" dateTime="2021-12-16T16:54:48" maxSheetId="3" userName="Хорошавина Вероника Евгеньевна" r:id="rId683" minRId="16557" maxRId="16568">
    <sheetIdMap count="2">
      <sheetId val="1"/>
      <sheetId val="2"/>
    </sheetIdMap>
  </header>
  <header guid="{5798AA79-7205-425D-9956-1199C29A9FC6}" dateTime="2021-12-17T09:52:47" maxSheetId="3" userName="Аплакова Виктория Николаевна" r:id="rId684" minRId="16573">
    <sheetIdMap count="2">
      <sheetId val="1"/>
      <sheetId val="2"/>
    </sheetIdMap>
  </header>
  <header guid="{9694B04E-254D-44D3-9423-F867783EDDDE}" dateTime="2021-12-17T10:01:10" maxSheetId="3" userName="Аплакова Виктория Николаевна" r:id="rId685" minRId="16576">
    <sheetIdMap count="2">
      <sheetId val="1"/>
      <sheetId val="2"/>
    </sheetIdMap>
  </header>
  <header guid="{34047AE7-744C-4CB9-B17D-6FBA647C4C4E}" dateTime="2021-12-22T14:56:07" maxSheetId="3" userName="Корчагина София Александровна" r:id="rId686" minRId="16579" maxRId="16580">
    <sheetIdMap count="2">
      <sheetId val="1"/>
      <sheetId val="2"/>
    </sheetIdMap>
  </header>
  <header guid="{510645FF-6306-4577-AACF-A6EA09B64660}" dateTime="2021-12-23T15:02:21" maxSheetId="3" userName="Шелепова Анастасия Михайловна" r:id="rId687" minRId="16583">
    <sheetIdMap count="2">
      <sheetId val="1"/>
      <sheetId val="2"/>
    </sheetIdMap>
  </header>
  <header guid="{F6862AED-40B6-4D3F-92C9-E271C1052AFE}" dateTime="2021-12-23T15:02:44" maxSheetId="3" userName="Шелепова Анастасия Михайловна" r:id="rId688" minRId="16586" maxRId="16587">
    <sheetIdMap count="2">
      <sheetId val="1"/>
      <sheetId val="2"/>
    </sheetIdMap>
  </header>
  <header guid="{9A231B73-B19F-4E53-A3A9-BD897712E806}" dateTime="2021-12-27T10:38:49" maxSheetId="3" userName="Хорошавина Вероника Евгеньевна" r:id="rId689" minRId="16588">
    <sheetIdMap count="2">
      <sheetId val="1"/>
      <sheetId val="2"/>
    </sheetIdMap>
  </header>
  <header guid="{91E18080-6228-4B16-A4C9-B9226AD2CD16}" dateTime="2021-12-27T11:08:18" maxSheetId="3" userName="Хорошавина Вероника Евгеньевна" r:id="rId690" minRId="16593">
    <sheetIdMap count="2">
      <sheetId val="1"/>
      <sheetId val="2"/>
    </sheetIdMap>
  </header>
  <header guid="{D548D838-5F05-486D-91B9-5FBD4A5C2CCC}" dateTime="2021-12-27T11:29:59" maxSheetId="3" userName="Хорошавина Вероника Евгеньевна" r:id="rId691" minRId="16594" maxRId="16595">
    <sheetIdMap count="2">
      <sheetId val="1"/>
      <sheetId val="2"/>
    </sheetIdMap>
  </header>
  <header guid="{F42D53CE-5D1B-4E51-B474-932A4B22F5B6}" dateTime="2021-12-27T16:31:44" maxSheetId="3" userName="Хорошавина Вероника Евгеньевна" r:id="rId692" minRId="16596" maxRId="16615">
    <sheetIdMap count="2">
      <sheetId val="1"/>
      <sheetId val="2"/>
    </sheetIdMap>
  </header>
  <header guid="{37002530-1B3E-4F4F-8D7B-09F69351C4D1}" dateTime="2021-12-27T16:58:25" maxSheetId="3" userName="Корчагина София Александровна" r:id="rId693" minRId="16616">
    <sheetIdMap count="2">
      <sheetId val="1"/>
      <sheetId val="2"/>
    </sheetIdMap>
  </header>
  <header guid="{7EC77F1A-4AF2-4BB0-8B80-8271B964E657}" dateTime="2021-12-27T17:03:54" maxSheetId="3" userName="Корчагина София Александровна" r:id="rId694" minRId="16619" maxRId="16620">
    <sheetIdMap count="2">
      <sheetId val="1"/>
      <sheetId val="2"/>
    </sheetIdMap>
  </header>
  <header guid="{89FAAC3E-A678-47CD-B5F1-9F7C62896150}" dateTime="2021-12-29T11:48:04" maxSheetId="3" userName="Хорошавина Вероника Евгеньевна" r:id="rId695" minRId="16621" maxRId="16622">
    <sheetIdMap count="2">
      <sheetId val="1"/>
      <sheetId val="2"/>
    </sheetIdMap>
  </header>
  <header guid="{7F251D79-DA5F-45D2-89FC-67054B8649E8}" dateTime="2022-01-10T14:11:26" maxSheetId="3" userName="Корчагина София Александровна" r:id="rId696" minRId="16627">
    <sheetIdMap count="2">
      <sheetId val="1"/>
      <sheetId val="2"/>
    </sheetIdMap>
  </header>
  <header guid="{4D7BBB15-E2B7-419E-92FA-852B461B0F96}" dateTime="2022-01-10T14:12:02" maxSheetId="3" userName="Корчагина София Александровна" r:id="rId697" minRId="16630">
    <sheetIdMap count="2">
      <sheetId val="1"/>
      <sheetId val="2"/>
    </sheetIdMap>
  </header>
  <header guid="{9F4EA624-8D79-4CD7-950F-40CECF3BF387}" dateTime="2022-01-10T14:31:05" maxSheetId="3" userName="Корчагина София Александровна" r:id="rId698" minRId="16631">
    <sheetIdMap count="2">
      <sheetId val="1"/>
      <sheetId val="2"/>
    </sheetIdMap>
  </header>
  <header guid="{6309C544-2C1D-494F-8639-BD8D44AF40DE}" dateTime="2022-01-10T15:27:35" maxSheetId="3" userName="Шелепова Анастасия Михайловна" r:id="rId699" minRId="16632">
    <sheetIdMap count="2">
      <sheetId val="1"/>
      <sheetId val="2"/>
    </sheetIdMap>
  </header>
  <header guid="{1E2F4E27-9C31-4368-88C2-C0AF83199C6C}" dateTime="2022-01-10T15:29:11" maxSheetId="3" userName="Шелепова Анастасия Михайловна" r:id="rId700" minRId="16635">
    <sheetIdMap count="2">
      <sheetId val="1"/>
      <sheetId val="2"/>
    </sheetIdMap>
  </header>
  <header guid="{17854EAF-2FBF-4968-BEBC-37E2EE098032}" dateTime="2022-01-10T16:26:50" maxSheetId="3" userName="Корчагина София Александровна" r:id="rId701" minRId="16636" maxRId="16642">
    <sheetIdMap count="2">
      <sheetId val="1"/>
      <sheetId val="2"/>
    </sheetIdMap>
  </header>
  <header guid="{66E00A72-19C2-4359-B96A-5D6EFBE14AE4}" dateTime="2022-01-13T13:20:24" maxSheetId="3" userName="Корчагина София Александровна" r:id="rId702">
    <sheetIdMap count="2">
      <sheetId val="1"/>
      <sheetId val="2"/>
    </sheetIdMap>
  </header>
  <header guid="{0028683C-E1CE-4169-ACDB-D14B5820391A}" dateTime="2022-01-13T16:23:06" maxSheetId="3" userName="Хорошавина Вероника Евгеньевна" r:id="rId703" minRId="16646" maxRId="16649">
    <sheetIdMap count="2">
      <sheetId val="1"/>
      <sheetId val="2"/>
    </sheetIdMap>
  </header>
  <header guid="{FD49CD21-10D2-4845-8442-A45BF264C85D}" dateTime="2022-01-17T16:53:30" maxSheetId="3" userName="Шелепова Анастасия Михайловна" r:id="rId704" minRId="16654">
    <sheetIdMap count="2">
      <sheetId val="1"/>
      <sheetId val="2"/>
    </sheetIdMap>
  </header>
  <header guid="{8BFBE35A-629D-45A7-8F55-2C4FFEE3DF87}" dateTime="2022-01-18T16:31:11" maxSheetId="3" userName="Хорошавина Вероника Евгеньевна" r:id="rId705" minRId="16657" maxRId="16661">
    <sheetIdMap count="2">
      <sheetId val="1"/>
      <sheetId val="2"/>
    </sheetIdMap>
  </header>
  <header guid="{31B8A66C-873C-448D-85A4-A8C72322A14A}" dateTime="2022-01-18T17:06:21" maxSheetId="3" userName="Корчагина София Александровна" r:id="rId706" minRId="16666" maxRId="16676">
    <sheetIdMap count="2">
      <sheetId val="1"/>
      <sheetId val="2"/>
    </sheetIdMap>
  </header>
  <header guid="{89C3D29D-B1B6-4419-9CAB-80DB3C129E68}" dateTime="2022-01-27T11:32:54" maxSheetId="3" userName="Хорошавина Вероника Евгеньевна" r:id="rId707" minRId="16677" maxRId="16686">
    <sheetIdMap count="2">
      <sheetId val="1"/>
      <sheetId val="2"/>
    </sheetIdMap>
  </header>
  <header guid="{660046FB-0D63-499E-AC65-68478932C7A8}" dateTime="2022-02-01T14:07:59" maxSheetId="3" userName="Хорошавина Вероника Евгеньевна" r:id="rId708" minRId="16687" maxRId="16735">
    <sheetIdMap count="2">
      <sheetId val="1"/>
      <sheetId val="2"/>
    </sheetIdMap>
  </header>
  <header guid="{3E857B05-C291-4EF5-8BB1-FA6BC58E2681}" dateTime="2022-02-02T10:36:12" maxSheetId="3" userName="Хорошавина Вероника Евгеньевна" r:id="rId709" minRId="16736">
    <sheetIdMap count="2">
      <sheetId val="1"/>
      <sheetId val="2"/>
    </sheetIdMap>
  </header>
  <header guid="{457B3FAF-FA65-4BDA-9FE7-7864CDDC5385}" dateTime="2022-02-09T10:37:21" maxSheetId="3" userName="Корчагина София Александровна" r:id="rId710" minRId="16737" maxRId="16757">
    <sheetIdMap count="2">
      <sheetId val="1"/>
      <sheetId val="2"/>
    </sheetIdMap>
  </header>
  <header guid="{EF95C7FD-ECA3-4B9E-94A3-2A0E5C9B31E2}" dateTime="2022-02-10T15:26:42" maxSheetId="3" userName="Корчагина София Александровна" r:id="rId711" minRId="16761" maxRId="16768">
    <sheetIdMap count="2">
      <sheetId val="1"/>
      <sheetId val="2"/>
    </sheetIdMap>
  </header>
  <header guid="{92EFFD6C-8515-4C02-B77A-FB0CB9406355}" dateTime="2022-02-11T09:37:42" maxSheetId="3" userName="Шелепова Анастасия Михайловна" r:id="rId712" minRId="16772" maxRId="16773">
    <sheetIdMap count="2">
      <sheetId val="1"/>
      <sheetId val="2"/>
    </sheetIdMap>
  </header>
  <header guid="{1EDF1719-B01D-4C3C-9C85-FA3596E5763B}" dateTime="2022-02-11T09:44:55" maxSheetId="3" userName="Корчагина София Александровна" r:id="rId713" minRId="16776">
    <sheetIdMap count="2">
      <sheetId val="1"/>
      <sheetId val="2"/>
    </sheetIdMap>
  </header>
  <header guid="{85283A04-F0F9-4D17-9C9F-27D427CE1102}" dateTime="2022-02-11T11:14:11" maxSheetId="3" userName="Корчагина София Александровна" r:id="rId714" minRId="16780" maxRId="16781">
    <sheetIdMap count="2">
      <sheetId val="1"/>
      <sheetId val="2"/>
    </sheetIdMap>
  </header>
  <header guid="{824DBB02-18DE-4E0B-9B07-EA852ED6B86C}" dateTime="2022-02-14T11:07:10" maxSheetId="3" userName="Шелепова Анастасия Михайловна" r:id="rId715" minRId="16785" maxRId="16788">
    <sheetIdMap count="2">
      <sheetId val="1"/>
      <sheetId val="2"/>
    </sheetIdMap>
  </header>
  <header guid="{14065407-6C11-4FD8-9CAB-D5877CFE9EC4}" dateTime="2022-02-14T16:06:41" maxSheetId="3" userName="Шелепова Анастасия Михайловна" r:id="rId716" minRId="16791" maxRId="16862">
    <sheetIdMap count="2">
      <sheetId val="1"/>
      <sheetId val="2"/>
    </sheetIdMap>
  </header>
  <header guid="{521AAF3B-7C09-491F-AB59-8573DD6F6215}" dateTime="2022-02-14T16:07:04" maxSheetId="3" userName="Шелепова Анастасия Михайловна" r:id="rId717" minRId="16865" maxRId="16886">
    <sheetIdMap count="2">
      <sheetId val="1"/>
      <sheetId val="2"/>
    </sheetIdMap>
  </header>
  <header guid="{03C77348-650A-4E2A-9022-6C2C66314717}" dateTime="2022-02-14T16:11:18" maxSheetId="3" userName="Шелепова Анастасия Михайловна" r:id="rId718" minRId="16887" maxRId="16913">
    <sheetIdMap count="2">
      <sheetId val="1"/>
      <sheetId val="2"/>
    </sheetIdMap>
  </header>
  <header guid="{A97B5E2A-F460-48F5-A080-6E23A2321274}" dateTime="2022-02-14T16:17:57" maxSheetId="3" userName="Шелепова Анастасия Михайловна" r:id="rId719" minRId="16914" maxRId="16985">
    <sheetIdMap count="2">
      <sheetId val="1"/>
      <sheetId val="2"/>
    </sheetIdMap>
  </header>
  <header guid="{47A31D64-AB81-4F91-BBCA-7CA55FD534E9}" dateTime="2022-02-14T16:23:16" maxSheetId="3" userName="Шелепова Анастасия Михайловна" r:id="rId720" minRId="16986" maxRId="16993">
    <sheetIdMap count="2">
      <sheetId val="1"/>
      <sheetId val="2"/>
    </sheetIdMap>
  </header>
  <header guid="{A009C588-D9A3-4C36-B8EE-C702F13FF495}" dateTime="2022-02-14T16:24:08" maxSheetId="3" userName="Шелепова Анастасия Михайловна" r:id="rId721" minRId="16994" maxRId="17003">
    <sheetIdMap count="2">
      <sheetId val="1"/>
      <sheetId val="2"/>
    </sheetIdMap>
  </header>
  <header guid="{7C2E8FFD-29F9-4B66-953A-B90598A52EE4}" dateTime="2022-02-14T16:51:25" maxSheetId="3" userName="Шелепова Анастасия Михайловна" r:id="rId722" minRId="17004" maxRId="17052">
    <sheetIdMap count="2">
      <sheetId val="1"/>
      <sheetId val="2"/>
    </sheetIdMap>
  </header>
  <header guid="{BB2C1032-5E1B-44A3-AE61-1153C21B7DDD}" dateTime="2022-02-14T16:52:02" maxSheetId="3" userName="Шелепова Анастасия Михайловна" r:id="rId723" minRId="17053" maxRId="17061">
    <sheetIdMap count="2">
      <sheetId val="1"/>
      <sheetId val="2"/>
    </sheetIdMap>
  </header>
  <header guid="{72611D4D-0B64-4F37-892A-A38FC3EBEBBC}" dateTime="2022-02-14T16:56:40" maxSheetId="3" userName="Шелепова Анастасия Михайловна" r:id="rId724" minRId="17062" maxRId="17141">
    <sheetIdMap count="2">
      <sheetId val="1"/>
      <sheetId val="2"/>
    </sheetIdMap>
  </header>
  <header guid="{5A8BC1A8-6BF4-4A6B-9ED3-5BD805EABF4B}" dateTime="2022-02-14T17:15:46" maxSheetId="3" userName="Хорошавина Вероника Евгеньевна" r:id="rId725" minRId="17142" maxRId="17153">
    <sheetIdMap count="2">
      <sheetId val="1"/>
      <sheetId val="2"/>
    </sheetIdMap>
  </header>
  <header guid="{84ED1CD7-7C78-4D39-B082-351A1ED29925}" dateTime="2022-02-14T17:22:35" maxSheetId="3" userName="Хорошавина Вероника Евгеньевна" r:id="rId726" minRId="17158" maxRId="17169">
    <sheetIdMap count="2">
      <sheetId val="1"/>
      <sheetId val="2"/>
    </sheetIdMap>
  </header>
  <header guid="{C804F6E7-EC03-4EF0-9263-88E4CACB9871}" dateTime="2022-02-14T17:49:54" maxSheetId="3" userName="Шелепова Анастасия Михайловна" r:id="rId727" minRId="17170" maxRId="17182">
    <sheetIdMap count="2">
      <sheetId val="1"/>
      <sheetId val="2"/>
    </sheetIdMap>
  </header>
  <header guid="{BA8A3DCD-3335-4FC3-99BE-A1549E8B21E5}" dateTime="2022-02-15T08:53:10" maxSheetId="3" userName="Шелепова Анастасия Михайловна" r:id="rId728" minRId="17185" maxRId="17194">
    <sheetIdMap count="2">
      <sheetId val="1"/>
      <sheetId val="2"/>
    </sheetIdMap>
  </header>
  <header guid="{086EA242-16EF-4920-9FD7-FE926CA1FD6B}" dateTime="2022-02-15T15:40:23" maxSheetId="3" userName="Шелепова Анастасия Михайловна" r:id="rId729" minRId="17195">
    <sheetIdMap count="2">
      <sheetId val="1"/>
      <sheetId val="2"/>
    </sheetIdMap>
  </header>
  <header guid="{06F2C8BF-5FB1-4E49-97AC-F4A93B975CB7}" dateTime="2022-02-15T15:40:35" maxSheetId="3" userName="Шелепова Анастасия Михайловна" r:id="rId730" minRId="17198" maxRId="17199">
    <sheetIdMap count="2">
      <sheetId val="1"/>
      <sheetId val="2"/>
    </sheetIdMap>
  </header>
  <header guid="{6B0A383C-CA2A-452E-BA5E-879A52157675}" dateTime="2022-02-15T15:42:22" maxSheetId="3" userName="Шелепова Анастасия Михайловна" r:id="rId731" minRId="17200" maxRId="17205">
    <sheetIdMap count="2">
      <sheetId val="1"/>
      <sheetId val="2"/>
    </sheetIdMap>
  </header>
  <header guid="{CAA7B718-448F-48D1-88C7-7D6E4043315F}" dateTime="2022-02-15T15:43:23" maxSheetId="3" userName="Шелепова Анастасия Михайловна" r:id="rId732">
    <sheetIdMap count="2">
      <sheetId val="1"/>
      <sheetId val="2"/>
    </sheetIdMap>
  </header>
  <header guid="{20E0A3AD-6300-40E3-8C8F-E8B8F1DF62C0}" dateTime="2022-02-16T10:51:02" maxSheetId="3" userName="Хорошавина Вероника Евгеньевна" r:id="rId733" minRId="17210" maxRId="17225">
    <sheetIdMap count="2">
      <sheetId val="1"/>
      <sheetId val="2"/>
    </sheetIdMap>
  </header>
  <header guid="{67AE7B3A-0F4D-4562-83A6-A96D80948954}" dateTime="2022-02-16T16:22:42" maxSheetId="3" userName="Хорошавина Вероника Евгеньевна" r:id="rId734" minRId="17230" maxRId="17237">
    <sheetIdMap count="2">
      <sheetId val="1"/>
      <sheetId val="2"/>
    </sheetIdMap>
  </header>
  <header guid="{876DBC62-EF45-4494-AA02-A5954B737350}" dateTime="2022-02-17T11:56:47" maxSheetId="3" userName="Хорошавина Вероника Евгеньевна" r:id="rId735" minRId="17242" maxRId="17245">
    <sheetIdMap count="2">
      <sheetId val="1"/>
      <sheetId val="2"/>
    </sheetIdMap>
  </header>
  <header guid="{2A0D02B8-7F9C-435B-91B2-8417FC4B1714}" dateTime="2022-02-17T12:18:30" maxSheetId="3" userName="Хорошавина Вероника Евгеньевна" r:id="rId736" minRId="17250" maxRId="17265">
    <sheetIdMap count="2">
      <sheetId val="1"/>
      <sheetId val="2"/>
    </sheetIdMap>
  </header>
  <header guid="{EAFDBD2E-0D2E-4A4D-B6BC-8C352068C538}" dateTime="2022-02-17T12:42:17" maxSheetId="3" userName="Хорошавина Вероника Евгеньевна" r:id="rId737" minRId="17270" maxRId="17275">
    <sheetIdMap count="2">
      <sheetId val="1"/>
      <sheetId val="2"/>
    </sheetIdMap>
  </header>
  <header guid="{54C0F70A-1E06-4A12-B9CC-35AFA0F8D0C3}" dateTime="2022-02-17T12:44:46" maxSheetId="3" userName="Хорошавина Вероника Евгеньевна" r:id="rId738" minRId="17280">
    <sheetIdMap count="2">
      <sheetId val="1"/>
      <sheetId val="2"/>
    </sheetIdMap>
  </header>
  <header guid="{B1D66974-9113-458E-9004-3364B178B78E}" dateTime="2022-02-17T15:56:35" maxSheetId="3" userName="Хорошавина Вероника Евгеньевна" r:id="rId739" minRId="17281" maxRId="17295">
    <sheetIdMap count="2">
      <sheetId val="1"/>
      <sheetId val="2"/>
    </sheetIdMap>
  </header>
  <header guid="{8CE92945-8A9F-4D95-8CEF-B74848401AC3}" dateTime="2022-02-17T16:01:26" maxSheetId="3" userName="Хорошавина Вероника Евгеньевна" r:id="rId740" minRId="17300" maxRId="17303">
    <sheetIdMap count="2">
      <sheetId val="1"/>
      <sheetId val="2"/>
    </sheetIdMap>
  </header>
  <header guid="{E9C5F0EF-7B7C-45B7-8F3A-EF54E3380A32}" dateTime="2022-02-18T10:36:21" maxSheetId="3" userName="Хорошавина Вероника Евгеньевна" r:id="rId741" minRId="17304" maxRId="17311">
    <sheetIdMap count="2">
      <sheetId val="1"/>
      <sheetId val="2"/>
    </sheetIdMap>
  </header>
  <header guid="{F2DEF96E-AEE2-4D34-BF2D-E0E32638D9E7}" dateTime="2022-02-18T11:31:28" maxSheetId="3" userName="Хорошавина Вероника Евгеньевна" r:id="rId742" minRId="17316" maxRId="17318">
    <sheetIdMap count="2">
      <sheetId val="1"/>
      <sheetId val="2"/>
    </sheetIdMap>
  </header>
  <header guid="{3FC46588-231F-49D2-9EBE-B664EBE92783}" dateTime="2022-02-18T16:17:06" maxSheetId="3" userName="Хорошавина Вероника Евгеньевна" r:id="rId743" minRId="17323" maxRId="17330">
    <sheetIdMap count="2">
      <sheetId val="1"/>
      <sheetId val="2"/>
    </sheetIdMap>
  </header>
  <header guid="{CF9E81C6-1ECD-40C5-9B25-BE12A1EA9AAC}" dateTime="2022-02-18T16:41:10" maxSheetId="3" userName="Шелепова Анастасия Михайловна" r:id="rId744" minRId="17335" maxRId="17351">
    <sheetIdMap count="2">
      <sheetId val="1"/>
      <sheetId val="2"/>
    </sheetIdMap>
  </header>
  <header guid="{9848B1B2-2ACC-4702-B722-416CF0078173}" dateTime="2022-02-21T10:28:06" maxSheetId="3" userName="Хорошавина Вероника Евгеньевна" r:id="rId745" minRId="17352" maxRId="17353">
    <sheetIdMap count="2">
      <sheetId val="1"/>
      <sheetId val="2"/>
    </sheetIdMap>
  </header>
  <header guid="{DF27DC38-5E18-4F13-835B-F00EED9DBD0F}" dateTime="2022-02-21T10:29:42" maxSheetId="3" userName="Хорошавина Вероника Евгеньевна" r:id="rId746">
    <sheetIdMap count="2">
      <sheetId val="1"/>
      <sheetId val="2"/>
    </sheetIdMap>
  </header>
  <header guid="{0824A5EE-8151-4F76-8595-3AFF74FE0B39}" dateTime="2022-02-21T14:17:53" maxSheetId="3" userName="Хорошавина Вероника Евгеньевна" r:id="rId747" minRId="17362" maxRId="17375">
    <sheetIdMap count="2">
      <sheetId val="1"/>
      <sheetId val="2"/>
    </sheetIdMap>
  </header>
  <header guid="{22771BB4-EEC7-42FE-843E-09ABD19CCBDF}" dateTime="2022-02-21T14:23:19" maxSheetId="3" userName="Хорошавина Вероника Евгеньевна" r:id="rId748" minRId="17376" maxRId="17389">
    <sheetIdMap count="2">
      <sheetId val="1"/>
      <sheetId val="2"/>
    </sheetIdMap>
  </header>
  <header guid="{279C800B-1869-4414-92C6-14DBA5723C13}" dateTime="2022-02-21T14:34:03" maxSheetId="3" userName="Хорошавина Вероника Евгеньевна" r:id="rId749" minRId="17390" maxRId="17403">
    <sheetIdMap count="2">
      <sheetId val="1"/>
      <sheetId val="2"/>
    </sheetIdMap>
  </header>
  <header guid="{2975DCF6-5408-48EB-8CA6-00CB9440D592}" dateTime="2022-02-21T15:02:23" maxSheetId="3" userName="Хорошавина Вероника Евгеньевна" r:id="rId750" minRId="17404" maxRId="17409">
    <sheetIdMap count="2">
      <sheetId val="1"/>
      <sheetId val="2"/>
    </sheetIdMap>
  </header>
  <header guid="{F8993292-8352-40C5-B0BB-BA157B3AC665}" dateTime="2022-02-21T15:23:41" maxSheetId="3" userName="Хорошавина Вероника Евгеньевна" r:id="rId751" minRId="17410" maxRId="17418">
    <sheetIdMap count="2">
      <sheetId val="1"/>
      <sheetId val="2"/>
    </sheetIdMap>
  </header>
  <header guid="{A1796E0F-79EB-4D46-9582-7B56CE14C2CC}" dateTime="2022-02-21T16:15:52" maxSheetId="3" userName="Хорошавина Вероника Евгеньевна" r:id="rId752" minRId="17419" maxRId="17426">
    <sheetIdMap count="2">
      <sheetId val="1"/>
      <sheetId val="2"/>
    </sheetIdMap>
  </header>
  <header guid="{CB0D3072-BF4A-4A83-A147-7BFC7132B6D9}" dateTime="2022-02-22T10:03:39" maxSheetId="3" userName="Хорошавина Вероника Евгеньевна" r:id="rId753" minRId="17431" maxRId="17442">
    <sheetIdMap count="2">
      <sheetId val="1"/>
      <sheetId val="2"/>
    </sheetIdMap>
  </header>
  <header guid="{2386C8A9-4827-463B-8C86-13E65CBD20BD}" dateTime="2022-02-22T13:56:31" maxSheetId="3" userName="Хорошавина Вероника Евгеньевна" r:id="rId754" minRId="17443" maxRId="17445">
    <sheetIdMap count="2">
      <sheetId val="1"/>
      <sheetId val="2"/>
    </sheetIdMap>
  </header>
  <header guid="{A2982C6D-9069-451C-87FD-D8893EAF749D}" dateTime="2022-02-22T14:18:17" maxSheetId="3" userName="Шелепова Анастасия Михайловна" r:id="rId755" minRId="17450" maxRId="17473">
    <sheetIdMap count="2">
      <sheetId val="1"/>
      <sheetId val="2"/>
    </sheetIdMap>
  </header>
  <header guid="{00231664-F29D-4406-BACA-C003E9A66602}" dateTime="2022-02-22T14:23:53" maxSheetId="3" userName="Шелепова Анастасия Михайловна" r:id="rId756" minRId="17474" maxRId="17478">
    <sheetIdMap count="2">
      <sheetId val="1"/>
      <sheetId val="2"/>
    </sheetIdMap>
  </header>
  <header guid="{052CA370-D331-4B9E-B8AF-7ED3E8F71681}" dateTime="2022-02-22T15:05:01" maxSheetId="3" userName="Шелепова Анастасия Михайловна" r:id="rId757" minRId="17479" maxRId="17487">
    <sheetIdMap count="2">
      <sheetId val="1"/>
      <sheetId val="2"/>
    </sheetIdMap>
  </header>
  <header guid="{16CF74EE-6CFC-45A1-9BE1-A40CCC4D76D3}" dateTime="2022-02-22T15:18:11" maxSheetId="3" userName="Шелепова Анастасия Михайловна" r:id="rId758" minRId="17488" maxRId="17503">
    <sheetIdMap count="2">
      <sheetId val="1"/>
      <sheetId val="2"/>
    </sheetIdMap>
  </header>
  <header guid="{0161C5F4-64B4-43D5-B211-925C22C0ACA7}" dateTime="2022-02-22T15:29:07" maxSheetId="3" userName="Шелепова Анастасия Михайловна" r:id="rId759" minRId="17504" maxRId="17513">
    <sheetIdMap count="2">
      <sheetId val="1"/>
      <sheetId val="2"/>
    </sheetIdMap>
  </header>
  <header guid="{EAE11C5A-B6CE-4C02-A4D2-07C2B7718C0B}" dateTime="2022-02-22T15:53:23" maxSheetId="3" userName="Хорошавина Вероника Евгеньевна" r:id="rId760" minRId="17514" maxRId="17529">
    <sheetIdMap count="2">
      <sheetId val="1"/>
      <sheetId val="2"/>
    </sheetIdMap>
  </header>
  <header guid="{04768598-B9A0-469F-BA85-31306EC5841A}" dateTime="2022-02-22T15:54:42" maxSheetId="3" userName="Шелепова Анастасия Михайловна" r:id="rId761" minRId="17534" maxRId="17540">
    <sheetIdMap count="2">
      <sheetId val="1"/>
      <sheetId val="2"/>
    </sheetIdMap>
  </header>
  <header guid="{3052602F-AB13-4D2A-9AE6-7BDA8A85DAAE}" dateTime="2022-02-22T15:56:56" maxSheetId="3" userName="Шелепова Анастасия Михайловна" r:id="rId762" minRId="17541" maxRId="17542">
    <sheetIdMap count="2">
      <sheetId val="1"/>
      <sheetId val="2"/>
    </sheetIdMap>
  </header>
  <header guid="{EA81DF79-2B4B-4184-A65D-CBF797A6F091}" dateTime="2022-02-24T09:00:40" maxSheetId="3" userName="Шелепова Анастасия Михайловна" r:id="rId763" minRId="17543" maxRId="17546">
    <sheetIdMap count="2">
      <sheetId val="1"/>
      <sheetId val="2"/>
    </sheetIdMap>
  </header>
  <header guid="{151EB214-5711-41D8-8599-06076E1DDC59}" dateTime="2022-02-24T09:42:49" maxSheetId="3" userName="Шелепова Анастасия Михайловна" r:id="rId764" minRId="17547" maxRId="17603">
    <sheetIdMap count="2">
      <sheetId val="1"/>
      <sheetId val="2"/>
    </sheetIdMap>
  </header>
  <header guid="{E42A72E8-7700-4C16-9B7C-B6B5DA4E5DE2}" dateTime="2022-02-24T09:44:09" maxSheetId="3" userName="Аплакова Виктория Николаевна" r:id="rId765" minRId="17604" maxRId="17613">
    <sheetIdMap count="2">
      <sheetId val="1"/>
      <sheetId val="2"/>
    </sheetIdMap>
  </header>
  <header guid="{AA12C6EB-346B-4D32-ACB5-DCF331E1321F}" dateTime="2022-02-24T09:50:39" maxSheetId="3" userName="Аплакова Виктория Николаевна" r:id="rId766" minRId="17614" maxRId="17619">
    <sheetIdMap count="2">
      <sheetId val="1"/>
      <sheetId val="2"/>
    </sheetIdMap>
  </header>
  <header guid="{BBED2091-9508-4E42-97BA-5501AF475EFF}" dateTime="2022-02-24T09:51:17" maxSheetId="3" userName="Аплакова Виктория Николаевна" r:id="rId767" minRId="17622">
    <sheetIdMap count="2">
      <sheetId val="1"/>
      <sheetId val="2"/>
    </sheetIdMap>
  </header>
  <header guid="{23E389D6-8600-4844-A039-5000B9B66B0A}" dateTime="2022-02-24T10:18:49" maxSheetId="3" userName="Шелепова Анастасия Михайловна" r:id="rId768" minRId="17623" maxRId="17655">
    <sheetIdMap count="2">
      <sheetId val="1"/>
      <sheetId val="2"/>
    </sheetIdMap>
  </header>
  <header guid="{16E4D456-088D-4281-BCF3-0A7DA2330897}" dateTime="2022-02-24T12:27:39" maxSheetId="3" userName="Шелепова Анастасия Михайловна" r:id="rId769" minRId="17656" maxRId="17712">
    <sheetIdMap count="2">
      <sheetId val="1"/>
      <sheetId val="2"/>
    </sheetIdMap>
  </header>
  <header guid="{F76A6035-8EA3-464F-9F59-680C13194B6B}" dateTime="2022-02-24T12:38:37" maxSheetId="3" userName="Шелепова Анастасия Михайловна" r:id="rId770" minRId="17713" maxRId="17714">
    <sheetIdMap count="2">
      <sheetId val="1"/>
      <sheetId val="2"/>
    </sheetIdMap>
  </header>
  <header guid="{391005FA-FC39-4502-A807-2DBC7DF55990}" dateTime="2022-02-24T14:56:55" maxSheetId="3" userName="Шелепова Анастасия Михайловна" r:id="rId771" minRId="17715" maxRId="17742">
    <sheetIdMap count="2">
      <sheetId val="1"/>
      <sheetId val="2"/>
    </sheetIdMap>
  </header>
  <header guid="{B9968CE1-9723-454B-83FB-EAC2B4803DD2}" dateTime="2022-02-24T15:10:00" maxSheetId="3" userName="Шелепова Анастасия Михайловна" r:id="rId772" minRId="17743" maxRId="17754">
    <sheetIdMap count="2">
      <sheetId val="1"/>
      <sheetId val="2"/>
    </sheetIdMap>
  </header>
  <header guid="{05CB41AE-6B96-42A3-9212-5DE270B87FAB}" dateTime="2022-02-24T15:32:39" maxSheetId="3" userName="Шелепова Анастасия Михайловна" r:id="rId773" minRId="17755" maxRId="17761">
    <sheetIdMap count="2">
      <sheetId val="1"/>
      <sheetId val="2"/>
    </sheetIdMap>
  </header>
  <header guid="{7A1E3217-C71A-4688-9163-07BE4A992D5F}" dateTime="2022-02-24T16:08:13" maxSheetId="3" userName="Шелепова Анастасия Михайловна" r:id="rId774" minRId="17762" maxRId="17786">
    <sheetIdMap count="2">
      <sheetId val="1"/>
      <sheetId val="2"/>
    </sheetIdMap>
  </header>
  <header guid="{CBF18D59-8633-4FD5-BEDE-3DFC0BC6650D}" dateTime="2022-02-24T16:18:46" maxSheetId="3" userName="Хорошавина Вероника Евгеньевна" r:id="rId775" minRId="17787" maxRId="17792">
    <sheetIdMap count="2">
      <sheetId val="1"/>
      <sheetId val="2"/>
    </sheetIdMap>
  </header>
  <header guid="{5C78095F-73D2-4725-B4CB-D8EEB7CBEB59}" dateTime="2022-02-24T16:24:19" maxSheetId="3" userName="Хорошавина Вероника Евгеньевна" r:id="rId776" minRId="17797" maxRId="17803">
    <sheetIdMap count="2">
      <sheetId val="1"/>
      <sheetId val="2"/>
    </sheetIdMap>
  </header>
  <header guid="{1AD9176C-C468-4678-9F5D-94643334AE80}" dateTime="2022-02-24T16:55:38" maxSheetId="3" userName="Шелепова Анастасия Михайловна" r:id="rId777" minRId="17804" maxRId="17813">
    <sheetIdMap count="2">
      <sheetId val="1"/>
      <sheetId val="2"/>
    </sheetIdMap>
  </header>
  <header guid="{165ACAB7-AD3E-4DBF-AF3B-DB9E22F67FF8}" dateTime="2022-02-25T10:04:10" maxSheetId="3" userName="Шелепова Анастасия Михайловна" r:id="rId778" minRId="17814" maxRId="17829">
    <sheetIdMap count="2">
      <sheetId val="1"/>
      <sheetId val="2"/>
    </sheetIdMap>
  </header>
  <header guid="{9848D03E-73E7-46A6-9E6C-F80D28987A09}" dateTime="2022-02-25T10:13:27" maxSheetId="3" userName="Хорошавина Вероника Евгеньевна" r:id="rId779" minRId="17830" maxRId="17835">
    <sheetIdMap count="2">
      <sheetId val="1"/>
      <sheetId val="2"/>
    </sheetIdMap>
  </header>
  <header guid="{B34272AB-3F17-4BFC-8DFC-A57628E2E5DE}" dateTime="2022-02-25T12:06:45" maxSheetId="3" userName="Шелепова Анастасия Михайловна" r:id="rId780" minRId="17840" maxRId="17877">
    <sheetIdMap count="2">
      <sheetId val="1"/>
      <sheetId val="2"/>
    </sheetIdMap>
  </header>
  <header guid="{788D675C-1AB7-44EE-B143-C2EC905EA335}" dateTime="2022-02-25T12:23:07" maxSheetId="3" userName="Шелепова Анастасия Михайловна" r:id="rId781" minRId="17878" maxRId="17881">
    <sheetIdMap count="2">
      <sheetId val="1"/>
      <sheetId val="2"/>
    </sheetIdMap>
  </header>
  <header guid="{5D89BBEA-D1F6-4FDB-AC74-331FEF2F7781}" dateTime="2022-02-25T12:43:45" maxSheetId="3" userName="Шелепова Анастасия Михайловна" r:id="rId782" minRId="17882" maxRId="18415">
    <sheetIdMap count="2">
      <sheetId val="1"/>
      <sheetId val="2"/>
    </sheetIdMap>
  </header>
  <header guid="{4916E601-BF32-4E20-A526-68A8A170EBE3}" dateTime="2022-02-25T12:44:22" maxSheetId="3" userName="Шелепова Анастасия Михайловна" r:id="rId783" minRId="18416" maxRId="18436">
    <sheetIdMap count="2">
      <sheetId val="1"/>
      <sheetId val="2"/>
    </sheetIdMap>
  </header>
  <header guid="{E80C888F-66DF-4E5B-8E57-26E4EA272D3F}" dateTime="2022-02-25T13:01:51" maxSheetId="3" userName="Шелепова Анастасия Михайловна" r:id="rId784">
    <sheetIdMap count="2">
      <sheetId val="1"/>
      <sheetId val="2"/>
    </sheetIdMap>
  </header>
  <header guid="{B6DF1D14-305F-4178-86AC-16C8AFD1C7AE}" dateTime="2022-02-25T15:12:16" maxSheetId="3" userName="Аплакова Виктория Николаевна" r:id="rId785" minRId="18439" maxRId="18470">
    <sheetIdMap count="2">
      <sheetId val="1"/>
      <sheetId val="2"/>
    </sheetIdMap>
  </header>
  <header guid="{429E402D-4989-4DE9-A283-B4E66BFA8BD9}" dateTime="2022-02-25T15:16:07" maxSheetId="3" userName="Хорошавина Вероника Евгеньевна" r:id="rId786" minRId="18471">
    <sheetIdMap count="2">
      <sheetId val="1"/>
      <sheetId val="2"/>
    </sheetIdMap>
  </header>
  <header guid="{8601E825-EA7C-4860-BC19-172E6908AB9C}" dateTime="2022-02-25T15:28:45" maxSheetId="3" userName="Хорошавина Вероника Евгеньевна" r:id="rId787">
    <sheetIdMap count="2">
      <sheetId val="1"/>
      <sheetId val="2"/>
    </sheetIdMap>
  </header>
  <header guid="{D3FBA97A-F039-4774-A534-7ACCFAC69F17}" dateTime="2022-02-25T15:33:35" maxSheetId="3" userName="Аплакова Виктория Николаевна" r:id="rId788" minRId="18476">
    <sheetIdMap count="2">
      <sheetId val="1"/>
      <sheetId val="2"/>
    </sheetIdMap>
  </header>
  <header guid="{5C926369-4502-4E6F-AB1B-FC6990DC3E1D}" dateTime="2022-02-25T15:34:04" maxSheetId="3" userName="Корчагина София Александровна" r:id="rId789">
    <sheetIdMap count="2">
      <sheetId val="1"/>
      <sheetId val="2"/>
    </sheetIdMap>
  </header>
  <header guid="{54AFED65-90FD-4CC6-A9BB-E8C76F252CB2}" dateTime="2022-02-25T16:46:49" maxSheetId="3" userName="Аплакова Виктория Николаевна" r:id="rId790" minRId="18477" maxRId="18481">
    <sheetIdMap count="2">
      <sheetId val="1"/>
      <sheetId val="2"/>
    </sheetIdMap>
  </header>
  <header guid="{78804292-B0EA-4DB6-A91D-F2FF17B48CFB}" dateTime="2022-02-28T12:37:57" maxSheetId="3" userName="Аплакова Виктория Николаевна" r:id="rId791" minRId="18482" maxRId="18487">
    <sheetIdMap count="2">
      <sheetId val="1"/>
      <sheetId val="2"/>
    </sheetIdMap>
  </header>
  <header guid="{B856889F-5B4F-4870-A072-2CE0D93D9D87}" dateTime="2022-03-01T14:43:56" maxSheetId="3" userName="Аплакова Виктория Николаевна" r:id="rId792" minRId="18490" maxRId="18617">
    <sheetIdMap count="2">
      <sheetId val="1"/>
      <sheetId val="2"/>
    </sheetIdMap>
  </header>
  <header guid="{F1C2BC29-A8B6-4B48-911B-43004AB19706}" dateTime="2022-03-01T15:00:41" maxSheetId="3" userName="Аплакова Виктория Николаевна" r:id="rId793" minRId="18618" maxRId="18625">
    <sheetIdMap count="2">
      <sheetId val="1"/>
      <sheetId val="2"/>
    </sheetIdMap>
  </header>
  <header guid="{CB3D8BF4-F08D-450F-B9D7-404A68123E2D}" dateTime="2022-03-01T16:10:34" maxSheetId="3" userName="Аплакова Виктория Николаевна" r:id="rId794">
    <sheetIdMap count="2">
      <sheetId val="1"/>
      <sheetId val="2"/>
    </sheetIdMap>
  </header>
  <header guid="{BAD2B3E2-BE15-47C0-834D-B631C8435475}" dateTime="2022-03-01T16:16:56" maxSheetId="3" userName="Аплакова Виктория Николаевна" r:id="rId795">
    <sheetIdMap count="2">
      <sheetId val="1"/>
      <sheetId val="2"/>
    </sheetIdMap>
  </header>
  <header guid="{338B0FCD-93ED-4C75-B816-35A23B0439CA}" dateTime="2022-03-01T16:24:34" maxSheetId="3" userName="Аплакова Виктория Николаевна" r:id="rId796">
    <sheetIdMap count="2">
      <sheetId val="1"/>
      <sheetId val="2"/>
    </sheetIdMap>
  </header>
  <header guid="{14D096CA-9341-4579-A697-6FE898D85F7D}" dateTime="2022-03-02T10:00:50" maxSheetId="3" userName="Корчагина София Александровна" r:id="rId797" minRId="18630">
    <sheetIdMap count="2">
      <sheetId val="1"/>
      <sheetId val="2"/>
    </sheetIdMap>
  </header>
  <header guid="{B88BEC3C-5AE6-45E6-B5B9-630973D99760}" dateTime="2022-03-04T13:06:57" maxSheetId="3" userName="Корчагина София Александровна" r:id="rId798" minRId="18634" maxRId="18635">
    <sheetIdMap count="2">
      <sheetId val="1"/>
      <sheetId val="2"/>
    </sheetIdMap>
  </header>
  <header guid="{431F4E22-93F9-4B17-B582-DFCB4B5BF765}" dateTime="2022-03-04T13:07:14" maxSheetId="3" userName="Корчагина София Александровна" r:id="rId799">
    <sheetIdMap count="2">
      <sheetId val="1"/>
      <sheetId val="2"/>
    </sheetIdMap>
  </header>
  <header guid="{094B56C9-6F3A-4F7E-B313-7553FB0DD6AE}" dateTime="2022-03-04T13:08:47" maxSheetId="3" userName="Корчагина София Александровна" r:id="rId800" minRId="18639" maxRId="18673">
    <sheetIdMap count="2">
      <sheetId val="1"/>
      <sheetId val="2"/>
    </sheetIdMap>
  </header>
  <header guid="{06900143-4910-4667-B43E-8F7E9D8D0ADC}" dateTime="2022-03-05T11:08:14" maxSheetId="3" userName="Корчагина София Александровна" r:id="rId801" minRId="18674" maxRId="18696">
    <sheetIdMap count="2">
      <sheetId val="1"/>
      <sheetId val="2"/>
    </sheetIdMap>
  </header>
  <header guid="{3980B66F-34D0-4587-A656-06C0CA356FF6}" dateTime="2022-03-05T11:10:41" maxSheetId="3" userName="Корчагина София Александровна" r:id="rId802" minRId="18700" maxRId="18706">
    <sheetIdMap count="2">
      <sheetId val="1"/>
      <sheetId val="2"/>
    </sheetIdMap>
  </header>
  <header guid="{473BCE3F-D0A2-49C2-9C69-C5960E7224DF}" dateTime="2022-03-09T14:35:06" maxSheetId="3" userName="Корчагина София Александровна" r:id="rId803" minRId="18707" maxRId="18904">
    <sheetIdMap count="2">
      <sheetId val="1"/>
      <sheetId val="2"/>
    </sheetIdMap>
  </header>
  <header guid="{EE593D02-E56E-444E-9B17-9B73A09F737B}" dateTime="2022-03-09T16:24:00" maxSheetId="3" userName="Хорошавина Вероника Евгеньевна" r:id="rId804" minRId="18908" maxRId="18935">
    <sheetIdMap count="2">
      <sheetId val="1"/>
      <sheetId val="2"/>
    </sheetIdMap>
  </header>
  <header guid="{CEB780A7-B5EF-4748-9D05-2F7468607A32}" dateTime="2022-03-09T16:35:45" maxSheetId="3" userName="Хорошавина Вероника Евгеньевна" r:id="rId805" minRId="18936" maxRId="18954">
    <sheetIdMap count="2">
      <sheetId val="1"/>
      <sheetId val="2"/>
    </sheetIdMap>
  </header>
  <header guid="{05B7ADF5-494E-4A63-B80A-E32360B58512}" dateTime="2022-03-10T10:39:51" maxSheetId="3" userName="Корчагина София Александровна" r:id="rId806" minRId="18955">
    <sheetIdMap count="2">
      <sheetId val="1"/>
      <sheetId val="2"/>
    </sheetIdMap>
  </header>
  <header guid="{C4D3C344-CC1E-478C-AC56-C05A6984C5C6}" dateTime="2022-03-14T17:34:00" maxSheetId="3" userName="Корчагина София Александровна" r:id="rId807" minRId="18959">
    <sheetIdMap count="2">
      <sheetId val="1"/>
      <sheetId val="2"/>
    </sheetIdMap>
  </header>
  <header guid="{6F3B901B-2A11-45B3-925D-341BCDC5D510}" dateTime="2022-03-14T17:43:26" maxSheetId="3" userName="Корчагина София Александровна" r:id="rId808" minRId="18963" maxRId="18968">
    <sheetIdMap count="2">
      <sheetId val="1"/>
      <sheetId val="2"/>
    </sheetIdMap>
  </header>
  <header guid="{7CA8B2B7-C0EF-46C4-8CB4-8BF5CC70B3E5}" dateTime="2022-03-25T12:39:44" maxSheetId="3" userName="Шелепова Анастасия Михайловна" r:id="rId809" minRId="18972">
    <sheetIdMap count="2">
      <sheetId val="1"/>
      <sheetId val="2"/>
    </sheetIdMap>
  </header>
  <header guid="{2636BC8C-AC7D-4F65-90BE-552661120A6D}" dateTime="2022-03-29T12:24:55" maxSheetId="3" userName="Хорошавина Вероника Евгеньевна" r:id="rId810" minRId="18975">
    <sheetIdMap count="2">
      <sheetId val="1"/>
      <sheetId val="2"/>
    </sheetIdMap>
  </header>
  <header guid="{A4AA4A09-50CF-435E-AF3D-05B0EB70DEEE}" dateTime="2022-03-30T09:39:09" maxSheetId="3" userName="Шелепова Анастасия Михайловна" r:id="rId811" minRId="18980" maxRId="18992">
    <sheetIdMap count="2">
      <sheetId val="1"/>
      <sheetId val="2"/>
    </sheetIdMap>
  </header>
  <header guid="{3F50A46B-3979-4AFB-85EB-971315EF63A7}" dateTime="2022-03-31T10:41:34" maxSheetId="3" userName="Корчагина София Александровна" r:id="rId812" minRId="18995" maxRId="18997">
    <sheetIdMap count="2">
      <sheetId val="1"/>
      <sheetId val="2"/>
    </sheetIdMap>
  </header>
  <header guid="{2D393B5C-CB44-43FF-B34E-D04679749F43}" dateTime="2022-03-31T10:56:42" maxSheetId="3" userName="Корчагина София Александровна" r:id="rId813" minRId="19001" maxRId="19020">
    <sheetIdMap count="2">
      <sheetId val="1"/>
      <sheetId val="2"/>
    </sheetIdMap>
  </header>
  <header guid="{398E0EDD-2BB6-4FD1-B4DA-7FBD462AF730}" dateTime="2022-04-04T15:53:16" maxSheetId="3" userName="Шелепова Анастасия Михайловна" r:id="rId814" minRId="19021" maxRId="19030">
    <sheetIdMap count="2">
      <sheetId val="1"/>
      <sheetId val="2"/>
    </sheetIdMap>
  </header>
  <header guid="{9521E83B-CF0E-44DE-8A45-9A61D951613D}" dateTime="2022-04-05T11:35:47" maxSheetId="3" userName="Корчагина София Александровна" r:id="rId815" minRId="19033" maxRId="19034">
    <sheetIdMap count="2">
      <sheetId val="1"/>
      <sheetId val="2"/>
    </sheetIdMap>
  </header>
  <header guid="{74622F39-84EF-43E2-9131-25854A3B8CAD}" dateTime="2022-04-05T15:49:40" maxSheetId="3" userName="Шелепова Анастасия Михайловна" r:id="rId816" minRId="19038" maxRId="19044">
    <sheetIdMap count="2">
      <sheetId val="1"/>
      <sheetId val="2"/>
    </sheetIdMap>
  </header>
  <header guid="{3977C88F-ED48-4C3F-8F9F-F898DA7D406C}" dateTime="2022-04-05T16:05:42" maxSheetId="3" userName="Шелепова Анастасия Михайловна" r:id="rId817" minRId="19047" maxRId="19060">
    <sheetIdMap count="2">
      <sheetId val="1"/>
      <sheetId val="2"/>
    </sheetIdMap>
  </header>
  <header guid="{95DF7AC3-A065-4325-A3C2-FAED996D84AC}" dateTime="2022-04-07T10:49:40" maxSheetId="3" userName="Хорошавина Вероника Евгеньевна" r:id="rId818" minRId="19061">
    <sheetIdMap count="2">
      <sheetId val="1"/>
      <sheetId val="2"/>
    </sheetIdMap>
  </header>
  <header guid="{A7B44026-2ADD-4B08-A4BE-AD672554C8C2}" dateTime="2022-04-07T11:49:34" maxSheetId="3" userName="Хорошавина Вероника Евгеньевна" r:id="rId819" minRId="19062" maxRId="19078">
    <sheetIdMap count="2">
      <sheetId val="1"/>
      <sheetId val="2"/>
    </sheetIdMap>
  </header>
  <header guid="{F3E7667F-1691-4576-86D8-6749988E3528}" dateTime="2022-04-11T16:52:26" maxSheetId="3" userName="Корчагина София Александровна" r:id="rId820" minRId="19079">
    <sheetIdMap count="2">
      <sheetId val="1"/>
      <sheetId val="2"/>
    </sheetIdMap>
  </header>
  <header guid="{5269B3B8-97FE-4E0B-8E9F-C57E7EB82212}" dateTime="2022-04-12T16:46:07" maxSheetId="3" userName="Корчагина София Александровна" r:id="rId821" minRId="19083" maxRId="19084">
    <sheetIdMap count="2">
      <sheetId val="1"/>
      <sheetId val="2"/>
    </sheetIdMap>
  </header>
  <header guid="{154CEF7F-76CF-49B2-B5FC-13DAF33F803A}" dateTime="2022-04-13T09:15:34" maxSheetId="3" userName="Шелепова Анастасия Михайловна" r:id="rId822" minRId="19088" maxRId="19132">
    <sheetIdMap count="2">
      <sheetId val="1"/>
      <sheetId val="2"/>
    </sheetIdMap>
  </header>
  <header guid="{9DE68782-93D7-4C7B-9D5A-2E58AD9D6DF7}" dateTime="2022-04-13T09:21:37" maxSheetId="3" userName="Шелепова Анастасия Михайловна" r:id="rId823" minRId="19135" maxRId="19146">
    <sheetIdMap count="2">
      <sheetId val="1"/>
      <sheetId val="2"/>
    </sheetIdMap>
  </header>
  <header guid="{7664DE57-4799-4148-87F8-00AD56023C4F}" dateTime="2022-04-13T12:36:47" maxSheetId="3" userName="Шелепова Анастасия Михайловна" r:id="rId824" minRId="19147">
    <sheetIdMap count="2">
      <sheetId val="1"/>
      <sheetId val="2"/>
    </sheetIdMap>
  </header>
  <header guid="{3821E2DE-81F0-4772-8BB0-FE5EAF4872F1}" dateTime="2022-04-13T12:38:01" maxSheetId="3" userName="Шелепова Анастасия Михайловна" r:id="rId825">
    <sheetIdMap count="2">
      <sheetId val="1"/>
      <sheetId val="2"/>
    </sheetIdMap>
  </header>
  <header guid="{BA6CC24F-0818-4762-BE2E-B0C67294C504}" dateTime="2022-04-13T16:08:36" maxSheetId="3" userName="Шелепова Анастасия Михайловна" r:id="rId826" minRId="19152" maxRId="19153">
    <sheetIdMap count="2">
      <sheetId val="1"/>
      <sheetId val="2"/>
    </sheetIdMap>
  </header>
  <header guid="{16B22BD9-E33D-46D2-8E6E-DBBAA601294F}" dateTime="2022-04-13T17:54:33" maxSheetId="3" userName="Корчагина София Александровна" r:id="rId827" minRId="19156" maxRId="19185">
    <sheetIdMap count="2">
      <sheetId val="1"/>
      <sheetId val="2"/>
    </sheetIdMap>
  </header>
  <header guid="{2243C2B3-4A40-43B4-834B-96427096B4B3}" dateTime="2022-04-14T09:24:13" maxSheetId="3" userName="Аплакова Виктория Николаевна" r:id="rId828" minRId="19186" maxRId="19190">
    <sheetIdMap count="2">
      <sheetId val="1"/>
      <sheetId val="2"/>
    </sheetIdMap>
  </header>
  <header guid="{2AC07566-433F-4BC4-AE09-AE97B1D3B7E2}" dateTime="2022-04-18T12:33:02" maxSheetId="3" userName="Корчагина София Александровна" r:id="rId829" minRId="19191" maxRId="19193">
    <sheetIdMap count="2">
      <sheetId val="1"/>
      <sheetId val="2"/>
    </sheetIdMap>
  </header>
  <header guid="{4B8F3E50-2A48-417C-86BE-90CAD10F955F}" dateTime="2022-04-19T10:04:58" maxSheetId="3" userName="Шелепова Анастасия Михайловна" r:id="rId830" minRId="19194" maxRId="19204">
    <sheetIdMap count="2">
      <sheetId val="1"/>
      <sheetId val="2"/>
    </sheetIdMap>
  </header>
  <header guid="{E5310CB7-6489-42BB-B7A8-B5B36AF4B44D}" dateTime="2022-04-19T14:04:16" maxSheetId="3" userName="Корчагина София Александровна" r:id="rId831" minRId="19205" maxRId="19213">
    <sheetIdMap count="2">
      <sheetId val="1"/>
      <sheetId val="2"/>
    </sheetIdMap>
  </header>
  <header guid="{AAD2D639-FEEB-476E-8F97-1FF9A4E438ED}" dateTime="2022-04-19T14:06:52" maxSheetId="3" userName="Корчагина София Александровна" r:id="rId832" minRId="19214" maxRId="19223">
    <sheetIdMap count="2">
      <sheetId val="1"/>
      <sheetId val="2"/>
    </sheetIdMap>
  </header>
  <header guid="{8F135354-8EC9-4558-9A12-03CBFCE2385E}" dateTime="2022-04-19T16:18:02" maxSheetId="3" userName="Корчагина София Александровна" r:id="rId833" minRId="19224" maxRId="19253">
    <sheetIdMap count="2">
      <sheetId val="1"/>
      <sheetId val="2"/>
    </sheetIdMap>
  </header>
  <header guid="{B9A3DC33-4B8D-43CF-80D9-091B05623015}" dateTime="2022-04-20T11:45:18" maxSheetId="3" userName="Шелепова Анастасия Михайловна" r:id="rId834" minRId="19254">
    <sheetIdMap count="2">
      <sheetId val="1"/>
      <sheetId val="2"/>
    </sheetIdMap>
  </header>
  <header guid="{B662B484-4A38-4BF7-B079-8F665568EF5E}" dateTime="2022-04-20T12:33:53" maxSheetId="3" userName="Корчагина София Александровна" r:id="rId835" minRId="19257" maxRId="19272">
    <sheetIdMap count="2">
      <sheetId val="1"/>
      <sheetId val="2"/>
    </sheetIdMap>
  </header>
  <header guid="{BBF76203-10EC-4FB3-8F15-45E2351EF10C}" dateTime="2022-04-20T13:37:00" maxSheetId="3" userName="Корчагина София Александровна" r:id="rId836">
    <sheetIdMap count="2">
      <sheetId val="1"/>
      <sheetId val="2"/>
    </sheetIdMap>
  </header>
  <header guid="{837DA964-A3A5-4905-B425-26EB68F08B5D}" dateTime="2022-04-20T17:31:03" maxSheetId="3" userName="Корчагина София Александровна" r:id="rId837" minRId="19279" maxRId="19301">
    <sheetIdMap count="2">
      <sheetId val="1"/>
      <sheetId val="2"/>
    </sheetIdMap>
  </header>
  <header guid="{33A4E0D4-C592-49F7-A6F5-694931C3F7C1}" dateTime="2022-04-21T10:33:05" maxSheetId="3" userName="Корчагина София Александровна" r:id="rId838" minRId="19305" maxRId="19312">
    <sheetIdMap count="2">
      <sheetId val="1"/>
      <sheetId val="2"/>
    </sheetIdMap>
  </header>
  <header guid="{289B2774-1496-48ED-9140-3DD3276021D0}" dateTime="2022-04-21T11:52:50" maxSheetId="3" userName="Шелепова Анастасия Михайловна" r:id="rId839" minRId="19316" maxRId="19319">
    <sheetIdMap count="2">
      <sheetId val="1"/>
      <sheetId val="2"/>
    </sheetIdMap>
  </header>
  <header guid="{A9F7F9FB-8B7A-4AA0-9736-0D8C9ECC3D8A}" dateTime="2022-04-22T10:18:22" maxSheetId="3" userName="Корчагина София Александровна" r:id="rId840" minRId="19322">
    <sheetIdMap count="2">
      <sheetId val="1"/>
      <sheetId val="2"/>
    </sheetIdMap>
  </header>
  <header guid="{925FBE2D-685B-42D3-98C4-FAB9EBF72319}" dateTime="2022-04-22T12:38:28" maxSheetId="3" userName="Корчагина София Александровна" r:id="rId841" minRId="19326" maxRId="19333">
    <sheetIdMap count="2">
      <sheetId val="1"/>
      <sheetId val="2"/>
    </sheetIdMap>
  </header>
  <header guid="{7E6446E9-070A-449A-85AA-62A0D109D366}" dateTime="2022-04-25T09:23:28" maxSheetId="3" userName="Шелепова Анастасия Михайловна" r:id="rId842" minRId="19334" maxRId="19341">
    <sheetIdMap count="2">
      <sheetId val="1"/>
      <sheetId val="2"/>
    </sheetIdMap>
  </header>
  <header guid="{110FE27B-9AEF-432D-9617-55178EC36700}" dateTime="2022-04-25T09:24:26" maxSheetId="3" userName="Шелепова Анастасия Михайловна" r:id="rId843" minRId="19344">
    <sheetIdMap count="2">
      <sheetId val="1"/>
      <sheetId val="2"/>
    </sheetIdMap>
  </header>
  <header guid="{AE6283EE-A27B-415A-AE88-5BC75EEB0503}" dateTime="2022-04-25T09:26:23" maxSheetId="3" userName="Шелепова Анастасия Михайловна" r:id="rId844" minRId="19345">
    <sheetIdMap count="2">
      <sheetId val="1"/>
      <sheetId val="2"/>
    </sheetIdMap>
  </header>
  <header guid="{5984C83D-B1B8-4197-8CCA-BD63F5D25161}" dateTime="2022-04-25T09:27:27" maxSheetId="3" userName="Шелепова Анастасия Михайловна" r:id="rId845" minRId="19346" maxRId="19349">
    <sheetIdMap count="2">
      <sheetId val="1"/>
      <sheetId val="2"/>
    </sheetIdMap>
  </header>
  <header guid="{FEAB4D24-26D6-48D0-A403-C5657076DE10}" dateTime="2022-04-25T16:22:07" maxSheetId="3" userName="Аплакова Виктория Николаевна" r:id="rId846" minRId="19350" maxRId="19352">
    <sheetIdMap count="2">
      <sheetId val="1"/>
      <sheetId val="2"/>
    </sheetIdMap>
  </header>
  <header guid="{364445D1-9B9C-4219-B477-840D3B3AB567}" dateTime="2022-04-26T16:01:05" maxSheetId="3" userName="Шелепова Анастасия Михайловна" r:id="rId847" minRId="19355" maxRId="19356">
    <sheetIdMap count="2">
      <sheetId val="1"/>
      <sheetId val="2"/>
    </sheetIdMap>
  </header>
  <header guid="{19DC8BD2-EC4A-4737-93EF-78690545754D}" dateTime="2022-04-26T16:26:32" maxSheetId="3" userName="Шелепова Анастасия Михайловна" r:id="rId848" minRId="19359" maxRId="19367">
    <sheetIdMap count="2">
      <sheetId val="1"/>
      <sheetId val="2"/>
    </sheetIdMap>
  </header>
  <header guid="{8469230B-A3D2-42F3-94D9-ECB5983D2C24}" dateTime="2022-04-26T16:51:48" maxSheetId="3" userName="Шелепова Анастасия Михайловна" r:id="rId849" minRId="19368" maxRId="19374">
    <sheetIdMap count="2">
      <sheetId val="1"/>
      <sheetId val="2"/>
    </sheetIdMap>
  </header>
  <header guid="{50CF2A99-B589-4D6E-93A9-C9878729C1EF}" dateTime="2022-04-26T16:58:20" maxSheetId="3" userName="Шелепова Анастасия Михайловна" r:id="rId850" minRId="19377" maxRId="19398">
    <sheetIdMap count="2">
      <sheetId val="1"/>
      <sheetId val="2"/>
    </sheetIdMap>
  </header>
  <header guid="{8D496B7E-B4B7-4AC6-9131-2D1786B1F289}" dateTime="2022-04-27T11:16:09" maxSheetId="3" userName="Шелепова Анастасия Михайловна" r:id="rId851" minRId="19401" maxRId="19409">
    <sheetIdMap count="2">
      <sheetId val="1"/>
      <sheetId val="2"/>
    </sheetIdMap>
  </header>
  <header guid="{783929B0-74F1-4F8B-867B-46AF6A49FD71}" dateTime="2022-04-28T12:57:00" maxSheetId="3" userName="Аплакова Виктория Николаевна" r:id="rId852" minRId="19412" maxRId="19416">
    <sheetIdMap count="2">
      <sheetId val="1"/>
      <sheetId val="2"/>
    </sheetIdMap>
  </header>
  <header guid="{DDA01BDE-3193-44D0-AC58-630B5FDFFD42}" dateTime="2022-04-28T14:22:57" maxSheetId="3" userName="Шелепова Анастасия Михайловна" r:id="rId853" minRId="19419">
    <sheetIdMap count="2">
      <sheetId val="1"/>
      <sheetId val="2"/>
    </sheetIdMap>
  </header>
  <header guid="{69B93F8D-6937-40EA-8E40-280BEBE78B70}" dateTime="2022-04-28T15:26:22" maxSheetId="3" userName="Шелепова Анастасия Михайловна" r:id="rId854" minRId="19422" maxRId="19433">
    <sheetIdMap count="2">
      <sheetId val="1"/>
      <sheetId val="2"/>
    </sheetIdMap>
  </header>
  <header guid="{4587F697-5FF6-4457-A9A5-D0D38FF31B41}" dateTime="2022-04-28T15:33:37" maxSheetId="3" userName="Шелепова Анастасия Михайловна" r:id="rId855" minRId="19434" maxRId="19441">
    <sheetIdMap count="2">
      <sheetId val="1"/>
      <sheetId val="2"/>
    </sheetIdMap>
  </header>
  <header guid="{016C6452-CDB6-4366-AA19-8DEEC739FA7E}" dateTime="2022-04-28T16:58:26" maxSheetId="3" userName="Шелепова Анастасия Михайловна" r:id="rId856" minRId="19442" maxRId="19444">
    <sheetIdMap count="2">
      <sheetId val="1"/>
      <sheetId val="2"/>
    </sheetIdMap>
  </header>
  <header guid="{A293F520-64B4-4F73-957B-31F201B32DF4}" dateTime="2022-04-29T09:49:04" maxSheetId="3" userName="Шелепова Анастасия Михайловна" r:id="rId857" minRId="19447">
    <sheetIdMap count="2">
      <sheetId val="1"/>
      <sheetId val="2"/>
    </sheetIdMap>
  </header>
  <header guid="{98E543A1-EAF8-4568-BED9-49668E6393D0}" dateTime="2022-04-29T14:16:44" maxSheetId="3" userName="Шелепова Анастасия Михайловна" r:id="rId858" minRId="19448">
    <sheetIdMap count="2">
      <sheetId val="1"/>
      <sheetId val="2"/>
    </sheetIdMap>
  </header>
  <header guid="{8B1A0426-B00E-49F7-BC7A-EDDC61350E35}" dateTime="2022-05-04T14:28:45" maxSheetId="3" userName="Хорошавина Вероника Евгеньевна" r:id="rId859" minRId="19449" maxRId="19478">
    <sheetIdMap count="2">
      <sheetId val="1"/>
      <sheetId val="2"/>
    </sheetIdMap>
  </header>
  <header guid="{47818CF8-281E-4353-9B0C-F2FD388D2DBD}" dateTime="2022-05-04T15:31:19" maxSheetId="3" userName="Хорошавина Вероника Евгеньевна" r:id="rId860" minRId="19479" maxRId="19481">
    <sheetIdMap count="2">
      <sheetId val="1"/>
      <sheetId val="2"/>
    </sheetIdMap>
  </header>
  <header guid="{518CEFC1-0029-4C8A-9A54-EB8668343D7E}" dateTime="2022-05-04T15:44:50" maxSheetId="3" userName="Шелепова Анастасия Михайловна" r:id="rId861" minRId="19482" maxRId="19495">
    <sheetIdMap count="2">
      <sheetId val="1"/>
      <sheetId val="2"/>
    </sheetIdMap>
  </header>
  <header guid="{B5EF7A5C-EB80-4077-A04F-11BF8B7FCC7B}" dateTime="2022-05-05T09:26:35" maxSheetId="3" userName="Хорошавина Вероника Евгеньевна" r:id="rId862" minRId="19498" maxRId="19508">
    <sheetIdMap count="2">
      <sheetId val="1"/>
      <sheetId val="2"/>
    </sheetIdMap>
  </header>
  <header guid="{9C6ACF8E-0C13-406B-A207-E86F4B90F7E5}" dateTime="2022-05-11T13:04:12" maxSheetId="3" userName="Аплакова Виктория Николаевна" r:id="rId863" minRId="19513" maxRId="19519">
    <sheetIdMap count="2">
      <sheetId val="1"/>
      <sheetId val="2"/>
    </sheetIdMap>
  </header>
  <header guid="{FCC77404-7596-416C-9AB9-A10BED1DCCF8}" dateTime="2022-05-12T09:26:56" maxSheetId="3" userName="Корчагина София Александровна" r:id="rId864" minRId="19520">
    <sheetIdMap count="2">
      <sheetId val="1"/>
      <sheetId val="2"/>
    </sheetIdMap>
  </header>
  <header guid="{F4D469DC-37A9-436F-9347-E7F3558B0903}" dateTime="2022-05-12T09:27:13" maxSheetId="3" userName="Корчагина София Александровна" r:id="rId865" minRId="19524">
    <sheetIdMap count="2">
      <sheetId val="1"/>
      <sheetId val="2"/>
    </sheetIdMap>
  </header>
  <header guid="{E39C23A2-3E46-46E9-8D09-866968A09533}" dateTime="2022-05-17T15:57:04" maxSheetId="3" userName="Шелепова Анастасия Михайловна" r:id="rId866" minRId="19525">
    <sheetIdMap count="2">
      <sheetId val="1"/>
      <sheetId val="2"/>
    </sheetIdMap>
  </header>
  <header guid="{21E3E87D-1D5E-4DA0-989F-5DBEC815CAAB}" dateTime="2022-05-17T16:06:50" maxSheetId="3" userName="Аплакова Виктория Николаевна" r:id="rId867" minRId="19528" maxRId="19536">
    <sheetIdMap count="2">
      <sheetId val="1"/>
      <sheetId val="2"/>
    </sheetIdMap>
  </header>
  <header guid="{2F8A4AAC-AB46-4A72-BF47-C2BF3B7821D7}" dateTime="2022-05-18T12:41:52" maxSheetId="3" userName="Шелепова Анастасия Михайловна" r:id="rId868" minRId="19537" maxRId="19542">
    <sheetIdMap count="2">
      <sheetId val="1"/>
      <sheetId val="2"/>
    </sheetIdMap>
  </header>
  <header guid="{D911E0C3-47C4-44FC-B3EC-16FC3F2A4B0F}" dateTime="2022-05-18T12:42:13" maxSheetId="3" userName="Шелепова Анастасия Михайловна" r:id="rId869" minRId="19543">
    <sheetIdMap count="2">
      <sheetId val="1"/>
      <sheetId val="2"/>
    </sheetIdMap>
  </header>
  <header guid="{54797A90-03D1-4015-AEEE-4F6873041072}" dateTime="2022-05-18T12:44:23" maxSheetId="3" userName="Шелепова Анастасия Михайловна" r:id="rId870" minRId="19544">
    <sheetIdMap count="2">
      <sheetId val="1"/>
      <sheetId val="2"/>
    </sheetIdMap>
  </header>
  <header guid="{F3079B58-54B7-483E-BDC0-DAAC0694BB50}" dateTime="2022-05-30T17:20:52" maxSheetId="3" userName="Корчагина София Александровна" r:id="rId871" minRId="19545" maxRId="19554">
    <sheetIdMap count="2">
      <sheetId val="1"/>
      <sheetId val="2"/>
    </sheetIdMap>
  </header>
  <header guid="{7811731B-D8DE-41AF-BABF-A4AA07E67603}" dateTime="2022-05-30T17:21:45" maxSheetId="3" userName="Корчагина София Александровна" r:id="rId872" minRId="19555" maxRId="19557">
    <sheetIdMap count="2">
      <sheetId val="1"/>
      <sheetId val="2"/>
    </sheetIdMap>
  </header>
  <header guid="{15EB37DC-B29E-43C8-81B1-EB11BFC5E01B}" dateTime="2022-05-30T17:36:39" maxSheetId="3" userName="Корчагина София Александровна" r:id="rId873" minRId="19558" maxRId="19574">
    <sheetIdMap count="2">
      <sheetId val="1"/>
      <sheetId val="2"/>
    </sheetIdMap>
  </header>
  <header guid="{EC9E7237-2E9C-4293-8A08-E9D87049680F}" dateTime="2022-05-30T17:42:55" maxSheetId="3" userName="Корчагина София Александровна" r:id="rId874" minRId="19575" maxRId="19594">
    <sheetIdMap count="2">
      <sheetId val="1"/>
      <sheetId val="2"/>
    </sheetIdMap>
  </header>
  <header guid="{D59F3215-06D0-4789-8D1F-1723174E998C}" dateTime="2022-05-30T18:21:51" maxSheetId="3" userName="Корчагина София Александровна" r:id="rId875" minRId="19595" maxRId="19647">
    <sheetIdMap count="2">
      <sheetId val="1"/>
      <sheetId val="2"/>
    </sheetIdMap>
  </header>
  <header guid="{0DB2A7AD-E15C-44A9-A47B-6388697C699B}" dateTime="2022-05-30T18:40:31" maxSheetId="3" userName="Корчагина София Александровна" r:id="rId876" minRId="19648" maxRId="19692">
    <sheetIdMap count="2">
      <sheetId val="1"/>
      <sheetId val="2"/>
    </sheetIdMap>
  </header>
  <header guid="{6790633F-7744-48FF-AAA9-739D15E2FB19}" dateTime="2022-06-01T09:20:40" maxSheetId="3" userName="Шелепова Анастасия Михайловна" r:id="rId877" minRId="19693">
    <sheetIdMap count="2">
      <sheetId val="1"/>
      <sheetId val="2"/>
    </sheetIdMap>
  </header>
  <header guid="{6A22EF07-5D54-4AD5-B052-22FB4CDFCEAE}" dateTime="2022-06-01T09:21:08" maxSheetId="3" userName="Шелепова Анастасия Михайловна" r:id="rId878">
    <sheetIdMap count="2">
      <sheetId val="1"/>
      <sheetId val="2"/>
    </sheetIdMap>
  </header>
  <header guid="{4C658656-66AA-4D7B-8D4F-8E908B7CFE0D}" dateTime="2022-06-01T10:49:37" maxSheetId="3" userName="Корчагина София Александровна" r:id="rId879" minRId="19698" maxRId="19704">
    <sheetIdMap count="2">
      <sheetId val="1"/>
      <sheetId val="2"/>
    </sheetIdMap>
  </header>
  <header guid="{B561787E-5BA4-40AF-8C35-594371FE7C69}" dateTime="2022-06-02T14:36:45" maxSheetId="3" userName="Шелепова Анастасия Михайловна" r:id="rId880" minRId="19705" maxRId="19715">
    <sheetIdMap count="2">
      <sheetId val="1"/>
      <sheetId val="2"/>
    </sheetIdMap>
  </header>
  <header guid="{A095FAF7-F878-43C9-93FB-5E72BF756BDF}" dateTime="2022-06-02T14:38:53" maxSheetId="3" userName="Шелепова Анастасия Михайловна" r:id="rId881" minRId="19718" maxRId="19724">
    <sheetIdMap count="2">
      <sheetId val="1"/>
      <sheetId val="2"/>
    </sheetIdMap>
  </header>
  <header guid="{24FD6F85-3B72-4453-AE3E-10308863DE7F}" dateTime="2022-06-03T15:21:05" maxSheetId="3" userName="Шелепова Анастасия Михайловна" r:id="rId882" minRId="19725">
    <sheetIdMap count="2">
      <sheetId val="1"/>
      <sheetId val="2"/>
    </sheetIdMap>
  </header>
  <header guid="{706DBCAD-FC31-40CF-970C-34828AEE6297}" dateTime="2022-06-06T15:17:42" maxSheetId="3" userName="Корчагина София Александровна" r:id="rId883" minRId="19728" maxRId="19729">
    <sheetIdMap count="2">
      <sheetId val="1"/>
      <sheetId val="2"/>
    </sheetIdMap>
  </header>
  <header guid="{E730D350-9FF4-4A0C-BC0B-16B994A3365B}" dateTime="2022-06-06T17:20:49" maxSheetId="3" userName="Корчагина София Александровна" r:id="rId884" minRId="19733">
    <sheetIdMap count="2">
      <sheetId val="1"/>
      <sheetId val="2"/>
    </sheetIdMap>
  </header>
  <header guid="{9CFA9DAC-9E0B-49E1-957E-0E75D20C9EDB}" dateTime="2022-06-14T10:32:37" maxSheetId="3" userName="Аплакова Виктория Николаевна" r:id="rId885" minRId="19737" maxRId="19738">
    <sheetIdMap count="2">
      <sheetId val="1"/>
      <sheetId val="2"/>
    </sheetIdMap>
  </header>
  <header guid="{AC77189B-5EB7-4C29-B38E-63254ED592B9}" dateTime="2022-06-17T09:04:39" maxSheetId="3" userName="Аплакова Виктория Николаевна" r:id="rId886" minRId="19741">
    <sheetIdMap count="2">
      <sheetId val="1"/>
      <sheetId val="2"/>
    </sheetIdMap>
  </header>
  <header guid="{3AADFC40-7B11-4E36-9D04-C6766C862CA8}" dateTime="2022-07-04T09:37:02" maxSheetId="3" userName="Шелепова Анастасия Михайловна" r:id="rId887" minRId="19742" maxRId="19747">
    <sheetIdMap count="2">
      <sheetId val="1"/>
      <sheetId val="2"/>
    </sheetIdMap>
  </header>
  <header guid="{E1CC8E4F-787A-49EB-A609-A5F3E5B76FBC}" dateTime="2022-07-04T09:37:23" maxSheetId="3" userName="Шелепова Анастасия Михайловна" r:id="rId888" minRId="19748">
    <sheetIdMap count="2">
      <sheetId val="1"/>
      <sheetId val="2"/>
    </sheetIdMap>
  </header>
  <header guid="{C00BC9D5-33E2-4DB1-A5B7-B65C76F3F07A}" dateTime="2022-07-07T10:41:26" maxSheetId="3" userName="Шелепова Анастасия Михайловна" r:id="rId889" minRId="19749">
    <sheetIdMap count="2">
      <sheetId val="1"/>
      <sheetId val="2"/>
    </sheetIdMap>
  </header>
  <header guid="{317BE3A3-01EA-4A2C-B07B-ED435565AD92}" dateTime="2022-07-07T10:43:49" maxSheetId="3" userName="Шелепова Анастасия Михайловна" r:id="rId890" minRId="19752" maxRId="19765">
    <sheetIdMap count="2">
      <sheetId val="1"/>
      <sheetId val="2"/>
    </sheetIdMap>
  </header>
  <header guid="{C0904AF9-4312-4EA9-8836-EDE42B7F73E5}" dateTime="2022-07-07T10:48:29" maxSheetId="3" userName="Шелепова Анастасия Михайловна" r:id="rId891" minRId="19766">
    <sheetIdMap count="2">
      <sheetId val="1"/>
      <sheetId val="2"/>
    </sheetIdMap>
  </header>
  <header guid="{22277931-E07C-49D1-8677-9BA7D329B3C3}" dateTime="2022-07-07T12:10:52" maxSheetId="3" userName="Шелепова Анастасия Михайловна" r:id="rId892" minRId="19767" maxRId="19774">
    <sheetIdMap count="2">
      <sheetId val="1"/>
      <sheetId val="2"/>
    </sheetIdMap>
  </header>
  <header guid="{F9BB7716-555C-4430-BB27-959649780319}" dateTime="2022-07-07T12:14:42" maxSheetId="3" userName="Шелепова Анастасия Михайловна" r:id="rId893">
    <sheetIdMap count="2">
      <sheetId val="1"/>
      <sheetId val="2"/>
    </sheetIdMap>
  </header>
  <header guid="{59FC7D34-36F7-42BE-8AE9-D0A3C00B8F5D}" dateTime="2022-07-07T12:18:24" maxSheetId="3" userName="Шелепова Анастасия Михайловна" r:id="rId894" minRId="19775" maxRId="19785">
    <sheetIdMap count="2">
      <sheetId val="1"/>
      <sheetId val="2"/>
    </sheetIdMap>
  </header>
  <header guid="{DFE37084-EB9B-4125-86DB-DC8FD20BE817}" dateTime="2022-07-07T12:20:20" maxSheetId="3" userName="Шелепова Анастасия Михайловна" r:id="rId895" minRId="19786">
    <sheetIdMap count="2">
      <sheetId val="1"/>
      <sheetId val="2"/>
    </sheetIdMap>
  </header>
  <header guid="{FAAEC8A8-C4A7-45FC-8CB4-D91CF6ABBEC2}" dateTime="2022-07-07T12:21:14" maxSheetId="3" userName="Шелепова Анастасия Михайловна" r:id="rId896" minRId="19787" maxRId="19793">
    <sheetIdMap count="2">
      <sheetId val="1"/>
      <sheetId val="2"/>
    </sheetIdMap>
  </header>
  <header guid="{4AC4BC3A-2E96-400C-88C5-A2F590C58FC6}" dateTime="2022-07-07T12:42:12" maxSheetId="3" userName="Шелепова Анастасия Михайловна" r:id="rId897" minRId="19794" maxRId="19797">
    <sheetIdMap count="2">
      <sheetId val="1"/>
      <sheetId val="2"/>
    </sheetIdMap>
  </header>
  <header guid="{9BD45828-2EFC-4496-870B-E3306582DA98}" dateTime="2022-07-07T12:54:02" maxSheetId="3" userName="Шелепова Анастасия Михайловна" r:id="rId898" minRId="19798" maxRId="19804">
    <sheetIdMap count="2">
      <sheetId val="1"/>
      <sheetId val="2"/>
    </sheetIdMap>
  </header>
  <header guid="{4B93DA01-03FC-41C3-9BB3-7622DA31A297}" dateTime="2022-07-07T12:56:20" maxSheetId="3" userName="Шелепова Анастасия Михайловна" r:id="rId899" minRId="19805" maxRId="19811">
    <sheetIdMap count="2">
      <sheetId val="1"/>
      <sheetId val="2"/>
    </sheetIdMap>
  </header>
  <header guid="{91CE7FEF-D67C-4974-99ED-9C1BAB5E5095}" dateTime="2022-07-11T12:24:49" maxSheetId="3" userName="Шелепова Анастасия Михайловна" r:id="rId900" minRId="19812" maxRId="19817">
    <sheetIdMap count="2">
      <sheetId val="1"/>
      <sheetId val="2"/>
    </sheetIdMap>
  </header>
  <header guid="{C437E763-CE4C-4C50-915F-5DA89410BFEB}" dateTime="2022-07-11T12:27:27" maxSheetId="3" userName="Шелепова Анастасия Михайловна" r:id="rId901" minRId="19820" maxRId="19825">
    <sheetIdMap count="2">
      <sheetId val="1"/>
      <sheetId val="2"/>
    </sheetIdMap>
  </header>
  <header guid="{DBCB3EEC-D0C8-42B3-8192-A78C0B24F33A}" dateTime="2022-07-12T16:53:43" maxSheetId="3" userName="Шелепова Анастасия Михайловна" r:id="rId902" minRId="19826" maxRId="19827">
    <sheetIdMap count="2">
      <sheetId val="1"/>
      <sheetId val="2"/>
    </sheetIdMap>
  </header>
  <header guid="{0A725AD3-890C-4F1C-9432-5B3B3515D754}" dateTime="2022-07-12T16:56:23" maxSheetId="3" userName="Шелепова Анастасия Михайловна" r:id="rId903" minRId="19828" maxRId="19829">
    <sheetIdMap count="2">
      <sheetId val="1"/>
      <sheetId val="2"/>
    </sheetIdMap>
  </header>
  <header guid="{A0BEE482-9C3F-4A2C-B2B8-DD9EBDDD6DEF}" dateTime="2022-07-13T09:03:46" maxSheetId="3" userName="Шелепова Анастасия Михайловна" r:id="rId904" minRId="19830">
    <sheetIdMap count="2">
      <sheetId val="1"/>
      <sheetId val="2"/>
    </sheetIdMap>
  </header>
  <header guid="{5F5832C2-3446-41B7-ACE7-B95625314A36}" dateTime="2022-07-13T09:05:52" maxSheetId="3" userName="Шелепова Анастасия Михайловна" r:id="rId905">
    <sheetIdMap count="2">
      <sheetId val="1"/>
      <sheetId val="2"/>
    </sheetIdMap>
  </header>
  <header guid="{3EEC365B-26AB-46C1-B97D-8B9F725CBD64}" dateTime="2022-07-13T09:22:19" maxSheetId="3" userName="Шелепова Анастасия Михайловна" r:id="rId906" minRId="19831" maxRId="19832">
    <sheetIdMap count="2">
      <sheetId val="1"/>
      <sheetId val="2"/>
    </sheetIdMap>
  </header>
  <header guid="{F12DD54E-C121-4436-813E-3DBC4D70CE4F}" dateTime="2022-07-13T09:23:17" maxSheetId="3" userName="Шелепова Анастасия Михайловна" r:id="rId907" minRId="19833">
    <sheetIdMap count="2">
      <sheetId val="1"/>
      <sheetId val="2"/>
    </sheetIdMap>
  </header>
  <header guid="{33A57EEA-AF62-4C3A-91F6-F4E0660726C6}" dateTime="2022-07-13T10:18:54" maxSheetId="3" userName="Шелепова Анастасия Михайловна" r:id="rId908" minRId="19834" maxRId="19840">
    <sheetIdMap count="2">
      <sheetId val="1"/>
      <sheetId val="2"/>
    </sheetIdMap>
  </header>
  <header guid="{21605FA4-BED6-49AB-8FD9-D02A9711231B}" dateTime="2022-07-13T10:19:30" maxSheetId="3" userName="Шелепова Анастасия Михайловна" r:id="rId909" minRId="19843">
    <sheetIdMap count="2">
      <sheetId val="1"/>
      <sheetId val="2"/>
    </sheetIdMap>
  </header>
  <header guid="{6577858D-B700-415B-9A6F-8CDD84BCDF3E}" dateTime="2022-07-17T09:36:40" maxSheetId="3" userName="Шелепова Анастасия Михайловна" r:id="rId910" minRId="19844" maxRId="19845">
    <sheetIdMap count="2">
      <sheetId val="1"/>
      <sheetId val="2"/>
    </sheetIdMap>
  </header>
  <header guid="{046A2950-FAD2-455C-81AE-757645CAC78F}" dateTime="2022-07-23T15:23:49" maxSheetId="3" userName="Корчагина София Александровна" r:id="rId911" minRId="19848" maxRId="19858">
    <sheetIdMap count="2">
      <sheetId val="1"/>
      <sheetId val="2"/>
    </sheetIdMap>
  </header>
  <header guid="{880CB42D-61B9-4CC4-8759-E02781695AFA}" dateTime="2022-07-23T15:25:32" maxSheetId="3" userName="Корчагина София Александровна" r:id="rId912" minRId="19862" maxRId="19872">
    <sheetIdMap count="2">
      <sheetId val="1"/>
      <sheetId val="2"/>
    </sheetIdMap>
  </header>
  <header guid="{6C1D9FF5-4307-422F-8C5E-7A52566F928C}" dateTime="2022-07-23T15:50:10" maxSheetId="3" userName="Корчагина София Александровна" r:id="rId913" minRId="19873" maxRId="19885">
    <sheetIdMap count="2">
      <sheetId val="1"/>
      <sheetId val="2"/>
    </sheetIdMap>
  </header>
  <header guid="{00508295-40A6-4D76-8DB0-1A326511C7DF}" dateTime="2022-07-25T09:56:35" maxSheetId="3" userName="Шелепова Анастасия Михайловна" r:id="rId914" minRId="19886" maxRId="19892">
    <sheetIdMap count="2">
      <sheetId val="1"/>
      <sheetId val="2"/>
    </sheetIdMap>
  </header>
  <header guid="{C4EE6E23-5C2E-434C-A9A2-94C158867E8A}" dateTime="2022-07-25T10:04:30" maxSheetId="3" userName="Шелепова Анастасия Михайловна" r:id="rId915" minRId="19895" maxRId="19897">
    <sheetIdMap count="2">
      <sheetId val="1"/>
      <sheetId val="2"/>
    </sheetIdMap>
  </header>
  <header guid="{373B55B6-6563-47CD-8FF9-7ACEBD75A668}" dateTime="2022-07-25T14:02:53" maxSheetId="3" userName="Корчагина София Александровна" r:id="rId916" minRId="19898">
    <sheetIdMap count="2">
      <sheetId val="1"/>
      <sheetId val="2"/>
    </sheetIdMap>
  </header>
  <header guid="{18F62469-DA9A-4028-9BE9-54086099DF41}" dateTime="2022-07-26T11:37:33" maxSheetId="3" userName="Корчагина София Александровна" r:id="rId917" minRId="19899" maxRId="19987">
    <sheetIdMap count="2">
      <sheetId val="1"/>
      <sheetId val="2"/>
    </sheetIdMap>
  </header>
  <header guid="{B8B93739-3CD3-42FE-847F-130D4CCFBE54}" dateTime="2022-07-27T14:05:25" maxSheetId="3" userName="Шелепова Анастасия Михайловна" r:id="rId918" minRId="19988" maxRId="19990">
    <sheetIdMap count="2">
      <sheetId val="1"/>
      <sheetId val="2"/>
    </sheetIdMap>
  </header>
  <header guid="{0D7890F7-54C2-417A-BC11-26220FA38FB9}" dateTime="2022-07-30T10:07:41" maxSheetId="3" userName="Шелепова Анастасия Михайловна" r:id="rId919" minRId="19993" maxRId="19994">
    <sheetIdMap count="2">
      <sheetId val="1"/>
      <sheetId val="2"/>
    </sheetIdMap>
  </header>
  <header guid="{650FE3C7-87E9-4EC9-BE03-0A57BC05FC20}" dateTime="2022-07-30T10:12:43" maxSheetId="3" userName="Шелепова Анастасия Михайловна" r:id="rId920" minRId="19995" maxRId="19996">
    <sheetIdMap count="2">
      <sheetId val="1"/>
      <sheetId val="2"/>
    </sheetIdMap>
  </header>
  <header guid="{D9191C7F-95BD-4C5D-BFC3-A0AB2CE736E7}" dateTime="2022-07-30T11:15:39" maxSheetId="3" userName="Корчагина София Александровна" r:id="rId921" minRId="19997">
    <sheetIdMap count="2">
      <sheetId val="1"/>
      <sheetId val="2"/>
    </sheetIdMap>
  </header>
  <header guid="{B387BB92-FCF9-41BA-8A30-2EF5D7A399A9}" dateTime="2022-07-30T11:35:04" maxSheetId="3" userName="Шелепова Анастасия Михайловна" r:id="rId922" minRId="19998" maxRId="21142">
    <sheetIdMap count="2">
      <sheetId val="1"/>
      <sheetId val="2"/>
    </sheetIdMap>
  </header>
  <header guid="{9E8642D9-6A82-4999-9083-643E9515724D}" dateTime="2022-07-30T12:05:58" maxSheetId="3" userName="Корчагина София Александровна" r:id="rId923">
    <sheetIdMap count="2">
      <sheetId val="1"/>
      <sheetId val="2"/>
    </sheetIdMap>
  </header>
  <header guid="{EFAD3E3C-6AB9-4441-96FC-B92E9FB0EE9A}" dateTime="2022-07-30T13:10:16" maxSheetId="3" userName="Корчагина София Александровна" r:id="rId924" minRId="21145" maxRId="21148">
    <sheetIdMap count="2">
      <sheetId val="1"/>
      <sheetId val="2"/>
    </sheetIdMap>
  </header>
  <header guid="{3E9DF001-9902-4EE2-A19F-F6672D57DD53}" dateTime="2022-07-30T13:12:41" maxSheetId="3" userName="Корчагина София Александровна" r:id="rId925">
    <sheetIdMap count="2">
      <sheetId val="1"/>
      <sheetId val="2"/>
    </sheetIdMap>
  </header>
  <header guid="{449D0EB5-F4C9-4B34-A080-CEA117EADB5A}" dateTime="2022-07-30T13:35:40" maxSheetId="3" userName="Корчагина София Александровна" r:id="rId926" minRId="21149" maxRId="21151">
    <sheetIdMap count="2">
      <sheetId val="1"/>
      <sheetId val="2"/>
    </sheetIdMap>
  </header>
  <header guid="{1F4239F7-9FBA-4F26-9CF9-4E1A6DEDA88A}" dateTime="2022-07-30T14:05:23" maxSheetId="3" userName="Корчагина София Александровна" r:id="rId927" minRId="21152" maxRId="21160">
    <sheetIdMap count="2">
      <sheetId val="1"/>
      <sheetId val="2"/>
    </sheetIdMap>
  </header>
  <header guid="{1862FAC2-2F6E-46EA-A616-7977B57572DE}" dateTime="2022-07-30T14:20:44" maxSheetId="3" userName="Корчагина София Александровна" r:id="rId928" minRId="21161" maxRId="21165">
    <sheetIdMap count="2">
      <sheetId val="1"/>
      <sheetId val="2"/>
    </sheetIdMap>
  </header>
  <header guid="{CAF05857-3AF3-40E5-916D-B4369FD48BD4}" dateTime="2022-07-30T14:25:42" maxSheetId="3" userName="Корчагина София Александровна" r:id="rId929" minRId="21170">
    <sheetIdMap count="2">
      <sheetId val="1"/>
      <sheetId val="2"/>
    </sheetIdMap>
  </header>
  <header guid="{0C3DC337-BBCF-411A-94C1-CA5228668419}" dateTime="2022-07-30T14:55:43" maxSheetId="3" userName="Корчагина София Александровна" r:id="rId930" minRId="21171" maxRId="21186">
    <sheetIdMap count="2">
      <sheetId val="1"/>
      <sheetId val="2"/>
    </sheetIdMap>
  </header>
  <header guid="{9563D222-E3F0-425E-8795-E69C194F0425}" dateTime="2022-07-30T15:02:47" maxSheetId="3" userName="Корчагина София Александровна" r:id="rId931" minRId="21187" maxRId="21193">
    <sheetIdMap count="2">
      <sheetId val="1"/>
      <sheetId val="2"/>
    </sheetIdMap>
  </header>
  <header guid="{3AA78A1C-FBD8-46B7-9647-F30EA3383BED}" dateTime="2022-07-30T15:05:38" maxSheetId="3" userName="Шелепова Анастасия Михайловна" r:id="rId932">
    <sheetIdMap count="2">
      <sheetId val="1"/>
      <sheetId val="2"/>
    </sheetIdMap>
  </header>
  <header guid="{2EB63807-5DB8-40F9-B79F-F031F3493136}" dateTime="2022-07-30T15:39:30" maxSheetId="3" userName="Корчагина София Александровна" r:id="rId933" minRId="21196" maxRId="21216">
    <sheetIdMap count="2">
      <sheetId val="1"/>
      <sheetId val="2"/>
    </sheetIdMap>
  </header>
  <header guid="{927D141A-F61E-4957-9122-7545BFA689B0}" dateTime="2022-07-30T15:46:46" maxSheetId="3" userName="Корчагина София Александровна" r:id="rId934" minRId="21217" maxRId="21223">
    <sheetIdMap count="2">
      <sheetId val="1"/>
      <sheetId val="2"/>
    </sheetIdMap>
  </header>
  <header guid="{7A7FBF17-5539-4572-BEFE-7261BE75C3C5}" dateTime="2022-07-30T16:21:24" maxSheetId="3" userName="Корчагина София Александровна" r:id="rId935" minRId="21224" maxRId="21243">
    <sheetIdMap count="2">
      <sheetId val="1"/>
      <sheetId val="2"/>
    </sheetIdMap>
  </header>
  <header guid="{2612022E-780C-4886-887A-6CAFA34A460E}" dateTime="2022-07-30T16:33:50" maxSheetId="3" userName="Корчагина София Александровна" r:id="rId936" minRId="21244" maxRId="21251">
    <sheetIdMap count="2">
      <sheetId val="1"/>
      <sheetId val="2"/>
    </sheetIdMap>
  </header>
  <header guid="{92F1DCB6-DED6-4C23-B589-6CDBEE1AE5BD}" dateTime="2022-07-30T16:41:39" maxSheetId="3" userName="Корчагина София Александровна" r:id="rId937" minRId="21252" maxRId="21258">
    <sheetIdMap count="2">
      <sheetId val="1"/>
      <sheetId val="2"/>
    </sheetIdMap>
  </header>
  <header guid="{BDE502E3-ACD5-4C09-A63C-54588F11BE84}" dateTime="2022-07-30T17:07:37" maxSheetId="3" userName="Корчагина София Александровна" r:id="rId938" minRId="21259" maxRId="21264">
    <sheetIdMap count="2">
      <sheetId val="1"/>
      <sheetId val="2"/>
    </sheetIdMap>
  </header>
  <header guid="{8754DDD9-4254-4371-A6EB-11FB0FF998EC}" dateTime="2022-07-31T09:32:56" maxSheetId="3" userName="Корчагина София Александровна" r:id="rId939" minRId="21265" maxRId="21268">
    <sheetIdMap count="2">
      <sheetId val="1"/>
      <sheetId val="2"/>
    </sheetIdMap>
  </header>
  <header guid="{36CF0080-05A0-4709-9F4D-2D18DC8BF0E2}" dateTime="2022-07-31T09:45:48" maxSheetId="3" userName="Корчагина София Александровна" r:id="rId940" minRId="21269" maxRId="21275">
    <sheetIdMap count="2">
      <sheetId val="1"/>
      <sheetId val="2"/>
    </sheetIdMap>
  </header>
  <header guid="{398B4513-53CC-411F-90CF-9CC7DF802A47}" dateTime="2022-07-31T09:50:01" maxSheetId="3" userName="Корчагина София Александровна" r:id="rId941" minRId="21276" maxRId="21280">
    <sheetIdMap count="2">
      <sheetId val="1"/>
      <sheetId val="2"/>
    </sheetIdMap>
  </header>
  <header guid="{5FAEDFF1-5D90-48F4-9AD4-366CE2FF1DEE}" dateTime="2022-07-31T09:52:37" maxSheetId="3" userName="Корчагина София Александровна" r:id="rId942" minRId="21281" maxRId="21283">
    <sheetIdMap count="2">
      <sheetId val="1"/>
      <sheetId val="2"/>
    </sheetIdMap>
  </header>
  <header guid="{C148EE72-90EA-4954-95E5-B63511BF820A}" dateTime="2022-07-31T09:52:44" maxSheetId="3" userName="Корчагина София Александровна" r:id="rId943">
    <sheetIdMap count="2">
      <sheetId val="1"/>
      <sheetId val="2"/>
    </sheetIdMap>
  </header>
  <header guid="{E8E7E48D-60F1-4DC5-9997-480B20E4AFB2}" dateTime="2022-07-31T09:58:55" maxSheetId="3" userName="Корчагина София Александровна" r:id="rId944" minRId="21284" maxRId="21286">
    <sheetIdMap count="2">
      <sheetId val="1"/>
      <sheetId val="2"/>
    </sheetIdMap>
  </header>
  <header guid="{F90A6007-725C-411A-80DD-0F3989A02068}" dateTime="2022-07-31T10:24:22" maxSheetId="3" userName="Корчагина София Александровна" r:id="rId945" minRId="21287" maxRId="21318">
    <sheetIdMap count="2">
      <sheetId val="1"/>
      <sheetId val="2"/>
    </sheetIdMap>
  </header>
  <header guid="{47C646EB-F146-49EF-BD42-0D59A1A43146}" dateTime="2022-07-31T10:33:23" maxSheetId="3" userName="Корчагина София Александровна" r:id="rId946" minRId="21319">
    <sheetIdMap count="2">
      <sheetId val="1"/>
      <sheetId val="2"/>
    </sheetIdMap>
  </header>
  <header guid="{6073BE0A-2687-4E67-B321-6111E7FD7C33}" dateTime="2022-07-31T10:36:34" maxSheetId="3" userName="Корчагина София Александровна" r:id="rId947" minRId="21320" maxRId="21331">
    <sheetIdMap count="2">
      <sheetId val="1"/>
      <sheetId val="2"/>
    </sheetIdMap>
  </header>
  <header guid="{E0F1F3A6-7D41-4AB2-A7ED-6D69089FB89B}" dateTime="2022-07-31T12:20:06" maxSheetId="3" userName="Корчагина София Александровна" r:id="rId948" minRId="21332" maxRId="21333">
    <sheetIdMap count="2">
      <sheetId val="1"/>
      <sheetId val="2"/>
    </sheetIdMap>
  </header>
  <header guid="{FAEA65D0-B1F5-48A8-A710-5186268B145D}" dateTime="2022-08-01T16:03:58" maxSheetId="3" userName="Шелепова Анастасия Михайловна" r:id="rId949" minRId="21334" maxRId="21340">
    <sheetIdMap count="2">
      <sheetId val="1"/>
      <sheetId val="2"/>
    </sheetIdMap>
  </header>
  <header guid="{181F1DFA-D06C-4D29-B0AE-D536EE13F336}" dateTime="2022-08-01T16:04:07" maxSheetId="3" userName="Шелепова Анастасия Михайловна" r:id="rId950">
    <sheetIdMap count="2">
      <sheetId val="1"/>
      <sheetId val="2"/>
    </sheetIdMap>
  </header>
  <header guid="{6522F24C-C223-4AF6-BEC3-00EBB3DF9829}" dateTime="2022-08-01T16:04:19" maxSheetId="3" userName="Шелепова Анастасия Михайловна" r:id="rId951">
    <sheetIdMap count="2">
      <sheetId val="1"/>
      <sheetId val="2"/>
    </sheetIdMap>
  </header>
  <header guid="{6B188981-8479-4197-964B-1528F687F009}" dateTime="2022-08-03T16:02:38" maxSheetId="3" userName="Корчагина София Александровна" r:id="rId952">
    <sheetIdMap count="2">
      <sheetId val="1"/>
      <sheetId val="2"/>
    </sheetIdMap>
  </header>
  <header guid="{D8D1221B-C606-4716-A039-D267A32B1FEF}" dateTime="2022-08-03T16:44:27" maxSheetId="3" userName="Шелепова Анастасия Михайловна" r:id="rId953" minRId="21347" maxRId="21374">
    <sheetIdMap count="2">
      <sheetId val="1"/>
      <sheetId val="2"/>
    </sheetIdMap>
  </header>
  <header guid="{EAC0C660-93B1-4F2E-8860-1FFE2A215FA1}" dateTime="2022-08-04T12:30:05" maxSheetId="3" userName="Аплакова Виктория Николаевна" r:id="rId954" minRId="21377" maxRId="21541">
    <sheetIdMap count="2">
      <sheetId val="1"/>
      <sheetId val="2"/>
    </sheetIdMap>
  </header>
  <header guid="{619AC753-0FEB-4F9E-A313-9E09CBF62216}" dateTime="2022-08-04T16:40:22" maxSheetId="3" userName="Аплакова Виктория Николаевна" r:id="rId955" minRId="21542" maxRId="21610">
    <sheetIdMap count="2">
      <sheetId val="1"/>
      <sheetId val="2"/>
    </sheetIdMap>
  </header>
  <header guid="{C9D8F2F2-0D23-47F5-AB3C-CE1457EDDFA2}" dateTime="2022-08-05T15:09:35" maxSheetId="3" userName="Шелепова Анастасия Михайловна" r:id="rId956" minRId="21611">
    <sheetIdMap count="2">
      <sheetId val="1"/>
      <sheetId val="2"/>
    </sheetIdMap>
  </header>
  <header guid="{E8ECD6EB-EEC1-4678-B167-2B4777A30137}" dateTime="2022-08-08T16:40:52" maxSheetId="3" userName="Аплакова Виктория Николаевна" r:id="rId957" minRId="21614" maxRId="21708">
    <sheetIdMap count="2">
      <sheetId val="1"/>
      <sheetId val="2"/>
    </sheetIdMap>
  </header>
  <header guid="{923D088C-3746-49A3-A2E2-188120F735DD}" dateTime="2022-08-08T17:00:31" maxSheetId="3" userName="Корчагина София Александровна" r:id="rId958" minRId="21709" maxRId="21734">
    <sheetIdMap count="2">
      <sheetId val="1"/>
      <sheetId val="2"/>
    </sheetIdMap>
  </header>
  <header guid="{79BB790D-353D-4E17-ADAB-7EBF6ABB370E}" dateTime="2022-08-08T17:02:45" maxSheetId="3" userName="Корчагина София Александровна" r:id="rId959" minRId="21735" maxRId="21740">
    <sheetIdMap count="2">
      <sheetId val="1"/>
      <sheetId val="2"/>
    </sheetIdMap>
  </header>
  <header guid="{8374C453-AF95-4F61-8178-9FF495CBC6F3}" dateTime="2022-08-08T17:13:52" maxSheetId="3" userName="Корчагина София Александровна" r:id="rId960" minRId="21741" maxRId="21748">
    <sheetIdMap count="2">
      <sheetId val="1"/>
      <sheetId val="2"/>
    </sheetIdMap>
  </header>
  <header guid="{E6880D47-7817-46ED-956C-8AA35DBF9645}" dateTime="2022-08-08T17:19:52" maxSheetId="3" userName="Корчагина София Александровна" r:id="rId961" minRId="21749" maxRId="21755">
    <sheetIdMap count="2">
      <sheetId val="1"/>
      <sheetId val="2"/>
    </sheetIdMap>
  </header>
  <header guid="{CE62D574-F6E0-4F72-9966-6F762EB045BA}" dateTime="2022-08-08T17:21:50" maxSheetId="3" userName="Корчагина София Александровна" r:id="rId962" minRId="21756" maxRId="21762">
    <sheetIdMap count="2">
      <sheetId val="1"/>
      <sheetId val="2"/>
    </sheetIdMap>
  </header>
  <header guid="{5F9EF9E6-2DA3-472E-9437-E70EFF5FF81F}" dateTime="2022-08-08T17:24:17" maxSheetId="3" userName="Аплакова Виктория Николаевна" r:id="rId963" minRId="21763" maxRId="21795">
    <sheetIdMap count="2">
      <sheetId val="1"/>
      <sheetId val="2"/>
    </sheetIdMap>
  </header>
  <header guid="{F84F4885-BD6E-45A7-BA4D-1887C7CA216F}" dateTime="2022-08-08T17:38:05" maxSheetId="3" userName="Корчагина София Александровна" r:id="rId964" minRId="21796" maxRId="21801">
    <sheetIdMap count="2">
      <sheetId val="1"/>
      <sheetId val="2"/>
    </sheetIdMap>
  </header>
  <header guid="{150EAD19-C71A-44F2-94C5-A028B3B7A331}" dateTime="2022-08-08T17:38:20" maxSheetId="3" userName="Корчагина София Александровна" r:id="rId965" minRId="21802">
    <sheetIdMap count="2">
      <sheetId val="1"/>
      <sheetId val="2"/>
    </sheetIdMap>
  </header>
  <header guid="{3076B475-2FAD-451D-8251-F411C06C29A4}" dateTime="2022-08-08T17:38:35" maxSheetId="3" userName="Аплакова Виктория Николаевна" r:id="rId966" minRId="21803">
    <sheetIdMap count="2">
      <sheetId val="1"/>
      <sheetId val="2"/>
    </sheetIdMap>
  </header>
  <header guid="{31BD967A-940C-4B59-A871-4B3E104E74B5}" dateTime="2022-08-08T17:45:25" maxSheetId="3" userName="Аплакова Виктория Николаевна" r:id="rId967" minRId="21804">
    <sheetIdMap count="2">
      <sheetId val="1"/>
      <sheetId val="2"/>
    </sheetIdMap>
  </header>
  <header guid="{DB06FEB4-CCD2-4709-8DD0-78EA11684732}" dateTime="2022-08-08T17:53:57" maxSheetId="3" userName="Корчагина София Александровна" r:id="rId968" minRId="21805" maxRId="21811">
    <sheetIdMap count="2">
      <sheetId val="1"/>
      <sheetId val="2"/>
    </sheetIdMap>
  </header>
  <header guid="{34F2119D-D8FA-475D-8383-244D8C402A1F}" dateTime="2022-08-08T17:58:34" maxSheetId="3" userName="Аплакова Виктория Николаевна" r:id="rId969" minRId="21812">
    <sheetIdMap count="2">
      <sheetId val="1"/>
      <sheetId val="2"/>
    </sheetIdMap>
  </header>
  <header guid="{22895635-A281-44FB-A3E3-E3725672EDE2}" dateTime="2022-08-08T17:58:53" maxSheetId="3" userName="Аплакова Виктория Николаевна" r:id="rId970" minRId="21813">
    <sheetIdMap count="2">
      <sheetId val="1"/>
      <sheetId val="2"/>
    </sheetIdMap>
  </header>
  <header guid="{3C4A75C7-5255-4F2B-879C-922D9E5D8268}" dateTime="2022-08-08T18:03:41" maxSheetId="3" userName="Корчагина София Александровна" r:id="rId971" minRId="21814" maxRId="21820">
    <sheetIdMap count="2">
      <sheetId val="1"/>
      <sheetId val="2"/>
    </sheetIdMap>
  </header>
  <header guid="{12C60350-1DF7-458D-BDF3-C8773EB3926F}" dateTime="2022-08-09T09:41:53" maxSheetId="3" userName="Аплакова Виктория Николаевна" r:id="rId972" minRId="21821" maxRId="21827">
    <sheetIdMap count="2">
      <sheetId val="1"/>
      <sheetId val="2"/>
    </sheetIdMap>
  </header>
  <header guid="{5EBC6333-E806-43DC-88AF-F1E11CE286F3}" dateTime="2022-08-09T10:58:39" maxSheetId="3" userName="Корчагина София Александровна" r:id="rId973" minRId="21828" maxRId="21841">
    <sheetIdMap count="2">
      <sheetId val="1"/>
      <sheetId val="2"/>
    </sheetIdMap>
  </header>
  <header guid="{245EEDFE-BB57-48CD-A874-C6DC1E9B2DCF}" dateTime="2022-08-09T11:02:51" maxSheetId="3" userName="Корчагина София Александровна" r:id="rId974" minRId="21842" maxRId="21848">
    <sheetIdMap count="2">
      <sheetId val="1"/>
      <sheetId val="2"/>
    </sheetIdMap>
  </header>
  <header guid="{14AA8C19-9D81-44DD-9C82-549099E38BAC}" dateTime="2022-08-09T12:10:21" maxSheetId="3" userName="Корчагина София Александровна" r:id="rId975" minRId="21849" maxRId="21855">
    <sheetIdMap count="2">
      <sheetId val="1"/>
      <sheetId val="2"/>
    </sheetIdMap>
  </header>
  <header guid="{BEB5A7C5-90A6-47E4-A9D0-FDA2214C31A2}" dateTime="2022-08-09T12:13:23" maxSheetId="3" userName="Аплакова Виктория Николаевна" r:id="rId976" minRId="21856" maxRId="21871">
    <sheetIdMap count="2">
      <sheetId val="1"/>
      <sheetId val="2"/>
    </sheetIdMap>
  </header>
  <header guid="{CB3A5938-1212-453D-ACF4-768DBADA33FF}" dateTime="2022-08-09T12:33:57" maxSheetId="3" userName="Корчагина София Александровна" r:id="rId977" minRId="21872" maxRId="21891">
    <sheetIdMap count="2">
      <sheetId val="1"/>
      <sheetId val="2"/>
    </sheetIdMap>
  </header>
  <header guid="{29FC58F9-250E-452E-B0F3-F5E4F915B52B}" dateTime="2022-08-09T12:37:16" maxSheetId="3" userName="Корчагина София Александровна" r:id="rId978" minRId="21892" maxRId="21905">
    <sheetIdMap count="2">
      <sheetId val="1"/>
      <sheetId val="2"/>
    </sheetIdMap>
  </header>
  <header guid="{7FED9A49-4EED-460F-A1BB-88DF91E4BD99}" dateTime="2022-08-09T16:05:52" maxSheetId="3" userName="Аплакова Виктория Николаевна" r:id="rId979" minRId="21906" maxRId="21944">
    <sheetIdMap count="2">
      <sheetId val="1"/>
      <sheetId val="2"/>
    </sheetIdMap>
  </header>
  <header guid="{08302F92-F38A-4D9D-ADC7-B2D55D9E932C}" dateTime="2022-08-09T16:20:55" maxSheetId="3" userName="Корчагина София Александровна" r:id="rId980" minRId="21945" maxRId="21947">
    <sheetIdMap count="2">
      <sheetId val="1"/>
      <sheetId val="2"/>
    </sheetIdMap>
  </header>
  <header guid="{79052A0B-D80B-405E-9656-24E84FE53E18}" dateTime="2022-08-09T16:21:01" maxSheetId="3" userName="Аплакова Виктория Николаевна" r:id="rId981" minRId="21948" maxRId="21955">
    <sheetIdMap count="2">
      <sheetId val="1"/>
      <sheetId val="2"/>
    </sheetIdMap>
  </header>
  <header guid="{890BF892-FBBF-40B5-ABA0-6B373FA5B199}" dateTime="2022-08-09T16:26:42" maxSheetId="3" userName="Корчагина София Александровна" r:id="rId982" minRId="21956" maxRId="21957">
    <sheetIdMap count="2">
      <sheetId val="1"/>
      <sheetId val="2"/>
    </sheetIdMap>
  </header>
  <header guid="{D5E9BED3-4972-4609-8B0B-FD9A6CFDC191}" dateTime="2022-08-09T16:30:22" maxSheetId="3" userName="Корчагина София Александровна" r:id="rId983" minRId="21958" maxRId="21964">
    <sheetIdMap count="2">
      <sheetId val="1"/>
      <sheetId val="2"/>
    </sheetIdMap>
  </header>
  <header guid="{51E9AF19-C2BE-40BA-BCC2-93F85D6013F2}" dateTime="2022-08-09T16:31:35" maxSheetId="3" userName="Аплакова Виктория Николаевна" r:id="rId984" minRId="21965" maxRId="21967">
    <sheetIdMap count="2">
      <sheetId val="1"/>
      <sheetId val="2"/>
    </sheetIdMap>
  </header>
  <header guid="{97B70CFE-BEBE-4935-9C52-3CE580B71955}" dateTime="2022-08-09T16:47:08" maxSheetId="3" userName="Корчагина София Александровна" r:id="rId985" minRId="21968" maxRId="21994">
    <sheetIdMap count="2">
      <sheetId val="1"/>
      <sheetId val="2"/>
    </sheetIdMap>
  </header>
  <header guid="{6F09D853-9270-45DC-A4FF-AF883DCC0F4C}" dateTime="2022-08-09T16:47:35" maxSheetId="3" userName="Корчагина София Александровна" r:id="rId986" minRId="21995">
    <sheetIdMap count="2">
      <sheetId val="1"/>
      <sheetId val="2"/>
    </sheetIdMap>
  </header>
  <header guid="{B5861F21-A059-4200-9B1B-05F9F59C6C31}" dateTime="2022-08-09T16:55:32" maxSheetId="3" userName="Корчагина София Александровна" r:id="rId987" minRId="21996" maxRId="22000">
    <sheetIdMap count="2">
      <sheetId val="1"/>
      <sheetId val="2"/>
    </sheetIdMap>
  </header>
  <header guid="{B404F67B-E00F-4A07-80CC-53FE908212B3}" dateTime="2022-08-09T16:58:39" maxSheetId="3" userName="Корчагина София Александровна" r:id="rId988" minRId="22001" maxRId="22006">
    <sheetIdMap count="2">
      <sheetId val="1"/>
      <sheetId val="2"/>
    </sheetIdMap>
  </header>
  <header guid="{2D21E02E-C4F9-4B24-8B29-756A046D5072}" dateTime="2022-08-09T17:07:57" maxSheetId="3" userName="Корчагина София Александровна" r:id="rId989" minRId="22007" maxRId="22021">
    <sheetIdMap count="2">
      <sheetId val="1"/>
      <sheetId val="2"/>
    </sheetIdMap>
  </header>
  <header guid="{18875961-8733-4D08-8594-E5CBB5892783}" dateTime="2022-08-09T17:11:42" maxSheetId="3" userName="Корчагина София Александровна" r:id="rId990" minRId="22022" maxRId="22024">
    <sheetIdMap count="2">
      <sheetId val="1"/>
      <sheetId val="2"/>
    </sheetIdMap>
  </header>
  <header guid="{94373532-6C76-4B6D-979E-0D08321F10E8}" dateTime="2022-08-09T18:40:32" maxSheetId="3" userName="Аплакова Виктория Николаевна" r:id="rId991" minRId="22025" maxRId="22040">
    <sheetIdMap count="2">
      <sheetId val="1"/>
      <sheetId val="2"/>
    </sheetIdMap>
  </header>
  <header guid="{E2218C96-5C3D-4D28-A3B2-55B355BA8F4F}" dateTime="2022-08-10T09:09:03" maxSheetId="3" userName="Аплакова Виктория Николаевна" r:id="rId992" minRId="22041" maxRId="22050">
    <sheetIdMap count="2">
      <sheetId val="1"/>
      <sheetId val="2"/>
    </sheetIdMap>
  </header>
  <header guid="{9687755E-9F32-49FC-8905-19D8D32E5347}" dateTime="2022-08-10T09:22:01" maxSheetId="3" userName="Шелепова Анастасия Михайловна" r:id="rId993" minRId="22051" maxRId="22052">
    <sheetIdMap count="2">
      <sheetId val="1"/>
      <sheetId val="2"/>
    </sheetIdMap>
  </header>
  <header guid="{224456FA-37E4-4CDE-86DB-B6DE92F74506}" dateTime="2022-08-10T09:24:28" maxSheetId="3" userName="Шелепова Анастасия Михайловна" r:id="rId994" minRId="22053" maxRId="22058">
    <sheetIdMap count="2">
      <sheetId val="1"/>
      <sheetId val="2"/>
    </sheetIdMap>
  </header>
  <header guid="{EE1BC959-C721-40F1-9E89-51E7908A059C}" dateTime="2022-08-10T09:25:31" maxSheetId="3" userName="Шелепова Анастасия Михайловна" r:id="rId995" minRId="22059" maxRId="22060">
    <sheetIdMap count="2">
      <sheetId val="1"/>
      <sheetId val="2"/>
    </sheetIdMap>
  </header>
  <header guid="{7CB7AD58-D436-4773-844C-4877D4BE35C0}" dateTime="2022-08-10T09:31:01" maxSheetId="3" userName="Шелепова Анастасия Михайловна" r:id="rId996" minRId="22061" maxRId="22074">
    <sheetIdMap count="2">
      <sheetId val="1"/>
      <sheetId val="2"/>
    </sheetIdMap>
  </header>
  <header guid="{F7D3D17E-0C3B-4CF1-BBC8-B704F3322ED5}" dateTime="2022-08-10T09:32:48" maxSheetId="3" userName="Шелепова Анастасия Михайловна" r:id="rId997" minRId="22075" maxRId="22088">
    <sheetIdMap count="2">
      <sheetId val="1"/>
      <sheetId val="2"/>
    </sheetIdMap>
  </header>
  <header guid="{C7DCD0CB-F9E3-4FE8-826E-472F6F66F16E}" dateTime="2022-08-10T09:38:23" maxSheetId="3" userName="Шелепова Анастасия Михайловна" r:id="rId998" minRId="22089">
    <sheetIdMap count="2">
      <sheetId val="1"/>
      <sheetId val="2"/>
    </sheetIdMap>
  </header>
  <header guid="{50996D4B-A7E6-4C79-9A76-40AE2B724AFD}" dateTime="2022-08-10T09:44:51" maxSheetId="3" userName="Шелепова Анастасия Михайловна" r:id="rId999" minRId="22090" maxRId="22091">
    <sheetIdMap count="2">
      <sheetId val="1"/>
      <sheetId val="2"/>
    </sheetIdMap>
  </header>
  <header guid="{705528A2-C4F2-4058-8A2E-F54C62B894C4}" dateTime="2022-08-10T09:48:36" maxSheetId="3" userName="Шелепова Анастасия Михайловна" r:id="rId1000" minRId="22092" maxRId="22093">
    <sheetIdMap count="2">
      <sheetId val="1"/>
      <sheetId val="2"/>
    </sheetIdMap>
  </header>
  <header guid="{5828B21B-4233-4F23-82BD-2302BB48DDD5}" dateTime="2022-08-10T10:04:36" maxSheetId="3" userName="Шелепова Анастасия Михайловна" r:id="rId1001" minRId="22094" maxRId="22096">
    <sheetIdMap count="2">
      <sheetId val="1"/>
      <sheetId val="2"/>
    </sheetIdMap>
  </header>
  <header guid="{4673F609-13A8-4591-87C8-958A74F82EDD}" dateTime="2022-08-10T10:07:48" maxSheetId="3" userName="Корчагина София Александровна" r:id="rId1002" minRId="22097" maxRId="22098">
    <sheetIdMap count="2">
      <sheetId val="1"/>
      <sheetId val="2"/>
    </sheetIdMap>
  </header>
  <header guid="{8D9AD955-580E-4CB8-B122-6E2FC9908667}" dateTime="2022-08-10T10:08:03" maxSheetId="3" userName="Шелепова Анастасия Михайловна" r:id="rId1003" minRId="22099" maxRId="22101">
    <sheetIdMap count="2">
      <sheetId val="1"/>
      <sheetId val="2"/>
    </sheetIdMap>
  </header>
  <header guid="{F5D8659D-5147-48A1-86FB-4CDD59D51EE1}" dateTime="2022-08-10T12:22:10" maxSheetId="3" userName="Корчагина София Александровна" r:id="rId1004" minRId="22102" maxRId="22103">
    <sheetIdMap count="2">
      <sheetId val="1"/>
      <sheetId val="2"/>
    </sheetIdMap>
  </header>
  <header guid="{B3761CD9-D958-4E5D-B6F9-39614889768E}" dateTime="2022-08-10T12:24:15" maxSheetId="3" userName="Корчагина София Александровна" r:id="rId1005" minRId="22104" maxRId="22105">
    <sheetIdMap count="2">
      <sheetId val="1"/>
      <sheetId val="2"/>
    </sheetIdMap>
  </header>
  <header guid="{C1F5FC1C-59BA-40DD-BB3D-0CFCE8C277F0}" dateTime="2022-08-10T14:43:12" maxSheetId="3" userName="Аплакова Виктория Николаевна" r:id="rId1006" minRId="22106" maxRId="22113">
    <sheetIdMap count="2">
      <sheetId val="1"/>
      <sheetId val="2"/>
    </sheetIdMap>
  </header>
  <header guid="{7C19FF4F-F57B-44FF-9320-AD31CC63D3DF}" dateTime="2022-08-10T15:12:12" maxSheetId="3" userName="Аплакова Виктория Николаевна" r:id="rId1007" minRId="22114" maxRId="22127">
    <sheetIdMap count="2">
      <sheetId val="1"/>
      <sheetId val="2"/>
    </sheetIdMap>
  </header>
  <header guid="{E8662994-105D-4770-A677-1E8C9B4B61BE}" dateTime="2022-08-10T15:23:28" maxSheetId="3" userName="Аплакова Виктория Николаевна" r:id="rId1008" minRId="22128" maxRId="22138">
    <sheetIdMap count="2">
      <sheetId val="1"/>
      <sheetId val="2"/>
    </sheetIdMap>
  </header>
  <header guid="{5F7B91D0-2368-404B-8761-0DEA45FD11EE}" dateTime="2022-08-10T15:48:43" maxSheetId="3" userName="Аплакова Виктория Николаевна" r:id="rId1009" minRId="22139" maxRId="22146">
    <sheetIdMap count="2">
      <sheetId val="1"/>
      <sheetId val="2"/>
    </sheetIdMap>
  </header>
  <header guid="{C9509623-C5CA-435E-9CAF-3F7387464F0A}" dateTime="2022-08-10T15:51:02" maxSheetId="3" userName="Корчагина София Александровна" r:id="rId1010" minRId="22147" maxRId="22148">
    <sheetIdMap count="2">
      <sheetId val="1"/>
      <sheetId val="2"/>
    </sheetIdMap>
  </header>
  <header guid="{867F3BCF-089F-40F9-A6A4-DF6599215F86}" dateTime="2022-08-10T15:51:19" maxSheetId="3" userName="Аплакова Виктория Николаевна" r:id="rId1011" minRId="22149">
    <sheetIdMap count="2">
      <sheetId val="1"/>
      <sheetId val="2"/>
    </sheetIdMap>
  </header>
  <header guid="{0BB18FB3-D3BD-4B73-91AA-315AAC78F8AC}" dateTime="2022-08-10T17:07:27" maxSheetId="3" userName="Корчагина София Александровна" r:id="rId1012" minRId="22150" maxRId="22151">
    <sheetIdMap count="2">
      <sheetId val="1"/>
      <sheetId val="2"/>
    </sheetIdMap>
  </header>
  <header guid="{D0FC5CE5-476E-44CA-8B4B-34F446E52161}" dateTime="2022-08-10T17:28:14" maxSheetId="3" userName="Аплакова Виктория Николаевна" r:id="rId1013" minRId="22152" maxRId="22192">
    <sheetIdMap count="2">
      <sheetId val="1"/>
      <sheetId val="2"/>
    </sheetIdMap>
  </header>
  <header guid="{062F6B04-E303-4A05-AF20-F37CEE5F8DED}" dateTime="2022-08-10T17:57:47" maxSheetId="3" userName="Аплакова Виктория Николаевна" r:id="rId1014" minRId="22195" maxRId="22210">
    <sheetIdMap count="2">
      <sheetId val="1"/>
      <sheetId val="2"/>
    </sheetIdMap>
  </header>
  <header guid="{C8CFA76C-05BF-4632-84DD-9DE5C58232F3}" dateTime="2022-08-10T18:27:25" maxSheetId="3" userName="Аплакова Виктория Николаевна" r:id="rId1015" minRId="22211" maxRId="22223">
    <sheetIdMap count="2">
      <sheetId val="1"/>
      <sheetId val="2"/>
    </sheetIdMap>
  </header>
  <header guid="{3E5A7E4F-A4BC-467E-84C0-F208CBB681E2}" dateTime="2022-08-10T18:33:10" maxSheetId="3" userName="Аплакова Виктория Николаевна" r:id="rId1016" minRId="22224" maxRId="22227">
    <sheetIdMap count="2">
      <sheetId val="1"/>
      <sheetId val="2"/>
    </sheetIdMap>
  </header>
  <header guid="{04583694-7F26-49B3-ABCB-E773F810C5C1}" dateTime="2022-08-10T19:33:23" maxSheetId="3" userName="Аплакова Виктория Николаевна" r:id="rId1017" minRId="22228" maxRId="22285">
    <sheetIdMap count="2">
      <sheetId val="1"/>
      <sheetId val="2"/>
    </sheetIdMap>
  </header>
  <header guid="{3516CF23-E070-4B1D-833C-89F24806BE4A}" dateTime="2022-08-10T19:51:58" maxSheetId="3" userName="Аплакова Виктория Николаевна" r:id="rId1018" minRId="22286" maxRId="22299">
    <sheetIdMap count="2">
      <sheetId val="1"/>
      <sheetId val="2"/>
    </sheetIdMap>
  </header>
  <header guid="{4EFAFC24-2958-46D4-9DBE-7A27F68D1362}" dateTime="2022-08-10T20:04:34" maxSheetId="3" userName="Корчагина София Александровна" r:id="rId1019" minRId="22300" maxRId="22305">
    <sheetIdMap count="2">
      <sheetId val="1"/>
      <sheetId val="2"/>
    </sheetIdMap>
  </header>
  <header guid="{9FECC227-8085-4A72-B11F-29A9A6DEEE6C}" dateTime="2022-08-10T20:08:06" maxSheetId="3" userName="Корчагина София Александровна" r:id="rId1020" minRId="22306" maxRId="22307">
    <sheetIdMap count="2">
      <sheetId val="1"/>
      <sheetId val="2"/>
    </sheetIdMap>
  </header>
  <header guid="{35925D98-CF63-4364-A298-6DAAEC3E6E3B}" dateTime="2022-08-10T20:11:39" maxSheetId="3" userName="Корчагина София Александровна" r:id="rId1021" minRId="22308" maxRId="22309">
    <sheetIdMap count="2">
      <sheetId val="1"/>
      <sheetId val="2"/>
    </sheetIdMap>
  </header>
  <header guid="{D2C39A13-8D99-41D3-983C-C6C6B57C6897}" dateTime="2022-08-10T20:21:40" maxSheetId="3" userName="Корчагина София Александровна" r:id="rId1022" minRId="22310" maxRId="22316">
    <sheetIdMap count="2">
      <sheetId val="1"/>
      <sheetId val="2"/>
    </sheetIdMap>
  </header>
  <header guid="{B9DA5C0B-C537-4839-8394-7B3262643FE2}" dateTime="2022-08-10T20:21:44" maxSheetId="3" userName="Аплакова Виктория Николаевна" r:id="rId1023" minRId="22317" maxRId="22348">
    <sheetIdMap count="2">
      <sheetId val="1"/>
      <sheetId val="2"/>
    </sheetIdMap>
  </header>
  <header guid="{DF121AB8-64F2-4591-8D4A-FB0DC3B19827}" dateTime="2022-08-10T20:24:02" maxSheetId="3" userName="Аплакова Виктория Николаевна" r:id="rId1024" minRId="22349" maxRId="22353">
    <sheetIdMap count="2">
      <sheetId val="1"/>
      <sheetId val="2"/>
    </sheetIdMap>
  </header>
  <header guid="{68DD7081-4EC5-43A2-A007-3070935D14C6}" dateTime="2022-08-10T20:24:41" maxSheetId="3" userName="Корчагина София Александровна" r:id="rId1025" minRId="22354" maxRId="22371">
    <sheetIdMap count="2">
      <sheetId val="1"/>
      <sheetId val="2"/>
    </sheetIdMap>
  </header>
  <header guid="{3CD9984F-F22C-4C89-A26B-22373058DAD8}" dateTime="2022-08-10T20:25:06" maxSheetId="3" userName="Корчагина София Александровна" r:id="rId1026" minRId="22372" maxRId="22374">
    <sheetIdMap count="2">
      <sheetId val="1"/>
      <sheetId val="2"/>
    </sheetIdMap>
  </header>
  <header guid="{AA4988A9-9EA2-47F8-B967-7A28F654DCC6}" dateTime="2022-08-10T20:32:39" maxSheetId="3" userName="Корчагина София Александровна" r:id="rId1027" minRId="22375" maxRId="22381">
    <sheetIdMap count="2">
      <sheetId val="1"/>
      <sheetId val="2"/>
    </sheetIdMap>
  </header>
  <header guid="{F15AEB73-C9A0-47CD-BA4A-D92E85A5888A}" dateTime="2022-08-10T20:34:50" maxSheetId="3" userName="Корчагина София Александровна" r:id="rId1028" minRId="22382" maxRId="22388">
    <sheetIdMap count="2">
      <sheetId val="1"/>
      <sheetId val="2"/>
    </sheetIdMap>
  </header>
  <header guid="{42004474-C975-41AA-904E-17C51EB9E8EE}" dateTime="2022-08-10T20:37:57" maxSheetId="3" userName="Корчагина София Александровна" r:id="rId1029" minRId="22389" maxRId="22396">
    <sheetIdMap count="2">
      <sheetId val="1"/>
      <sheetId val="2"/>
    </sheetIdMap>
  </header>
  <header guid="{CC6764D5-FDD7-45A5-B612-4DE20EAE6E64}" dateTime="2022-08-10T20:38:38" maxSheetId="3" userName="Аплакова Виктория Николаевна" r:id="rId1030" minRId="22397" maxRId="22399">
    <sheetIdMap count="2">
      <sheetId val="1"/>
      <sheetId val="2"/>
    </sheetIdMap>
  </header>
  <header guid="{0006168C-84DA-4B45-930A-6651B1E60C4A}" dateTime="2022-08-10T20:40:51" maxSheetId="3" userName="Корчагина София Александровна" r:id="rId1031" minRId="22400" maxRId="22407">
    <sheetIdMap count="2">
      <sheetId val="1"/>
      <sheetId val="2"/>
    </sheetIdMap>
  </header>
  <header guid="{F85740CE-FDFE-4A35-87ED-F33C2E471021}" dateTime="2022-08-11T09:04:24" maxSheetId="3" userName="Шелепова Анастасия Михайловна" r:id="rId1032" minRId="22408">
    <sheetIdMap count="2">
      <sheetId val="1"/>
      <sheetId val="2"/>
    </sheetIdMap>
  </header>
  <header guid="{A1C988C8-6392-4FCD-9D1F-6303B489DD21}" dateTime="2022-08-11T09:29:13" maxSheetId="3" userName="Шелепова Анастасия Михайловна" r:id="rId1033">
    <sheetIdMap count="2">
      <sheetId val="1"/>
      <sheetId val="2"/>
    </sheetIdMap>
  </header>
  <header guid="{389C1FAF-A656-4590-ADCB-D16B12193B84}" dateTime="2022-08-11T09:57:42" maxSheetId="3" userName="Аплакова Виктория Николаевна" r:id="rId1034" minRId="22413" maxRId="22431">
    <sheetIdMap count="2">
      <sheetId val="1"/>
      <sheetId val="2"/>
    </sheetIdMap>
  </header>
  <header guid="{57F120DE-F1F4-4C17-8859-3A54E27FF87F}" dateTime="2022-08-11T12:32:11" maxSheetId="3" userName="Корчагина София Александровна" r:id="rId1035" minRId="22432" maxRId="22437">
    <sheetIdMap count="2">
      <sheetId val="1"/>
      <sheetId val="2"/>
    </sheetIdMap>
  </header>
  <header guid="{584DF393-8C0E-4EF7-8D99-F4197610BF90}" dateTime="2022-08-11T12:42:27" maxSheetId="3" userName="Корчагина София Александровна" r:id="rId1036" minRId="22438" maxRId="22443">
    <sheetIdMap count="2">
      <sheetId val="1"/>
      <sheetId val="2"/>
    </sheetIdMap>
  </header>
  <header guid="{A7D243AF-BC90-4A47-827A-469BB73D67AB}" dateTime="2022-08-11T20:50:59" maxSheetId="3" userName="Аплакова Виктория Николаевна" r:id="rId1037" minRId="22444" maxRId="22446">
    <sheetIdMap count="2">
      <sheetId val="1"/>
      <sheetId val="2"/>
    </sheetIdMap>
  </header>
  <header guid="{D2694E0D-CD7A-4326-8331-C4B524EC9F10}" dateTime="2022-08-11T20:57:38" maxSheetId="3" userName="Аплакова Виктория Николаевна" r:id="rId1038" minRId="22449" maxRId="22454">
    <sheetIdMap count="2">
      <sheetId val="1"/>
      <sheetId val="2"/>
    </sheetIdMap>
  </header>
  <header guid="{D24DDE8D-8375-44D6-BD9E-F3AEF0CD3D7A}" dateTime="2022-08-11T21:58:21" maxSheetId="3" userName="Аплакова Виктория Николаевна" r:id="rId1039">
    <sheetIdMap count="2">
      <sheetId val="1"/>
      <sheetId val="2"/>
    </sheetIdMap>
  </header>
  <header guid="{6C941913-CE07-48D4-A22F-EA0EB0675131}" dateTime="2022-08-12T10:46:39" maxSheetId="3" userName="Шелепова Анастасия Михайловна" r:id="rId1040" minRId="22455" maxRId="22552">
    <sheetIdMap count="2">
      <sheetId val="1"/>
      <sheetId val="2"/>
    </sheetIdMap>
  </header>
  <header guid="{85BA4C70-A75D-4C95-BD3B-9C5D8FB9E39F}" dateTime="2022-08-12T11:19:29" maxSheetId="3" userName="Шелепова Анастасия Михайловна" r:id="rId1041" minRId="22555" maxRId="22929">
    <sheetIdMap count="2">
      <sheetId val="1"/>
      <sheetId val="2"/>
    </sheetIdMap>
  </header>
  <header guid="{BDE16CF2-DC21-4943-A607-A3C4C8213D0A}" dateTime="2022-08-12T11:27:56" maxSheetId="3" userName="Шелепова Анастасия Михайловна" r:id="rId1042" minRId="22930" maxRId="23423">
    <sheetIdMap count="2">
      <sheetId val="1"/>
      <sheetId val="2"/>
    </sheetIdMap>
  </header>
  <header guid="{19C67AC3-DA56-4B4F-88E7-655D5C2D03B4}" dateTime="2022-08-12T11:40:56" maxSheetId="3" userName="Шелепова Анастасия Михайловна" r:id="rId1043" minRId="23424" maxRId="23433">
    <sheetIdMap count="2">
      <sheetId val="1"/>
      <sheetId val="2"/>
    </sheetIdMap>
  </header>
  <header guid="{F37B9E3D-EC9B-45D9-81F8-A46BB4C4AB99}" dateTime="2022-08-12T15:38:06" maxSheetId="3" userName="Шелепова Анастасия Михайловна" r:id="rId1044" minRId="23434" maxRId="23445">
    <sheetIdMap count="2">
      <sheetId val="1"/>
      <sheetId val="2"/>
    </sheetIdMap>
  </header>
  <header guid="{698FE929-0BA3-46EF-B12C-35D06FCEB585}" dateTime="2022-08-18T14:05:15" maxSheetId="3" userName="Шелепова Анастасия Михайловна" r:id="rId1045" minRId="23448" maxRId="23449">
    <sheetIdMap count="2">
      <sheetId val="1"/>
      <sheetId val="2"/>
    </sheetIdMap>
  </header>
  <header guid="{57EB6A8F-2751-4FD1-9FF1-1F70FEEB6CAF}" dateTime="2022-08-19T08:54:41" maxSheetId="3" userName="Шелепова Анастасия Михайловна" r:id="rId1046" minRId="23452" maxRId="23453">
    <sheetIdMap count="2">
      <sheetId val="1"/>
      <sheetId val="2"/>
    </sheetIdMap>
  </header>
  <header guid="{2D4058A2-F765-4749-B46A-781DC6430B2C}" dateTime="2022-08-19T11:17:32" maxSheetId="3" userName="Шелепова Анастасия Михайловна" r:id="rId1047" minRId="23456">
    <sheetIdMap count="2">
      <sheetId val="1"/>
      <sheetId val="2"/>
    </sheetIdMap>
  </header>
  <header guid="{E679E895-34CD-460F-802A-02B9C46858D9}" dateTime="2022-08-22T13:59:57" maxSheetId="3" userName="Шелепова Анастасия Михайловна" r:id="rId1048" minRId="23459">
    <sheetIdMap count="2">
      <sheetId val="1"/>
      <sheetId val="2"/>
    </sheetIdMap>
  </header>
  <header guid="{FBAB01F4-6BA6-4672-8AC1-7E645B3BF035}" dateTime="2022-08-23T09:43:45" maxSheetId="3" userName="Шелепова Анастасия Михайловна" r:id="rId1049" minRId="23462">
    <sheetIdMap count="2">
      <sheetId val="1"/>
      <sheetId val="2"/>
    </sheetIdMap>
  </header>
  <header guid="{6AA875F8-1E23-41EF-88F2-81F695CEE11B}" dateTime="2022-08-23T12:31:22" maxSheetId="3" userName="Шелепова Анастасия Михайловна" r:id="rId1050" minRId="23465">
    <sheetIdMap count="2">
      <sheetId val="1"/>
      <sheetId val="2"/>
    </sheetIdMap>
  </header>
  <header guid="{A06A89AB-4EDE-4F9B-A973-63C449BE76DF}" dateTime="2022-08-23T12:44:23" maxSheetId="3" userName="Шелепова Анастасия Михайловна" r:id="rId1051" minRId="23468">
    <sheetIdMap count="2">
      <sheetId val="1"/>
      <sheetId val="2"/>
    </sheetIdMap>
  </header>
  <header guid="{6BCD9013-6FFD-4F73-BD29-DE74F106E831}" dateTime="2022-08-26T09:37:49" maxSheetId="3" userName="Шелепова Анастасия Михайловна" r:id="rId1052" minRId="23471" maxRId="23550">
    <sheetIdMap count="2">
      <sheetId val="1"/>
      <sheetId val="2"/>
    </sheetIdMap>
  </header>
  <header guid="{28B984DB-A3FF-47D7-94BA-532F704F8B22}" dateTime="2022-08-31T12:37:06" maxSheetId="3" userName="Шелепова Анастасия Михайловна" r:id="rId1053" minRId="23553" maxRId="23554">
    <sheetIdMap count="2">
      <sheetId val="1"/>
      <sheetId val="2"/>
    </sheetIdMap>
  </header>
  <header guid="{19BA85E0-F847-4D05-882D-6F99A1820AC8}" dateTime="2022-09-05T10:05:45" maxSheetId="3" userName="Шелепова Анастасия Михайловна" r:id="rId1054" minRId="23557" maxRId="23558">
    <sheetIdMap count="2">
      <sheetId val="1"/>
      <sheetId val="2"/>
    </sheetIdMap>
  </header>
  <header guid="{D4984A4D-FA1A-4665-A11B-7F6B76993114}" dateTime="2022-09-05T10:10:13" maxSheetId="3" userName="Шелепова Анастасия Михайловна" r:id="rId1055" minRId="23561">
    <sheetIdMap count="2">
      <sheetId val="1"/>
      <sheetId val="2"/>
    </sheetIdMap>
  </header>
  <header guid="{87847D47-68C9-452C-91CE-8A82108CC17A}" dateTime="2022-09-05T10:22:37" maxSheetId="3" userName="Шелепова Анастасия Михайловна" r:id="rId1056" minRId="23562">
    <sheetIdMap count="2">
      <sheetId val="1"/>
      <sheetId val="2"/>
    </sheetIdMap>
  </header>
  <header guid="{1047E587-E065-4F93-A973-148878A27007}" dateTime="2022-09-05T10:25:40" maxSheetId="3" userName="Шелепова Анастасия Михайловна" r:id="rId1057" minRId="23563">
    <sheetIdMap count="2">
      <sheetId val="1"/>
      <sheetId val="2"/>
    </sheetIdMap>
  </header>
  <header guid="{2753BB13-26C3-4DEC-9755-0DC9D9656DC5}" dateTime="2022-09-05T10:32:32" maxSheetId="3" userName="Шелепова Анастасия Михайловна" r:id="rId1058" minRId="23564">
    <sheetIdMap count="2">
      <sheetId val="1"/>
      <sheetId val="2"/>
    </sheetIdMap>
  </header>
  <header guid="{1553ACF5-939F-4077-93BB-6087CE74F3FA}" dateTime="2022-09-06T10:22:54" maxSheetId="3" userName="Шелепова Анастасия Михайловна" r:id="rId1059" minRId="23565" maxRId="23569">
    <sheetIdMap count="2">
      <sheetId val="1"/>
      <sheetId val="2"/>
    </sheetIdMap>
  </header>
  <header guid="{775CA552-24BF-4F8B-947A-BCC4FD4BEF0B}" dateTime="2022-09-06T10:25:29" maxSheetId="3" userName="Шелепова Анастасия Михайловна" r:id="rId1060" minRId="23570" maxRId="23573">
    <sheetIdMap count="2">
      <sheetId val="1"/>
      <sheetId val="2"/>
    </sheetIdMap>
  </header>
  <header guid="{A668866C-AC35-46B0-BD23-6CF349DB4115}" dateTime="2022-09-12T11:47:45" maxSheetId="3" userName="Хорошавина Вероника Евгеньевна" r:id="rId1061" minRId="23574" maxRId="23589">
    <sheetIdMap count="2">
      <sheetId val="1"/>
      <sheetId val="2"/>
    </sheetIdMap>
  </header>
  <header guid="{1A5312C9-F365-425E-8DC8-4CBD13601A7A}" dateTime="2022-09-14T11:03:39" maxSheetId="3" userName="Шелепова Анастасия Михайловна" r:id="rId1062" minRId="23594" maxRId="23598">
    <sheetIdMap count="2">
      <sheetId val="1"/>
      <sheetId val="2"/>
    </sheetIdMap>
  </header>
  <header guid="{EEE05E01-8E9C-4875-8903-69C71ECE7663}" dateTime="2022-09-14T12:30:35" maxSheetId="3" userName="Аплакова Виктория Николаевна" r:id="rId1063" minRId="23601">
    <sheetIdMap count="2">
      <sheetId val="1"/>
      <sheetId val="2"/>
    </sheetIdMap>
  </header>
  <header guid="{24373E52-A399-41BB-A7DA-465F97FA2772}" dateTime="2022-09-21T14:49:55" maxSheetId="3" userName="Аплакова Виктория Николаевна" r:id="rId1064">
    <sheetIdMap count="2">
      <sheetId val="1"/>
      <sheetId val="2"/>
    </sheetIdMap>
  </header>
  <header guid="{7C906232-CA8C-42D5-9D2C-DD51B3B4F304}" dateTime="2022-09-22T14:04:17" maxSheetId="3" userName="Шелепова Анастасия Михайловна" r:id="rId1065" minRId="23606" maxRId="24198">
    <sheetIdMap count="2">
      <sheetId val="1"/>
      <sheetId val="2"/>
    </sheetIdMap>
  </header>
  <header guid="{A5C4945D-EB43-41F6-A3BB-1E6031C139A9}" dateTime="2022-09-27T15:18:37" maxSheetId="3" userName="Корчагина София Александровна" r:id="rId1066" minRId="24201" maxRId="24209">
    <sheetIdMap count="2">
      <sheetId val="1"/>
      <sheetId val="2"/>
    </sheetIdMap>
  </header>
  <header guid="{C6FE8A8A-1A87-4C88-AD48-42DA1E46C27D}" dateTime="2022-10-12T10:33:37" maxSheetId="3" userName="Хорошавина Вероника Евгеньевна" r:id="rId1067" minRId="24210" maxRId="24259">
    <sheetIdMap count="2">
      <sheetId val="1"/>
      <sheetId val="2"/>
    </sheetIdMap>
  </header>
  <header guid="{3C970F94-4716-420A-B510-E00503659E36}" dateTime="2022-10-12T10:55:20" maxSheetId="3" userName="Хорошавина Вероника Евгеньевна" r:id="rId1068" minRId="24260" maxRId="24274">
    <sheetIdMap count="2">
      <sheetId val="1"/>
      <sheetId val="2"/>
    </sheetIdMap>
  </header>
  <header guid="{5925CC54-A0CC-4C8D-8868-E2418EE8EDA6}" dateTime="2022-10-19T10:32:53" maxSheetId="3" userName="Корчагина София Александровна" r:id="rId1069" minRId="24279" maxRId="24285">
    <sheetIdMap count="2">
      <sheetId val="1"/>
      <sheetId val="2"/>
    </sheetIdMap>
  </header>
  <header guid="{D5271C58-00BD-4930-A445-7ADEC3EAF81C}" dateTime="2022-10-19T12:18:27" maxSheetId="3" userName="Корчагина София Александровна" r:id="rId1070" minRId="24289" maxRId="24294">
    <sheetIdMap count="2">
      <sheetId val="1"/>
      <sheetId val="2"/>
    </sheetIdMap>
  </header>
  <header guid="{AE7721CA-4269-4420-813E-35E1E0FBD9E3}" dateTime="2022-10-19T12:34:47" maxSheetId="3" userName="Корчагина София Александровна" r:id="rId1071" minRId="24295" maxRId="24308">
    <sheetIdMap count="2">
      <sheetId val="1"/>
      <sheetId val="2"/>
    </sheetIdMap>
  </header>
  <header guid="{E6B6C36A-F123-455F-9093-57296498F31B}" dateTime="2022-10-19T12:35:11" maxSheetId="3" userName="Корчагина София Александровна" r:id="rId1072" minRId="24312">
    <sheetIdMap count="2">
      <sheetId val="1"/>
      <sheetId val="2"/>
    </sheetIdMap>
  </header>
  <header guid="{3E50A04E-C48D-44FE-B9E3-4AA4F0A097A2}" dateTime="2022-10-19T13:52:12" maxSheetId="3" userName="Корчагина София Александровна" r:id="rId1073" minRId="24313" maxRId="24318">
    <sheetIdMap count="2">
      <sheetId val="1"/>
      <sheetId val="2"/>
    </sheetIdMap>
  </header>
  <header guid="{84C4DB64-ECC4-48F4-B596-D6D5A5A5F1ED}" dateTime="2022-10-19T13:58:23" maxSheetId="3" userName="Корчагина София Александровна" r:id="rId1074" minRId="24319" maxRId="24326">
    <sheetIdMap count="2">
      <sheetId val="1"/>
      <sheetId val="2"/>
    </sheetIdMap>
  </header>
  <header guid="{3487C674-4476-4758-AD71-13ACC5B8EF66}" dateTime="2022-10-19T14:04:38" maxSheetId="3" userName="Корчагина София Александровна" r:id="rId1075" minRId="24327" maxRId="24333">
    <sheetIdMap count="2">
      <sheetId val="1"/>
      <sheetId val="2"/>
    </sheetIdMap>
  </header>
  <header guid="{2DD23044-61A5-4D5D-A2B3-C092DF5406D4}" dateTime="2022-10-19T14:34:01" maxSheetId="3" userName="Корчагина София Александровна" r:id="rId1076" minRId="24334" maxRId="24340">
    <sheetIdMap count="2">
      <sheetId val="1"/>
      <sheetId val="2"/>
    </sheetIdMap>
  </header>
  <header guid="{1B1DA6E9-E542-4CCD-B6A9-01D533F6D9DB}" dateTime="2022-10-19T16:55:47" maxSheetId="3" userName="Корчагина София Александровна" r:id="rId1077" minRId="24341" maxRId="24345">
    <sheetIdMap count="2">
      <sheetId val="1"/>
      <sheetId val="2"/>
    </sheetIdMap>
  </header>
  <header guid="{42D093D8-C3E2-4A0F-A30D-1DFC1AAD4016}" dateTime="2022-10-19T16:58:03" maxSheetId="3" userName="Корчагина София Александровна" r:id="rId1078" minRId="24349" maxRId="24355">
    <sheetIdMap count="2">
      <sheetId val="1"/>
      <sheetId val="2"/>
    </sheetIdMap>
  </header>
  <header guid="{C8A67C56-3AB2-4B1E-BC66-BD369DE22573}" dateTime="2022-10-21T11:17:08" maxSheetId="3" userName="Корчагина София Александровна" r:id="rId1079" minRId="24356" maxRId="24361">
    <sheetIdMap count="2">
      <sheetId val="1"/>
      <sheetId val="2"/>
    </sheetIdMap>
  </header>
  <header guid="{9BE22CD3-071A-4849-95F4-66C4CC99C8DE}" dateTime="2022-10-21T11:26:09" maxSheetId="3" userName="Корчагина София Александровна" r:id="rId1080" minRId="24365" maxRId="24372">
    <sheetIdMap count="2">
      <sheetId val="1"/>
      <sheetId val="2"/>
    </sheetIdMap>
  </header>
  <header guid="{A44F4FEA-B176-4E72-8364-FC8D7F325F13}" dateTime="2022-10-21T13:01:29" maxSheetId="3" userName="Корчагина София Александровна" r:id="rId1081" minRId="24373" maxRId="24398">
    <sheetIdMap count="2">
      <sheetId val="1"/>
      <sheetId val="2"/>
    </sheetIdMap>
  </header>
  <header guid="{744639D5-3225-42DE-91DD-31DB2445857E}" dateTime="2022-10-21T13:07:02" maxSheetId="3" userName="Корчагина София Александровна" r:id="rId1082" minRId="24399" maxRId="24414">
    <sheetIdMap count="2">
      <sheetId val="1"/>
      <sheetId val="2"/>
    </sheetIdMap>
  </header>
  <header guid="{3D3CFF41-081A-4319-9E2E-98F67EDE5085}" dateTime="2022-10-21T13:09:01" maxSheetId="3" userName="Корчагина София Александровна" r:id="rId1083" minRId="24415" maxRId="24418">
    <sheetIdMap count="2">
      <sheetId val="1"/>
      <sheetId val="2"/>
    </sheetIdMap>
  </header>
  <header guid="{645D8484-E2B9-4F02-837A-F2BE1939D557}" dateTime="2022-10-21T15:02:53" maxSheetId="3" userName="Корчагина София Александровна" r:id="rId1084" minRId="24419" maxRId="24421">
    <sheetIdMap count="2">
      <sheetId val="1"/>
      <sheetId val="2"/>
    </sheetIdMap>
  </header>
  <header guid="{67E13867-6DF2-47B6-8B75-1442DCE88A0C}" dateTime="2022-10-21T15:09:59" maxSheetId="3" userName="Корчагина София Александровна" r:id="rId1085" minRId="24422" maxRId="24424">
    <sheetIdMap count="2">
      <sheetId val="1"/>
      <sheetId val="2"/>
    </sheetIdMap>
  </header>
  <header guid="{A29760B2-F96B-4735-948A-17AD580EF9DF}" dateTime="2022-10-21T15:24:38" maxSheetId="3" userName="Корчагина София Александровна" r:id="rId1086" minRId="24425" maxRId="24437">
    <sheetIdMap count="2">
      <sheetId val="1"/>
      <sheetId val="2"/>
    </sheetIdMap>
  </header>
  <header guid="{BE41CC6B-F51B-43D8-895D-E0DCF006B86D}" dateTime="2022-10-21T15:26:11" maxSheetId="3" userName="Корчагина София Александровна" r:id="rId1087" minRId="24438" maxRId="24444">
    <sheetIdMap count="2">
      <sheetId val="1"/>
      <sheetId val="2"/>
    </sheetIdMap>
  </header>
  <header guid="{53839CFB-BB69-49AB-87C0-25B50EC2D395}" dateTime="2022-10-21T15:38:34" maxSheetId="3" userName="Корчагина София Александровна" r:id="rId1088" minRId="24445" maxRId="24450">
    <sheetIdMap count="2">
      <sheetId val="1"/>
      <sheetId val="2"/>
    </sheetIdMap>
  </header>
  <header guid="{CDA59273-DF8E-4EB8-9E5B-34C088346E2E}" dateTime="2022-10-21T15:50:28" maxSheetId="3" userName="Корчагина София Александровна" r:id="rId1089" minRId="24451" maxRId="24463">
    <sheetIdMap count="2">
      <sheetId val="1"/>
      <sheetId val="2"/>
    </sheetIdMap>
  </header>
  <header guid="{7222C20A-9C6E-4816-AEC9-76AAD3E8BE23}" dateTime="2022-10-21T16:02:03" maxSheetId="3" userName="Корчагина София Александровна" r:id="rId1090" minRId="24464" maxRId="24468">
    <sheetIdMap count="2">
      <sheetId val="1"/>
      <sheetId val="2"/>
    </sheetIdMap>
  </header>
  <header guid="{68BCB6FB-7981-441A-8CEB-08CFB7BAB07C}" dateTime="2022-10-21T16:22:58" maxSheetId="3" userName="Корчагина София Александровна" r:id="rId1091" minRId="24469" maxRId="24476">
    <sheetIdMap count="2">
      <sheetId val="1"/>
      <sheetId val="2"/>
    </sheetIdMap>
  </header>
  <header guid="{CE80A2B5-74B9-42FC-9746-0B9B36B27486}" dateTime="2022-10-21T16:25:54" maxSheetId="3" userName="Корчагина София Александровна" r:id="rId1092" minRId="24477" maxRId="24483">
    <sheetIdMap count="2">
      <sheetId val="1"/>
      <sheetId val="2"/>
    </sheetIdMap>
  </header>
  <header guid="{C3934C2E-3DEB-4D00-ACBF-A5098DCA8B7F}" dateTime="2022-10-21T16:40:54" maxSheetId="3" userName="Корчагина София Александровна" r:id="rId1093">
    <sheetIdMap count="2">
      <sheetId val="1"/>
      <sheetId val="2"/>
    </sheetIdMap>
  </header>
  <header guid="{96512525-8017-4CC4-8559-0DF673182EFE}" dateTime="2022-10-21T16:52:52" maxSheetId="3" userName="Корчагина София Александровна" r:id="rId1094" minRId="24484" maxRId="24539">
    <sheetIdMap count="2">
      <sheetId val="1"/>
      <sheetId val="2"/>
    </sheetIdMap>
  </header>
  <header guid="{A72EA51E-93E4-45A7-A6F1-CD0DB5D90D39}" dateTime="2022-10-24T09:57:47" maxSheetId="3" userName="Шелепова Анастасия Михайловна" r:id="rId1095" minRId="24543" maxRId="24544">
    <sheetIdMap count="2">
      <sheetId val="1"/>
      <sheetId val="2"/>
    </sheetIdMap>
  </header>
  <header guid="{64B03444-8C70-4DC3-A80A-CC34F613AB12}" dateTime="2022-10-24T10:38:16" maxSheetId="3" userName="Корчагина София Александровна" r:id="rId1096" minRId="24545" maxRId="24557">
    <sheetIdMap count="2">
      <sheetId val="1"/>
      <sheetId val="2"/>
    </sheetIdMap>
  </header>
  <header guid="{FFD2DD01-6283-4AA5-8FFB-997AB9BCF154}" dateTime="2022-10-24T10:38:33" maxSheetId="3" userName="Корчагина София Александровна" r:id="rId1097" minRId="24558">
    <sheetIdMap count="2">
      <sheetId val="1"/>
      <sheetId val="2"/>
    </sheetIdMap>
  </header>
  <header guid="{5D05BED8-95A9-4FE0-97C9-5E0D6DC6B694}" dateTime="2022-10-24T10:45:26" maxSheetId="3" userName="Корчагина София Александровна" r:id="rId1098" minRId="24559" maxRId="24570">
    <sheetIdMap count="2">
      <sheetId val="1"/>
      <sheetId val="2"/>
    </sheetIdMap>
  </header>
  <header guid="{6C15F4CA-6758-4FBD-8532-02AC6480C0F8}" dateTime="2022-10-24T10:47:25" maxSheetId="3" userName="Корчагина София Александровна" r:id="rId1099" minRId="24571" maxRId="24579">
    <sheetIdMap count="2">
      <sheetId val="1"/>
      <sheetId val="2"/>
    </sheetIdMap>
  </header>
  <header guid="{64E3C5B3-D1C1-4A81-8912-253D35FAB1BE}" dateTime="2022-10-24T14:04:20" maxSheetId="3" userName="Корчагина София Александровна" r:id="rId1100" minRId="24580" maxRId="24586">
    <sheetIdMap count="2">
      <sheetId val="1"/>
      <sheetId val="2"/>
    </sheetIdMap>
  </header>
  <header guid="{C6207487-2CD3-4355-BB0D-A753BB7797B5}" dateTime="2022-10-24T15:18:43" maxSheetId="3" userName="Хорошавина Вероника Евгеньевна" r:id="rId1101" minRId="24587" maxRId="24588">
    <sheetIdMap count="2">
      <sheetId val="1"/>
      <sheetId val="2"/>
    </sheetIdMap>
  </header>
  <header guid="{F7F79DC4-11D1-4B94-83A6-C53F25BAB4A2}" dateTime="2022-10-24T15:21:33" maxSheetId="3" userName="Хорошавина Вероника Евгеньевна" r:id="rId1102">
    <sheetIdMap count="2">
      <sheetId val="1"/>
      <sheetId val="2"/>
    </sheetIdMap>
  </header>
  <header guid="{FE4A4DDD-79BC-4BB2-B9DB-F0D176B6757C}" dateTime="2022-10-24T15:45:18" maxSheetId="3" userName="Корчагина София Александровна" r:id="rId1103" minRId="24597">
    <sheetIdMap count="2">
      <sheetId val="1"/>
      <sheetId val="2"/>
    </sheetIdMap>
  </header>
  <header guid="{77EBF4A9-2D64-4FA7-B721-F0B98DE18EC1}" dateTime="2022-10-24T15:50:37" maxSheetId="3" userName="Корчагина София Александровна" r:id="rId1104" minRId="24598">
    <sheetIdMap count="2">
      <sheetId val="1"/>
      <sheetId val="2"/>
    </sheetIdMap>
  </header>
  <header guid="{30600345-129B-4F48-A890-7BEA29A5B838}" dateTime="2022-10-24T16:47:07" maxSheetId="3" userName="Корчагина София Александровна" r:id="rId1105" minRId="24599" maxRId="24600">
    <sheetIdMap count="2">
      <sheetId val="1"/>
      <sheetId val="2"/>
    </sheetIdMap>
  </header>
  <header guid="{C316564B-E0D7-4D3E-BD54-3838E1952BB5}" dateTime="2022-10-24T17:11:23" maxSheetId="3" userName="Корчагина София Александровна" r:id="rId1106" minRId="24601">
    <sheetIdMap count="2">
      <sheetId val="1"/>
      <sheetId val="2"/>
    </sheetIdMap>
  </header>
  <header guid="{5EB01DEC-369E-498B-BAB3-3BBD9FF54340}" dateTime="2022-10-24T17:31:53" maxSheetId="3" userName="Корчагина София Александровна" r:id="rId1107" minRId="24602">
    <sheetIdMap count="2">
      <sheetId val="1"/>
      <sheetId val="2"/>
    </sheetIdMap>
  </header>
  <header guid="{32BC0316-B959-4BE8-9561-8DF36ECF1441}" dateTime="2022-10-24T17:44:22" maxSheetId="3" userName="Корчагина София Александровна" r:id="rId1108" minRId="24603" maxRId="24606">
    <sheetIdMap count="2">
      <sheetId val="1"/>
      <sheetId val="2"/>
    </sheetIdMap>
  </header>
  <header guid="{E8A81D6A-94CE-4DB7-B498-FB0BD0F591AB}" dateTime="2022-10-25T09:00:57" maxSheetId="3" userName="Корчагина София Александровна" r:id="rId1109" minRId="24607" maxRId="24613">
    <sheetIdMap count="2">
      <sheetId val="1"/>
      <sheetId val="2"/>
    </sheetIdMap>
  </header>
  <header guid="{9FC6309E-AB19-437F-B295-29852D3FE51C}" dateTime="2022-10-25T13:52:22" maxSheetId="3" userName="Шелепова Анастасия Михайловна" r:id="rId1110" minRId="24614" maxRId="24615">
    <sheetIdMap count="2">
      <sheetId val="1"/>
      <sheetId val="2"/>
    </sheetIdMap>
  </header>
  <header guid="{32F33B36-4BFE-4870-B053-B8F96BB8AE21}" dateTime="2022-10-25T14:38:34" maxSheetId="3" userName="Корчагина София Александровна" r:id="rId1111" minRId="24616" maxRId="24623">
    <sheetIdMap count="2">
      <sheetId val="1"/>
      <sheetId val="2"/>
    </sheetIdMap>
  </header>
  <header guid="{A2AC25E8-30C4-49CA-943E-5A835125D4DF}" dateTime="2022-10-25T14:54:38" maxSheetId="3" userName="Шелепова Анастасия Михайловна" r:id="rId1112" minRId="24624" maxRId="24627">
    <sheetIdMap count="2">
      <sheetId val="1"/>
      <sheetId val="2"/>
    </sheetIdMap>
  </header>
  <header guid="{E0E0D68F-7341-4B8C-A953-0B5C1067441A}" dateTime="2022-10-25T14:56:42" maxSheetId="3" userName="Шелепова Анастасия Михайловна" r:id="rId1113" minRId="24630" maxRId="24633">
    <sheetIdMap count="2">
      <sheetId val="1"/>
      <sheetId val="2"/>
    </sheetIdMap>
  </header>
  <header guid="{AC22AE6D-0F97-4C14-9707-E2DBEBE26414}" dateTime="2022-10-25T15:36:36" maxSheetId="3" userName="Корчагина София Александровна" r:id="rId1114" minRId="24634" maxRId="24635">
    <sheetIdMap count="2">
      <sheetId val="1"/>
      <sheetId val="2"/>
    </sheetIdMap>
  </header>
  <header guid="{FEA23CDE-6AE2-46A5-BFE6-7B5FC6116A3B}" dateTime="2022-10-25T15:43:13" maxSheetId="3" userName="Корчагина София Александровна" r:id="rId1115" minRId="24636" maxRId="24639">
    <sheetIdMap count="2">
      <sheetId val="1"/>
      <sheetId val="2"/>
    </sheetIdMap>
  </header>
  <header guid="{69C45571-0B1E-4820-BF17-E16708B2F450}" dateTime="2022-10-25T15:44:59" maxSheetId="3" userName="Корчагина София Александровна" r:id="rId1116" minRId="24640" maxRId="24656">
    <sheetIdMap count="2">
      <sheetId val="1"/>
      <sheetId val="2"/>
    </sheetIdMap>
  </header>
  <header guid="{24F53C1E-8FA3-4C0D-AFE5-F490FE0E1A23}" dateTime="2022-10-25T15:49:52" maxSheetId="3" userName="Корчагина София Александровна" r:id="rId1117" minRId="24657" maxRId="24662">
    <sheetIdMap count="2">
      <sheetId val="1"/>
      <sheetId val="2"/>
    </sheetIdMap>
  </header>
  <header guid="{E52C1B5B-6304-4CDA-A798-88D4F0A1FAF8}" dateTime="2022-10-25T15:53:03" maxSheetId="3" userName="Корчагина София Александровна" r:id="rId1118" minRId="24663" maxRId="24666">
    <sheetIdMap count="2">
      <sheetId val="1"/>
      <sheetId val="2"/>
    </sheetIdMap>
  </header>
  <header guid="{7AE9E59F-FA12-4EAC-81DD-389DBCC34765}" dateTime="2022-10-25T15:57:15" maxSheetId="3" userName="Корчагина София Александровна" r:id="rId1119" minRId="24667" maxRId="24672">
    <sheetIdMap count="2">
      <sheetId val="1"/>
      <sheetId val="2"/>
    </sheetIdMap>
  </header>
  <header guid="{253D668A-CE92-436E-80E1-5962BD6215C8}" dateTime="2022-10-25T16:59:10" maxSheetId="3" userName="Корчагина София Александровна" r:id="rId1120" minRId="24673" maxRId="24684">
    <sheetIdMap count="2">
      <sheetId val="1"/>
      <sheetId val="2"/>
    </sheetIdMap>
  </header>
  <header guid="{B598F585-1818-4E62-8A09-09357C33066C}" dateTime="2022-10-25T17:01:39" maxSheetId="3" userName="Корчагина София Александровна" r:id="rId1121" minRId="24685" maxRId="24691">
    <sheetIdMap count="2">
      <sheetId val="1"/>
      <sheetId val="2"/>
    </sheetIdMap>
  </header>
  <header guid="{B1D4E6F9-59CD-4DA7-9398-B9E4DB00BFB8}" dateTime="2022-11-01T16:48:38" maxSheetId="3" userName="Шелепова Анастасия Михайловна" r:id="rId1122" minRId="24692" maxRId="24695">
    <sheetIdMap count="2">
      <sheetId val="1"/>
      <sheetId val="2"/>
    </sheetIdMap>
  </header>
  <header guid="{21C8F2A6-2CBD-466D-95CF-278EA51D32EA}" dateTime="2022-11-02T10:40:42" maxSheetId="3" userName="Шелепова Анастасия Михайловна" r:id="rId1123" minRId="24698" maxRId="24704">
    <sheetIdMap count="2">
      <sheetId val="1"/>
      <sheetId val="2"/>
    </sheetIdMap>
  </header>
  <header guid="{FBF9B4E2-CA08-455C-A92C-C52B349AE532}" dateTime="2022-11-09T09:56:20" maxSheetId="3" userName="Шелепова Анастасия Михайловна" r:id="rId1124" minRId="24707" maxRId="24713">
    <sheetIdMap count="2">
      <sheetId val="1"/>
      <sheetId val="2"/>
    </sheetIdMap>
  </header>
  <header guid="{5084C87F-144C-4E01-922E-203C48AF077B}" dateTime="2022-11-09T09:56:43" maxSheetId="3" userName="Шелепова Анастасия Михайловна" r:id="rId1125" minRId="24716" maxRId="24763">
    <sheetIdMap count="2">
      <sheetId val="1"/>
      <sheetId val="2"/>
    </sheetIdMap>
  </header>
  <header guid="{3995596E-A4DF-4F66-A2B0-09E6AE4C83E4}" dateTime="2022-11-10T09:59:52" maxSheetId="3" userName="Шелепова Анастасия Михайловна" r:id="rId1126">
    <sheetIdMap count="2">
      <sheetId val="1"/>
      <sheetId val="2"/>
    </sheetIdMap>
  </header>
  <header guid="{5995D124-C603-4445-B116-CFB7E7005CB9}" dateTime="2022-11-10T10:01:41" maxSheetId="3" userName="Шелепова Анастасия Михайловна" r:id="rId1127" minRId="24766" maxRId="24767">
    <sheetIdMap count="2">
      <sheetId val="1"/>
      <sheetId val="2"/>
    </sheetIdMap>
  </header>
  <header guid="{1FD7ECC2-9C86-4287-B17B-C3DF37D84962}" dateTime="2022-11-10T10:01:53" maxSheetId="3" userName="Шелепова Анастасия Михайловна" r:id="rId1128" minRId="24768">
    <sheetIdMap count="2">
      <sheetId val="1"/>
      <sheetId val="2"/>
    </sheetIdMap>
  </header>
  <header guid="{829F624A-0B68-478A-85D4-44275427E615}" dateTime="2022-11-10T10:18:48" maxSheetId="3" userName="Шелепова Анастасия Михайловна" r:id="rId1129">
    <sheetIdMap count="2">
      <sheetId val="1"/>
      <sheetId val="2"/>
    </sheetIdMap>
  </header>
  <header guid="{F77E5F9C-629E-499E-A5D2-EC2FCEEB62F4}" dateTime="2022-11-10T12:35:02" maxSheetId="3" userName="Корчагина София Александровна" r:id="rId1130" minRId="24771" maxRId="24787">
    <sheetIdMap count="2">
      <sheetId val="1"/>
      <sheetId val="2"/>
    </sheetIdMap>
  </header>
  <header guid="{604C87B6-86EB-4C09-ACCA-1B71DF083056}" dateTime="2022-11-10T14:02:58" maxSheetId="3" userName="Корчагина София Александровна" r:id="rId1131" minRId="24788" maxRId="24794">
    <sheetIdMap count="2">
      <sheetId val="1"/>
      <sheetId val="2"/>
    </sheetIdMap>
  </header>
  <header guid="{CD96389B-9BDB-48F9-8067-0B46AA902614}" dateTime="2022-11-10T14:05:33" maxSheetId="3" userName="Корчагина София Александровна" r:id="rId1132" minRId="24795" maxRId="24801">
    <sheetIdMap count="2">
      <sheetId val="1"/>
      <sheetId val="2"/>
    </sheetIdMap>
  </header>
  <header guid="{9F83C15E-C1CE-4003-838B-F348680AE392}" dateTime="2022-11-10T14:26:16" maxSheetId="3" userName="Корчагина София Александровна" r:id="rId1133" minRId="24802" maxRId="24808">
    <sheetIdMap count="2">
      <sheetId val="1"/>
      <sheetId val="2"/>
    </sheetIdMap>
  </header>
  <header guid="{65EC8E6D-3846-4B41-AB70-CC14A48058A4}" dateTime="2022-11-10T14:35:36" maxSheetId="3" userName="Корчагина София Александровна" r:id="rId1134" minRId="24809" maxRId="24814">
    <sheetIdMap count="2">
      <sheetId val="1"/>
      <sheetId val="2"/>
    </sheetIdMap>
  </header>
  <header guid="{876F274D-DA46-4C9C-9C70-5E1B9ADD9BBB}" dateTime="2022-11-11T18:12:50" maxSheetId="3" userName="Корчагина София Александровна" r:id="rId1135" minRId="24815" maxRId="24816">
    <sheetIdMap count="2">
      <sheetId val="1"/>
      <sheetId val="2"/>
    </sheetIdMap>
  </header>
  <header guid="{C4931E09-A833-4C38-BB14-A090BD3DCE64}" dateTime="2022-11-14T10:01:07" maxSheetId="3" userName="Шелепова Анастасия Михайловна" r:id="rId1136" minRId="24817" maxRId="24823">
    <sheetIdMap count="2">
      <sheetId val="1"/>
      <sheetId val="2"/>
    </sheetIdMap>
  </header>
  <header guid="{7818B255-0A01-4C68-98E9-0E15127279CB}" dateTime="2022-11-14T10:01:19" maxSheetId="3" userName="Шелепова Анастасия Михайловна" r:id="rId1137" minRId="24826" maxRId="24832">
    <sheetIdMap count="2">
      <sheetId val="1"/>
      <sheetId val="2"/>
    </sheetIdMap>
  </header>
  <header guid="{9B8ABAED-9818-427A-8242-070D27ED0A34}" dateTime="2022-11-14T10:47:04" maxSheetId="3" userName="Корчагина София Александровна" r:id="rId1138" minRId="24833" maxRId="25235">
    <sheetIdMap count="2">
      <sheetId val="1"/>
      <sheetId val="2"/>
    </sheetIdMap>
  </header>
  <header guid="{43AA6D84-79E0-4C19-80D6-DCA67726E0E7}" dateTime="2022-11-14T11:51:44" maxSheetId="3" userName="Аплакова Виктория Николаевна" r:id="rId1139">
    <sheetIdMap count="2">
      <sheetId val="1"/>
      <sheetId val="2"/>
    </sheetIdMap>
  </header>
  <header guid="{47C893A4-8A7C-488C-8DAA-DBFFB16E13B5}" dateTime="2022-11-14T11:54:31" maxSheetId="3" userName="Аплакова Виктория Николаевна" r:id="rId1140" minRId="25238">
    <sheetIdMap count="2">
      <sheetId val="1"/>
      <sheetId val="2"/>
    </sheetIdMap>
  </header>
  <header guid="{6E72A853-7856-4539-A142-A3B69D677117}" dateTime="2022-11-14T11:55:39" maxSheetId="3" userName="Аплакова Виктория Николаевна" r:id="rId1141" minRId="25241" maxRId="25246">
    <sheetIdMap count="2">
      <sheetId val="1"/>
      <sheetId val="2"/>
    </sheetIdMap>
  </header>
  <header guid="{B3E6419D-F783-4482-B401-74AE1B66A026}" dateTime="2022-11-14T12:51:11" maxSheetId="3" userName="Корчагина София Александровна" r:id="rId1142">
    <sheetIdMap count="2">
      <sheetId val="1"/>
      <sheetId val="2"/>
    </sheetIdMap>
  </header>
  <header guid="{C7E2EFAB-E407-4E62-AC27-159917A36ADA}" dateTime="2022-11-14T17:28:46" maxSheetId="3" userName="Корчагина София Александровна" r:id="rId1143" minRId="25250" maxRId="25251">
    <sheetIdMap count="2">
      <sheetId val="1"/>
      <sheetId val="2"/>
    </sheetIdMap>
  </header>
  <header guid="{148DF288-CC67-433B-BA3A-47606C80B208}" dateTime="2022-11-16T10:40:50" maxSheetId="3" userName="Аплакова Виктория Николаевна" r:id="rId1144" minRId="25252" maxRId="25294">
    <sheetIdMap count="2">
      <sheetId val="1"/>
      <sheetId val="2"/>
    </sheetIdMap>
  </header>
  <header guid="{5C6A86ED-C78A-4AAD-A1A2-29C4C34C8499}" dateTime="2022-11-16T15:09:39" maxSheetId="3" userName="Аплакова Виктория Николаевна" r:id="rId1145" minRId="25295" maxRId="25308">
    <sheetIdMap count="2">
      <sheetId val="1"/>
      <sheetId val="2"/>
    </sheetIdMap>
  </header>
  <header guid="{B9B4B567-9674-47C0-AA3B-92882C9D5C70}" dateTime="2022-11-16T15:38:14" maxSheetId="3" userName="Аплакова Виктория Николаевна" r:id="rId1146" minRId="25309" maxRId="25336">
    <sheetIdMap count="2">
      <sheetId val="1"/>
      <sheetId val="2"/>
    </sheetIdMap>
  </header>
  <header guid="{40CDF949-3ABD-456F-ADBC-AAB78EC12E5C}" dateTime="2022-11-16T16:46:51" maxSheetId="3" userName="Аплакова Виктория Николаевна" r:id="rId1147" minRId="25337" maxRId="25361">
    <sheetIdMap count="2">
      <sheetId val="1"/>
      <sheetId val="2"/>
    </sheetIdMap>
  </header>
  <header guid="{805478B4-225E-43B5-8ED3-6A16E14F305D}" dateTime="2022-11-16T17:20:17" maxSheetId="3" userName="Корчагина София Александровна" r:id="rId1148" minRId="25362" maxRId="25367">
    <sheetIdMap count="2">
      <sheetId val="1"/>
      <sheetId val="2"/>
    </sheetIdMap>
  </header>
  <header guid="{EC6BC670-FC31-4AE6-923D-CD9351929CEA}" dateTime="2022-11-16T17:20:32" maxSheetId="3" userName="Корчагина София Александровна" r:id="rId1149" minRId="25368">
    <sheetIdMap count="2">
      <sheetId val="1"/>
      <sheetId val="2"/>
    </sheetIdMap>
  </header>
  <header guid="{0530386D-E7D8-451C-9B49-348B0F18950D}" dateTime="2022-11-17T09:27:29" maxSheetId="3" userName="Аплакова Виктория Николаевна" r:id="rId1150" minRId="25369" maxRId="25375">
    <sheetIdMap count="2">
      <sheetId val="1"/>
      <sheetId val="2"/>
    </sheetIdMap>
  </header>
  <header guid="{3AD350ED-1B9D-4EF2-81FA-5E61A840429F}" dateTime="2022-11-17T09:27:51" maxSheetId="3" userName="Шелепова Анастасия Михайловна" r:id="rId1151">
    <sheetIdMap count="2">
      <sheetId val="1"/>
      <sheetId val="2"/>
    </sheetIdMap>
  </header>
  <header guid="{62A2E838-FD8B-48C8-BEC4-7A592B266DBF}" dateTime="2022-11-17T09:28:13" maxSheetId="3" userName="Шелепова Анастасия Михайловна" r:id="rId1152">
    <sheetIdMap count="2">
      <sheetId val="1"/>
      <sheetId val="2"/>
    </sheetIdMap>
  </header>
  <header guid="{6FD7F3B8-875C-48AD-8216-DDC3D8BEDA7D}" dateTime="2022-11-17T09:52:57" maxSheetId="3" userName="Аплакова Виктория Николаевна" r:id="rId1153" minRId="25378" maxRId="25395">
    <sheetIdMap count="2">
      <sheetId val="1"/>
      <sheetId val="2"/>
    </sheetIdMap>
  </header>
  <header guid="{1FD8E150-F337-40FA-BF01-56AB35442B1D}" dateTime="2022-11-17T10:04:27" maxSheetId="3" userName="Корчагина София Александровна" r:id="rId1154" minRId="25396" maxRId="25403">
    <sheetIdMap count="2">
      <sheetId val="1"/>
      <sheetId val="2"/>
    </sheetIdMap>
  </header>
  <header guid="{C3D3BC62-46E4-4E8E-B631-603703A8D829}" dateTime="2022-11-17T12:49:32" maxSheetId="3" userName="Хорошавина Вероника Евгеньевна" r:id="rId1155" minRId="25404" maxRId="25408">
    <sheetIdMap count="2">
      <sheetId val="1"/>
      <sheetId val="2"/>
    </sheetIdMap>
  </header>
  <header guid="{390A8608-7E41-41DD-8053-E03E8D28A196}" dateTime="2022-11-17T13:59:41" maxSheetId="3" userName="Аплакова Виктория Николаевна" r:id="rId1156" minRId="25409" maxRId="25417">
    <sheetIdMap count="2">
      <sheetId val="1"/>
      <sheetId val="2"/>
    </sheetIdMap>
  </header>
  <header guid="{AD8E9B44-D160-414D-AF5B-C9816C11485E}" dateTime="2022-11-17T15:51:46" maxSheetId="3" userName="Аплакова Виктория Николаевна" r:id="rId1157" minRId="25418" maxRId="25443">
    <sheetIdMap count="2">
      <sheetId val="1"/>
      <sheetId val="2"/>
    </sheetIdMap>
  </header>
  <header guid="{56FD5112-EEF8-4F0D-A5C3-722AD996A402}" dateTime="2022-11-17T16:32:53" maxSheetId="3" userName="Аплакова Виктория Николаевна" r:id="rId1158" minRId="25444" maxRId="25455">
    <sheetIdMap count="2">
      <sheetId val="1"/>
      <sheetId val="2"/>
    </sheetIdMap>
  </header>
  <header guid="{73CC86FA-BB64-40C4-A38A-785F18725915}" dateTime="2022-11-17T16:34:15" maxSheetId="3" userName="Корчагина София Александровна" r:id="rId1159" minRId="25456" maxRId="25457">
    <sheetIdMap count="2">
      <sheetId val="1"/>
      <sheetId val="2"/>
    </sheetIdMap>
  </header>
  <header guid="{8A46526C-03A0-42DC-8780-083AF7AAB3F9}" dateTime="2022-11-17T16:40:20" maxSheetId="3" userName="Аплакова Виктория Николаевна" r:id="rId1160" minRId="25458" maxRId="25467">
    <sheetIdMap count="2">
      <sheetId val="1"/>
      <sheetId val="2"/>
    </sheetIdMap>
  </header>
  <header guid="{D1281232-25E4-4EBC-A5ED-03FEBB507019}" dateTime="2022-11-17T16:53:24" maxSheetId="3" userName="Аплакова Виктория Николаевна" r:id="rId1161" minRId="25468" maxRId="25478">
    <sheetIdMap count="2">
      <sheetId val="1"/>
      <sheetId val="2"/>
    </sheetIdMap>
  </header>
  <header guid="{01173890-A1A4-431E-ABD0-7CD4B85FF706}" dateTime="2022-11-18T09:27:30" maxSheetId="3" userName="Аплакова Виктория Николаевна" r:id="rId1162" minRId="25479" maxRId="25483">
    <sheetIdMap count="2">
      <sheetId val="1"/>
      <sheetId val="2"/>
    </sheetIdMap>
  </header>
  <header guid="{118FC6C7-6124-4BCD-8D9A-D157A33F7805}" dateTime="2022-11-18T09:28:59" maxSheetId="3" userName="Аплакова Виктория Николаевна" r:id="rId1163" minRId="25484" maxRId="25487">
    <sheetIdMap count="2">
      <sheetId val="1"/>
      <sheetId val="2"/>
    </sheetIdMap>
  </header>
  <header guid="{E7115189-A246-4B73-917F-74E411D1F5AF}" dateTime="2022-11-18T09:33:46" maxSheetId="3" userName="Аплакова Виктория Николаевна" r:id="rId1164" minRId="25488">
    <sheetIdMap count="2">
      <sheetId val="1"/>
      <sheetId val="2"/>
    </sheetIdMap>
  </header>
  <header guid="{EB7B605D-A682-4306-9EC4-4A7C0392117E}" dateTime="2022-11-18T09:40:51" maxSheetId="3" userName="Аплакова Виктория Николаевна" r:id="rId1165" minRId="25489" maxRId="25490">
    <sheetIdMap count="2">
      <sheetId val="1"/>
      <sheetId val="2"/>
    </sheetIdMap>
  </header>
  <header guid="{375EF1CB-E0BC-4212-8F20-24216A7733C9}" dateTime="2022-11-18T09:45:24" maxSheetId="3" userName="Аплакова Виктория Николаевна" r:id="rId1166" minRId="25491" maxRId="25498">
    <sheetIdMap count="2">
      <sheetId val="1"/>
      <sheetId val="2"/>
    </sheetIdMap>
  </header>
  <header guid="{127F13F6-D767-4944-8E3E-A1D3EFB9C924}" dateTime="2022-11-18T09:51:38" maxSheetId="3" userName="Аплакова Виктория Николаевна" r:id="rId1167" minRId="25499">
    <sheetIdMap count="2">
      <sheetId val="1"/>
      <sheetId val="2"/>
    </sheetIdMap>
  </header>
  <header guid="{9BD13A97-0620-41BA-95D0-6268CD1F8B61}" dateTime="2022-11-18T11:06:38" maxSheetId="3" userName="Хорошавина Вероника Евгеньевна" r:id="rId1168" minRId="25500" maxRId="25506">
    <sheetIdMap count="2">
      <sheetId val="1"/>
      <sheetId val="2"/>
    </sheetIdMap>
  </header>
  <header guid="{8E8C856E-FAC6-49D9-9F3F-470EEBC359CD}" dateTime="2022-11-18T11:09:23" maxSheetId="3" userName="Хорошавина Вероника Евгеньевна" r:id="rId1169">
    <sheetIdMap count="2">
      <sheetId val="1"/>
      <sheetId val="2"/>
    </sheetIdMap>
  </header>
  <header guid="{416F4E70-B4AD-4CA4-A2FF-8CF6C08DA32F}" dateTime="2022-11-18T11:18:59" maxSheetId="3" userName="Аплакова Виктория Николаевна" r:id="rId1170" minRId="25511" maxRId="25520">
    <sheetIdMap count="2">
      <sheetId val="1"/>
      <sheetId val="2"/>
    </sheetIdMap>
  </header>
  <header guid="{B3FF382E-6108-42F4-A0EF-EE5730F5DF15}" dateTime="2022-11-18T11:25:01" maxSheetId="3" userName="Аплакова Виктория Николаевна" r:id="rId1171" minRId="25521" maxRId="25528">
    <sheetIdMap count="2">
      <sheetId val="1"/>
      <sheetId val="2"/>
    </sheetIdMap>
  </header>
  <header guid="{3EA1EF94-FF5D-4A9B-9585-E1B42137974E}" dateTime="2022-11-18T11:49:03" maxSheetId="3" userName="Аплакова Виктория Николаевна" r:id="rId1172" minRId="25529" maxRId="25539">
    <sheetIdMap count="2">
      <sheetId val="1"/>
      <sheetId val="2"/>
    </sheetIdMap>
  </header>
  <header guid="{0C312F29-EA97-4068-BBF6-4CBD7E1562FC}" dateTime="2022-11-25T16:24:45" maxSheetId="3" userName="Хорошавина Вероника Евгеньевна" r:id="rId1173" minRId="25540" maxRId="25549">
    <sheetIdMap count="2">
      <sheetId val="1"/>
      <sheetId val="2"/>
    </sheetIdMap>
  </header>
  <header guid="{E9724D61-E9AD-45DC-B427-1CAA0F9CDA5F}" dateTime="2022-11-28T09:07:13" maxSheetId="3" userName="Шелепова Анастасия Михайловна" r:id="rId1174" minRId="25550" maxRId="25561">
    <sheetIdMap count="2">
      <sheetId val="1"/>
      <sheetId val="2"/>
    </sheetIdMap>
  </header>
  <header guid="{F44CD6FC-49C8-48C1-A07A-A3B0DA2E982C}" dateTime="2022-11-28T09:13:13" maxSheetId="3" userName="Шелепова Анастасия Михайловна" r:id="rId1175" minRId="25564" maxRId="25565">
    <sheetIdMap count="2">
      <sheetId val="1"/>
      <sheetId val="2"/>
    </sheetIdMap>
  </header>
  <header guid="{B7DD14AF-47F1-4B1A-A8F3-0BE919C23891}" dateTime="2022-11-28T09:40:39" maxSheetId="3" userName="Шелепова Анастасия Михайловна" r:id="rId1176" minRId="25566">
    <sheetIdMap count="2">
      <sheetId val="1"/>
      <sheetId val="2"/>
    </sheetIdMap>
  </header>
  <header guid="{FAE34775-9B16-4AA6-9718-9050B9EBAD29}" dateTime="2022-11-28T09:56:19" maxSheetId="3" userName="Шелепова Анастасия Михайловна" r:id="rId1177" minRId="25567" maxRId="25568">
    <sheetIdMap count="2">
      <sheetId val="1"/>
      <sheetId val="2"/>
    </sheetIdMap>
  </header>
  <header guid="{C1C93ED5-3F52-4BFA-BCB7-EE0B32D3AC2A}" dateTime="2022-11-28T10:01:01" maxSheetId="3" userName="Шелепова Анастасия Михайловна" r:id="rId1178" minRId="25569" maxRId="25576">
    <sheetIdMap count="2">
      <sheetId val="1"/>
      <sheetId val="2"/>
    </sheetIdMap>
  </header>
  <header guid="{D2484CAD-F071-4272-9AC1-DF26E0228B2F}" dateTime="2022-11-28T10:05:29" maxSheetId="3" userName="Шелепова Анастасия Михайловна" r:id="rId1179" minRId="25577" maxRId="25578">
    <sheetIdMap count="2">
      <sheetId val="1"/>
      <sheetId val="2"/>
    </sheetIdMap>
  </header>
  <header guid="{AA7DCD14-8065-4B27-8F9A-1478002536AD}" dateTime="2022-11-28T10:11:38" maxSheetId="3" userName="Шелепова Анастасия Михайловна" r:id="rId1180" minRId="25579" maxRId="25586">
    <sheetIdMap count="2">
      <sheetId val="1"/>
      <sheetId val="2"/>
    </sheetIdMap>
  </header>
  <header guid="{8105E762-03AE-4DBB-AEA0-F0958C6413B8}" dateTime="2022-11-28T16:34:58" maxSheetId="3" userName="Шелепова Анастасия Михайловна" r:id="rId1181" minRId="25587" maxRId="25593">
    <sheetIdMap count="2">
      <sheetId val="1"/>
      <sheetId val="2"/>
    </sheetIdMap>
  </header>
  <header guid="{4DB5148E-A971-4339-BE27-FBAF34E5A6AF}" dateTime="2022-11-28T16:46:18" maxSheetId="3" userName="Шелепова Анастасия Михайловна" r:id="rId1182" minRId="25596">
    <sheetIdMap count="2">
      <sheetId val="1"/>
      <sheetId val="2"/>
    </sheetIdMap>
  </header>
  <header guid="{E2D623C9-D065-4FA7-A3C1-ABE19CFBE651}" dateTime="2022-11-29T11:00:29" maxSheetId="3" userName="Шелепова Анастасия Михайловна" r:id="rId1183" minRId="25597" maxRId="25602">
    <sheetIdMap count="2">
      <sheetId val="1"/>
      <sheetId val="2"/>
    </sheetIdMap>
  </header>
  <header guid="{5EE228E9-955C-417E-B84C-1DDB5E88148A}" dateTime="2022-11-29T11:01:24" maxSheetId="3" userName="Шелепова Анастасия Михайловна" r:id="rId1184" minRId="25605" maxRId="25607">
    <sheetIdMap count="2">
      <sheetId val="1"/>
      <sheetId val="2"/>
    </sheetIdMap>
  </header>
  <header guid="{6ACA1D4F-689A-4DE3-8A0D-A3797D91C3CB}" dateTime="2022-11-29T12:20:30" maxSheetId="3" userName="Шелепова Анастасия Михайловна" r:id="rId1185" minRId="25608" maxRId="25614">
    <sheetIdMap count="2">
      <sheetId val="1"/>
      <sheetId val="2"/>
    </sheetIdMap>
  </header>
  <header guid="{9FC74BD9-DD4A-487B-850E-5F28BB5DA93E}" dateTime="2022-11-29T12:43:45" maxSheetId="3" userName="Шелепова Анастасия Михайловна" r:id="rId1186" minRId="25617">
    <sheetIdMap count="2">
      <sheetId val="1"/>
      <sheetId val="2"/>
    </sheetIdMap>
  </header>
  <header guid="{4A35A18E-491F-492D-9E3E-A988D1BF2D56}" dateTime="2022-11-29T14:30:39" maxSheetId="3" userName="Хорошавина Вероника Евгеньевна" r:id="rId1187" minRId="25620" maxRId="25630">
    <sheetIdMap count="2">
      <sheetId val="1"/>
      <sheetId val="2"/>
    </sheetIdMap>
  </header>
  <header guid="{1943ED80-DE70-45AE-A459-A662CB4C01EA}" dateTime="2022-11-29T14:35:37" maxSheetId="3" userName="Хорошавина Вероника Евгеньевна" r:id="rId1188" minRId="25631" maxRId="25642">
    <sheetIdMap count="2">
      <sheetId val="1"/>
      <sheetId val="2"/>
    </sheetIdMap>
  </header>
  <header guid="{F0504F35-4E6E-4206-91E8-273F806163D0}" dateTime="2022-11-30T09:35:24" maxSheetId="3" userName="Шелепова Анастасия Михайловна" r:id="rId1189" minRId="25647" maxRId="25648">
    <sheetIdMap count="2">
      <sheetId val="1"/>
      <sheetId val="2"/>
    </sheetIdMap>
  </header>
  <header guid="{BE1C62E3-B8C0-4BA7-AE71-94433E84C44D}" dateTime="2022-11-30T16:11:57" maxSheetId="3" userName="Корчагина София Александровна" r:id="rId1190" minRId="25649" maxRId="25654">
    <sheetIdMap count="2">
      <sheetId val="1"/>
      <sheetId val="2"/>
    </sheetIdMap>
  </header>
  <header guid="{BB7EBA5D-E48B-4197-B83D-3B2E482E0004}" dateTime="2022-11-30T16:22:56" maxSheetId="3" userName="Корчагина София Александровна" r:id="rId1191" minRId="25655" maxRId="25659">
    <sheetIdMap count="2">
      <sheetId val="1"/>
      <sheetId val="2"/>
    </sheetIdMap>
  </header>
  <header guid="{E4FFFE89-DEF8-41F3-8523-C528B556516E}" dateTime="2022-11-30T16:35:33" maxSheetId="3" userName="Корчагина София Александровна" r:id="rId1192" minRId="25660" maxRId="25669">
    <sheetIdMap count="2">
      <sheetId val="1"/>
      <sheetId val="2"/>
    </sheetIdMap>
  </header>
  <header guid="{9A3576F7-56DA-4346-9408-B32ACFFEB8ED}" dateTime="2022-11-30T17:11:09" maxSheetId="3" userName="Корчагина София Александровна" r:id="rId1193" minRId="25670" maxRId="25676">
    <sheetIdMap count="2">
      <sheetId val="1"/>
      <sheetId val="2"/>
    </sheetIdMap>
  </header>
  <header guid="{724282F4-776F-4AAE-B006-B0E90322C534}" dateTime="2022-11-30T17:47:43" maxSheetId="3" userName="Корчагина София Александровна" r:id="rId1194" minRId="25677" maxRId="25697">
    <sheetIdMap count="2">
      <sheetId val="1"/>
      <sheetId val="2"/>
    </sheetIdMap>
  </header>
  <header guid="{842AEF7D-A22D-40C6-9B80-2B4D8FA2EA50}" dateTime="2022-12-01T10:54:57" maxSheetId="3" userName="Хорошавина Вероника Евгеньевна" r:id="rId1195" minRId="25698" maxRId="25704">
    <sheetIdMap count="2">
      <sheetId val="1"/>
      <sheetId val="2"/>
    </sheetIdMap>
  </header>
  <header guid="{F9726496-0ABF-401C-81CA-42EB89B980A2}" dateTime="2022-12-01T15:18:51" maxSheetId="3" userName="Аплакова Виктория Николаевна" r:id="rId1196" minRId="25709">
    <sheetIdMap count="2">
      <sheetId val="1"/>
      <sheetId val="2"/>
    </sheetIdMap>
  </header>
  <header guid="{C19E050A-046F-4D7D-B452-05E544D1D993}" dateTime="2022-12-01T15:54:58" maxSheetId="3" userName="Шелепова Анастасия Михайловна" r:id="rId1197" minRId="25710">
    <sheetIdMap count="2">
      <sheetId val="1"/>
      <sheetId val="2"/>
    </sheetIdMap>
  </header>
  <header guid="{B64BE60E-C35D-4A6B-81DC-8A6C4E7F0D0C}" dateTime="2022-12-01T15:57:13" maxSheetId="3" userName="Шелепова Анастасия Михайловна" r:id="rId1198" minRId="25713">
    <sheetIdMap count="2">
      <sheetId val="1"/>
      <sheetId val="2"/>
    </sheetIdMap>
  </header>
  <header guid="{A1EC6592-C075-4579-9896-8F7390AC4A61}" dateTime="2022-12-01T17:02:10" maxSheetId="3" userName="Шелепова Анастасия Михайловна" r:id="rId1199" minRId="25714">
    <sheetIdMap count="2">
      <sheetId val="1"/>
      <sheetId val="2"/>
    </sheetIdMap>
  </header>
  <header guid="{C57C1C5D-ED50-47D4-818D-3A7A69347A83}" dateTime="2022-12-01T17:02:30" maxSheetId="3" userName="Шелепова Анастасия Михайловна" r:id="rId1200" minRId="25717">
    <sheetIdMap count="2">
      <sheetId val="1"/>
      <sheetId val="2"/>
    </sheetIdMap>
  </header>
  <header guid="{E7D84E32-12D9-425F-B63B-B35AB364D915}" dateTime="2022-12-02T10:35:48" maxSheetId="3" userName="Шелепова Анастасия Михайловна" r:id="rId1201" minRId="25718" maxRId="25750">
    <sheetIdMap count="2">
      <sheetId val="1"/>
      <sheetId val="2"/>
    </sheetIdMap>
  </header>
  <header guid="{FF3559BB-386A-494B-BE76-2EE16BED51D0}" dateTime="2022-12-02T11:05:55" maxSheetId="3" userName="Шелепова Анастасия Михайловна" r:id="rId1202" minRId="25753" maxRId="25760">
    <sheetIdMap count="2">
      <sheetId val="1"/>
      <sheetId val="2"/>
    </sheetIdMap>
  </header>
  <header guid="{078340C3-75EC-4F51-981F-1FCEB70DDDB6}" dateTime="2022-12-02T11:15:29" maxSheetId="3" userName="Шелепова Анастасия Михайловна" r:id="rId1203" minRId="25761" maxRId="25762">
    <sheetIdMap count="2">
      <sheetId val="1"/>
      <sheetId val="2"/>
    </sheetIdMap>
  </header>
  <header guid="{8F924DCA-EBDC-4616-9C69-156E1544B942}" dateTime="2022-12-02T11:16:47" maxSheetId="3" userName="Шелепова Анастасия Михайловна" r:id="rId1204" minRId="25763" maxRId="25764">
    <sheetIdMap count="2">
      <sheetId val="1"/>
      <sheetId val="2"/>
    </sheetIdMap>
  </header>
  <header guid="{3A3273E0-7785-4364-BC88-1A0D9CB4DE13}" dateTime="2022-12-02T11:17:01" maxSheetId="3" userName="Шелепова Анастасия Михайловна" r:id="rId1205" minRId="25765">
    <sheetIdMap count="2">
      <sheetId val="1"/>
      <sheetId val="2"/>
    </sheetIdMap>
  </header>
  <header guid="{487BCC0D-0C27-4EFA-B8AE-D7293EEC9C68}" dateTime="2022-12-02T11:18:37" maxSheetId="3" userName="Хорошавина Вероника Евгеньевна" r:id="rId1206" minRId="25766" maxRId="25773">
    <sheetIdMap count="2">
      <sheetId val="1"/>
      <sheetId val="2"/>
    </sheetIdMap>
  </header>
  <header guid="{C011034D-D487-4C9F-8A76-3C246D3EBA84}" dateTime="2022-12-02T12:33:50" maxSheetId="3" userName="Шелепова Анастасия Михайловна" r:id="rId1207" minRId="25778">
    <sheetIdMap count="2">
      <sheetId val="1"/>
      <sheetId val="2"/>
    </sheetIdMap>
  </header>
  <header guid="{E6D0AD17-4621-4976-8FC4-2BB1BABC97AC}" dateTime="2022-12-02T12:47:13" maxSheetId="3" userName="Корчагина София Александровна" r:id="rId1208" minRId="25781" maxRId="25796">
    <sheetIdMap count="2">
      <sheetId val="1"/>
      <sheetId val="2"/>
    </sheetIdMap>
  </header>
  <header guid="{29E0BD21-C0E9-45E0-AD4C-D79602EA9715}" dateTime="2022-12-02T12:47:42" maxSheetId="3" userName="Корчагина София Александровна" r:id="rId1209" minRId="25797">
    <sheetIdMap count="2">
      <sheetId val="1"/>
      <sheetId val="2"/>
    </sheetIdMap>
  </header>
  <header guid="{373A6A4A-DA87-4BD8-921B-3A93B28437A9}" dateTime="2022-12-02T14:04:51" maxSheetId="3" userName="Хорошавина Вероника Евгеньевна" r:id="rId1210" minRId="25798" maxRId="25804">
    <sheetIdMap count="2">
      <sheetId val="1"/>
      <sheetId val="2"/>
    </sheetIdMap>
  </header>
  <header guid="{1E2675AA-E0D3-4C61-B471-8822CDA70DC2}" dateTime="2022-12-02T14:11:04" maxSheetId="3" userName="Корчагина София Александровна" r:id="rId1211" minRId="25805" maxRId="25810">
    <sheetIdMap count="2">
      <sheetId val="1"/>
      <sheetId val="2"/>
    </sheetIdMap>
  </header>
  <header guid="{35DD92F7-6802-4CE9-8B17-A215F4A74367}" dateTime="2022-12-02T14:11:58" maxSheetId="3" userName="Корчагина София Александровна" r:id="rId1212" minRId="25811" maxRId="25818">
    <sheetIdMap count="2">
      <sheetId val="1"/>
      <sheetId val="2"/>
    </sheetIdMap>
  </header>
  <header guid="{10CAEC69-479A-491C-821A-B4D5B111183E}" dateTime="2022-12-02T14:14:46" maxSheetId="3" userName="Корчагина София Александровна" r:id="rId1213" minRId="25819" maxRId="25820">
    <sheetIdMap count="2">
      <sheetId val="1"/>
      <sheetId val="2"/>
    </sheetIdMap>
  </header>
  <header guid="{1E187354-99BA-41A2-9ABA-20DEEE89BDC7}" dateTime="2022-12-02T14:38:45" maxSheetId="3" userName="Хорошавина Вероника Евгеньевна" r:id="rId1214">
    <sheetIdMap count="2">
      <sheetId val="1"/>
      <sheetId val="2"/>
    </sheetIdMap>
  </header>
  <header guid="{C8559DCD-2A18-4ADA-83FD-CC7406FB9499}" dateTime="2022-12-02T14:39:33" maxSheetId="3" userName="Хорошавина Вероника Евгеньевна" r:id="rId1215" minRId="25821" maxRId="25822">
    <sheetIdMap count="2">
      <sheetId val="1"/>
      <sheetId val="2"/>
    </sheetIdMap>
  </header>
  <header guid="{67122675-AB62-46BF-936F-A988307DCFC2}" dateTime="2022-12-02T14:55:09" maxSheetId="3" userName="Корчагина София Александровна" r:id="rId1216" minRId="25823" maxRId="25825">
    <sheetIdMap count="2">
      <sheetId val="1"/>
      <sheetId val="2"/>
    </sheetIdMap>
  </header>
  <header guid="{C955A642-C5F3-4A8C-8243-DBC5074A1E9C}" dateTime="2022-12-02T15:31:25" maxSheetId="3" userName="Хорошавина Вероника Евгеньевна" r:id="rId1217">
    <sheetIdMap count="2">
      <sheetId val="1"/>
      <sheetId val="2"/>
    </sheetIdMap>
  </header>
  <header guid="{A94CB92D-0BEA-4721-B269-52CBB7487F7C}" dateTime="2022-12-02T15:44:27" maxSheetId="3" userName="Корчагина София Александровна" r:id="rId1218" minRId="25826" maxRId="25832">
    <sheetIdMap count="2">
      <sheetId val="1"/>
      <sheetId val="2"/>
    </sheetIdMap>
  </header>
  <header guid="{19236DCE-EEDE-46FA-8F4C-DEB3913BBEE0}" dateTime="2022-12-02T15:59:29" maxSheetId="3" userName="Шелепова Анастасия Михайловна" r:id="rId1219" minRId="25833" maxRId="26260">
    <sheetIdMap count="2">
      <sheetId val="1"/>
      <sheetId val="2"/>
    </sheetIdMap>
  </header>
  <header guid="{8E07DA5B-A5B2-4542-943C-A07D6B23B0C2}" dateTime="2022-12-02T16:02:07" maxSheetId="3" userName="Шелепова Анастасия Михайловна" r:id="rId1220">
    <sheetIdMap count="2">
      <sheetId val="1"/>
      <sheetId val="2"/>
    </sheetIdMap>
  </header>
  <header guid="{0D59A2D0-8776-4370-A7B7-EADFFC9D7E60}" dateTime="2022-12-02T16:06:44" maxSheetId="3" userName="Шелепова Анастасия Михайловна" r:id="rId1221" minRId="26263" maxRId="26516">
    <sheetIdMap count="2">
      <sheetId val="1"/>
      <sheetId val="2"/>
    </sheetIdMap>
  </header>
  <header guid="{E0B473F0-C0BA-4CB5-9D8E-F07B4597BBC9}" dateTime="2022-12-02T16:30:07" maxSheetId="3" userName="Шелепова Анастасия Михайловна" r:id="rId1222" minRId="26517" maxRId="26691">
    <sheetIdMap count="2">
      <sheetId val="1"/>
      <sheetId val="2"/>
    </sheetIdMap>
  </header>
  <header guid="{A599F076-4525-4517-87A8-6FBB0639A46E}" dateTime="2022-12-02T16:31:50" maxSheetId="3" userName="Шелепова Анастасия Михайловна" r:id="rId1223" minRId="26692" maxRId="26715">
    <sheetIdMap count="2">
      <sheetId val="1"/>
      <sheetId val="2"/>
    </sheetIdMap>
  </header>
  <header guid="{61D0BE8F-DAA2-45BE-90C4-257ACBF2A582}" dateTime="2022-12-02T16:32:11" maxSheetId="3" userName="Шелепова Анастасия Михайловна" r:id="rId1224" minRId="26716" maxRId="26748">
    <sheetIdMap count="2">
      <sheetId val="1"/>
      <sheetId val="2"/>
    </sheetIdMap>
  </header>
  <header guid="{75B1D159-D6DB-4960-B589-4D2453FAA621}" dateTime="2022-12-02T16:44:25" maxSheetId="3" userName="Шелепова Анастасия Михайловна" r:id="rId1225" minRId="26749" maxRId="26987">
    <sheetIdMap count="2">
      <sheetId val="1"/>
      <sheetId val="2"/>
    </sheetIdMap>
  </header>
  <header guid="{0558793B-EDF0-49AA-AF48-21AA5E784337}" dateTime="2022-12-02T17:03:36" maxSheetId="3" userName="Шелепова Анастасия Михайловна" r:id="rId1226" minRId="26990" maxRId="27091">
    <sheetIdMap count="2">
      <sheetId val="1"/>
      <sheetId val="2"/>
    </sheetIdMap>
  </header>
  <header guid="{341917F1-CED6-44DB-A0B2-5322FE13E56A}" dateTime="2022-12-02T17:05:01" maxSheetId="3" userName="Шелепова Анастасия Михайловна" r:id="rId1227" minRId="27092" maxRId="27133">
    <sheetIdMap count="2">
      <sheetId val="1"/>
      <sheetId val="2"/>
    </sheetIdMap>
  </header>
  <header guid="{F8DB55A7-71C9-473E-B4FC-766B0FDA8FA4}" dateTime="2022-12-02T17:14:18" maxSheetId="3" userName="Шелепова Анастасия Михайловна" r:id="rId1228">
    <sheetIdMap count="2">
      <sheetId val="1"/>
      <sheetId val="2"/>
    </sheetIdMap>
  </header>
  <header guid="{8FAAFA44-A37B-42B6-A225-E4823CDFA402}" dateTime="2022-12-02T17:15:38" maxSheetId="3" userName="Шелепова Анастасия Михайловна" r:id="rId1229">
    <sheetIdMap count="2">
      <sheetId val="1"/>
      <sheetId val="2"/>
    </sheetIdMap>
  </header>
  <header guid="{5EC4EE70-A288-4C2D-B2B3-98B181EA9EFF}" dateTime="2022-12-02T21:34:25" maxSheetId="3" userName="Корчагина София Александровна" r:id="rId1230" minRId="27136" maxRId="27144">
    <sheetIdMap count="2">
      <sheetId val="1"/>
      <sheetId val="2"/>
    </sheetIdMap>
  </header>
  <header guid="{19CF7AB2-33A5-4D1C-9BD0-667093A54D93}" dateTime="2022-12-02T21:56:13" maxSheetId="3" userName="Корчагина София Александровна" r:id="rId1231" minRId="27148" maxRId="27149">
    <sheetIdMap count="2">
      <sheetId val="1"/>
      <sheetId val="2"/>
    </sheetIdMap>
  </header>
  <header guid="{BD2221E5-6274-4DF1-9090-35A12B0B9AF2}" dateTime="2022-12-04T17:28:11" maxSheetId="3" userName="Корчагина София Александровна" r:id="rId1232" minRId="27150" maxRId="27173">
    <sheetIdMap count="2">
      <sheetId val="1"/>
      <sheetId val="2"/>
    </sheetIdMap>
  </header>
  <header guid="{901CE737-0385-4924-A726-A2A575ECD652}" dateTime="2022-12-04T17:36:00" maxSheetId="3" userName="Корчагина София Александровна" r:id="rId1233" minRId="27177" maxRId="27275">
    <sheetIdMap count="2">
      <sheetId val="1"/>
      <sheetId val="2"/>
    </sheetIdMap>
  </header>
  <header guid="{9914B18F-DF24-4A76-8E5B-9A3A22EDAE5D}" dateTime="2022-12-20T16:58:08" maxSheetId="3" userName="Шелепова Анастасия Михайловна" r:id="rId1234" minRId="27276" maxRId="27298">
    <sheetIdMap count="2">
      <sheetId val="1"/>
      <sheetId val="2"/>
    </sheetIdMap>
  </header>
  <header guid="{B28890C9-6470-4B12-8C6B-7353DF0CCD5A}" dateTime="2022-12-29T11:05:03" maxSheetId="3" userName="Героева" r:id="rId1235">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32" sId="1" numFmtId="4">
    <oc r="I1500">
      <v>0</v>
    </oc>
    <nc r="I1500"/>
  </rcc>
  <rcv guid="{588C31BA-C36B-4B9E-AE8B-D926F1C5CA78}" action="delete"/>
  <rdn rId="0" localSheetId="1" customView="1" name="Z_588C31BA_C36B_4B9E_AE8B_D926F1C5CA78_.wvu.FilterData" hidden="1" oldHidden="1">
    <formula>'2020-2022'!$A$7:$S$2103</formula>
    <oldFormula>'2020-2022'!$A$7:$S$2103</oldFormula>
  </rdn>
  <rdn rId="0" localSheetId="2" customView="1" name="Z_588C31BA_C36B_4B9E_AE8B_D926F1C5CA78_.wvu.FilterData" hidden="1" oldHidden="1">
    <formula>Примечания!$A$2:$G$165</formula>
    <oldFormula>Примечания!$A$2:$G$165</oldFormula>
  </rdn>
  <rcv guid="{588C31BA-C36B-4B9E-AE8B-D926F1C5CA78}"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57" sId="1" numFmtId="4">
    <oc r="I1998">
      <v>1387441.94</v>
    </oc>
    <nc r="I1998">
      <v>1579670.4</v>
    </nc>
  </rcc>
  <rcc rId="16558" sId="1" numFmtId="4">
    <oc r="H1998">
      <v>4297174.13</v>
    </oc>
    <nc r="H1998">
      <v>4919830.8</v>
    </nc>
  </rcc>
  <rcc rId="16559" sId="1" numFmtId="4">
    <oc r="G1998">
      <v>4877431.34</v>
    </oc>
    <nc r="G1998">
      <v>5611936.7999999998</v>
    </nc>
  </rcc>
  <rcc rId="16560" sId="1" numFmtId="4">
    <oc r="O1998">
      <v>8763485.8499999996</v>
    </oc>
    <nc r="O1998">
      <v>10351946.4</v>
    </nc>
  </rcc>
  <rcc rId="16561" sId="1" numFmtId="4">
    <oc r="I1997">
      <v>1347400.79</v>
    </oc>
    <nc r="I1997">
      <v>1533483.6</v>
    </nc>
  </rcc>
  <rcc rId="16562" sId="1" numFmtId="4">
    <oc r="H1997">
      <v>4452673.09</v>
    </oc>
    <nc r="H1997">
      <v>5095790.4000000004</v>
    </nc>
  </rcc>
  <rcc rId="16563" sId="1" numFmtId="4">
    <oc r="G1997">
      <v>4747674.3099999996</v>
    </oc>
    <nc r="G1997">
      <v>5471450.4000000004</v>
    </nc>
  </rcc>
  <rcc rId="16564" sId="1" numFmtId="4">
    <oc r="O1997">
      <v>8734740.7799999993</v>
    </oc>
    <nc r="O1997">
      <v>10314199.199999999</v>
    </nc>
  </rcc>
  <rcc rId="16565" sId="1" numFmtId="4">
    <oc r="I2000">
      <v>2453019.42</v>
    </oc>
    <nc r="I2000">
      <v>2795394</v>
    </nc>
  </rcc>
  <rcc rId="16566" sId="1" numFmtId="4">
    <oc r="H2000">
      <v>7745273.0199999996</v>
    </oc>
    <nc r="H2000">
      <v>8864989.1999999993</v>
    </nc>
  </rcc>
  <rcc rId="16567" sId="1" numFmtId="4">
    <oc r="G2000">
      <v>7535773.7300000004</v>
    </oc>
    <nc r="G2000">
      <v>8677549.1999999993</v>
    </nc>
  </rcc>
  <rcc rId="16568" sId="1" numFmtId="4">
    <oc r="O2000">
      <v>16623861.09</v>
    </oc>
    <nc r="O2000">
      <v>19626163.199999999</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'2020-2022'!$A$7:$S$2103</formula>
    <oldFormula>'2020-2022'!$A$7:$S$2103</oldFormula>
  </rdn>
  <rdn rId="0" localSheetId="2" customView="1" name="Z_80B49383_3F91_409A_996F_34ABFA0932ED_.wvu.FilterData" hidden="1" oldHidden="1">
    <formula>Примечания!$A$2:$G$165</formula>
    <oldFormula>Примечания!$A$2:$G$144</oldFormula>
  </rdn>
  <rcv guid="{80B49383-3F91-409A-996F-34ABFA0932ED}" action="add"/>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40" sId="1" numFmtId="4">
    <oc r="E1195">
      <v>1420846.43</v>
    </oc>
    <nc r="E1195">
      <v>526901.27</v>
    </nc>
  </rcc>
  <rfmt sheetId="1" sqref="A1195:XFD1195">
    <dxf>
      <fill>
        <patternFill patternType="solid">
          <bgColor rgb="FF92D050"/>
        </patternFill>
      </fill>
    </dxf>
  </rfmt>
  <rcc rId="17841" sId="1" numFmtId="4">
    <oc r="E1196">
      <v>1212737.23</v>
    </oc>
    <nc r="E1196">
      <v>410040.43</v>
    </nc>
  </rcc>
  <rfmt sheetId="1" sqref="A1196:XFD1196">
    <dxf>
      <fill>
        <patternFill patternType="solid">
          <bgColor rgb="FF92D050"/>
        </patternFill>
      </fill>
    </dxf>
  </rfmt>
  <rcc rId="17842" sId="1" numFmtId="4">
    <oc r="E1197">
      <v>1590640.22</v>
    </oc>
    <nc r="E1197">
      <v>481721.44</v>
    </nc>
  </rcc>
  <rfmt sheetId="1" sqref="A1197:XFD1197">
    <dxf>
      <fill>
        <patternFill patternType="solid">
          <bgColor rgb="FF92D050"/>
        </patternFill>
      </fill>
    </dxf>
  </rfmt>
  <rfmt sheetId="1" sqref="A1198:XFD1198">
    <dxf>
      <fill>
        <patternFill patternType="solid">
          <bgColor rgb="FF92D050"/>
        </patternFill>
      </fill>
    </dxf>
  </rfmt>
  <rcc rId="17843" sId="1" numFmtId="4">
    <oc r="Q1199">
      <v>9171491.3599999994</v>
    </oc>
    <nc r="Q1199">
      <v>7250404</v>
    </nc>
  </rcc>
  <rfmt sheetId="1" sqref="Q1199">
    <dxf>
      <fill>
        <patternFill patternType="solid">
          <bgColor rgb="FF92D050"/>
        </patternFill>
      </fill>
    </dxf>
  </rfmt>
  <rcc rId="17844" sId="1" numFmtId="4">
    <oc r="D1199">
      <f>ROUND((F1199+G1199+H1199+I1199+J1199+K1199+M1199+O1199+P1199+Q1199+R1199+S1199)*0.0214,2)</f>
    </oc>
    <nc r="D1199">
      <v>138592.32000000001</v>
    </nc>
  </rcc>
  <rfmt sheetId="1" sqref="A1199:XFD1199">
    <dxf>
      <fill>
        <patternFill>
          <bgColor rgb="FF92D050"/>
        </patternFill>
      </fill>
    </dxf>
  </rfmt>
  <rfmt sheetId="1" sqref="A1200:XFD1200">
    <dxf>
      <fill>
        <patternFill patternType="solid">
          <bgColor rgb="FF92D050"/>
        </patternFill>
      </fill>
    </dxf>
  </rfmt>
  <rcc rId="17845" sId="1" numFmtId="4">
    <oc r="D1201">
      <v>14789.16</v>
    </oc>
    <nc r="D1201">
      <v>15291.04</v>
    </nc>
  </rcc>
  <rcc rId="17846" sId="1" numFmtId="4">
    <oc r="J1201">
      <v>988230.6399999999</v>
    </oc>
    <nc r="J1201">
      <v>1027459.94</v>
    </nc>
  </rcc>
  <rcc rId="17847" sId="1" numFmtId="4">
    <oc r="I1201">
      <v>596964.22</v>
    </oc>
    <nc r="I1201">
      <v>613713.85</v>
    </nc>
  </rcc>
  <rcc rId="17848" sId="1" numFmtId="4">
    <oc r="H1201">
      <v>1489473.3599999999</v>
    </oc>
    <nc r="H1201">
      <v>1537834.45</v>
    </nc>
  </rcc>
  <rfmt sheetId="1" sqref="A1201:XFD1201">
    <dxf>
      <fill>
        <patternFill patternType="solid">
          <bgColor rgb="FF92D050"/>
        </patternFill>
      </fill>
    </dxf>
  </rfmt>
  <rcc rId="17849" sId="1" numFmtId="4">
    <oc r="O1202">
      <v>9393663.0500000007</v>
    </oc>
    <nc r="O1202">
      <v>25799743.200000003</v>
    </nc>
  </rcc>
  <rcc rId="17850" sId="1" numFmtId="4">
    <oc r="D1202">
      <v>176586.06</v>
    </oc>
    <nc r="D1202">
      <v>232202.66999999998</v>
    </nc>
  </rcc>
  <rfmt sheetId="1" sqref="A1202:XFD1202">
    <dxf>
      <fill>
        <patternFill patternType="solid">
          <bgColor rgb="FF92D050"/>
        </patternFill>
      </fill>
    </dxf>
  </rfmt>
  <rcc rId="17851" sId="1" numFmtId="4">
    <oc r="O1204">
      <v>12436355.02</v>
    </oc>
    <nc r="O1204">
      <v>5392809.1799999997</v>
    </nc>
  </rcc>
  <rcc rId="17852" sId="1" numFmtId="4">
    <oc r="D1204">
      <f>ROUND((F1204+G1204+H1204+I1204+J1204+K1204+M1204+O1204+P1204+Q1204+R1204+S1204)*0.0214,2)</f>
    </oc>
    <nc r="D1204">
      <v>130707.87</v>
    </nc>
  </rcc>
  <rfmt sheetId="1" sqref="A1204:XFD1204">
    <dxf>
      <fill>
        <patternFill patternType="solid">
          <bgColor rgb="FF92D050"/>
        </patternFill>
      </fill>
    </dxf>
  </rfmt>
  <rfmt sheetId="1" sqref="A1205:XFD1205">
    <dxf>
      <fill>
        <patternFill patternType="solid">
          <bgColor rgb="FF92D050"/>
        </patternFill>
      </fill>
    </dxf>
  </rfmt>
  <rfmt sheetId="1" sqref="A1206:XFD1206">
    <dxf>
      <fill>
        <patternFill patternType="solid">
          <bgColor rgb="FF92D050"/>
        </patternFill>
      </fill>
    </dxf>
  </rfmt>
  <rfmt sheetId="1" sqref="A1207:XFD1207">
    <dxf>
      <fill>
        <patternFill patternType="solid">
          <bgColor rgb="FF92D050"/>
        </patternFill>
      </fill>
    </dxf>
  </rfmt>
  <rcc rId="17853" sId="1" numFmtId="4">
    <oc r="H1208">
      <v>3138346.92</v>
    </oc>
    <nc r="H1208">
      <v>1745563.94</v>
    </nc>
  </rcc>
  <rcc rId="17854" sId="1" numFmtId="4">
    <oc r="J1208">
      <v>1158069.0499999998</v>
    </oc>
    <nc r="J1208">
      <v>2039702.38</v>
    </nc>
  </rcc>
  <rcc rId="17855" sId="1" numFmtId="4">
    <oc r="I1208">
      <v>2134907.38</v>
    </oc>
    <nc r="I1208">
      <v>545363.02</v>
    </nc>
  </rcc>
  <rcc rId="17856" sId="1" numFmtId="4">
    <oc r="D1208">
      <f>ROUND((F1208+G1208+H1208+I1208+J1208+K1208+M1208+O1208+P1208+Q1208+R1208+S1208)*0.0214,2)</f>
    </oc>
    <nc r="D1208">
      <v>20830.330000000002</v>
    </nc>
  </rcc>
  <rfmt sheetId="1" sqref="A1208:XFD1208">
    <dxf>
      <fill>
        <patternFill patternType="solid">
          <bgColor rgb="FF92D050"/>
        </patternFill>
      </fill>
    </dxf>
  </rfmt>
  <rcc rId="17857" sId="1" numFmtId="4">
    <oc r="F1209">
      <v>2388806.9500000002</v>
    </oc>
    <nc r="F1209">
      <v>2389431.4700000002</v>
    </nc>
  </rcc>
  <rcc rId="17858" sId="1" numFmtId="4">
    <oc r="D1209">
      <f>ROUND((F1209+G1209+H1209+I1209+J1209+K1209+M1209+O1209+P1209+Q1209+R1209+S1209)*0.0214,2)</f>
    </oc>
    <nc r="D1209">
      <v>7837.34</v>
    </nc>
  </rcc>
  <rfmt sheetId="1" sqref="A1209:XFD1209">
    <dxf>
      <fill>
        <patternFill patternType="solid">
          <bgColor rgb="FF92D050"/>
        </patternFill>
      </fill>
    </dxf>
  </rfmt>
  <rcc rId="17859" sId="1" numFmtId="4">
    <oc r="F1210">
      <v>2095723.91</v>
    </oc>
    <nc r="F1210">
      <v>1623871.76</v>
    </nc>
  </rcc>
  <rcc rId="17860" sId="1" numFmtId="4">
    <oc r="D1210">
      <f>ROUND((F1210+G1210+H1210+I1210+J1210+K1210+M1210+O1210+P1210+Q1210+R1210+S1210)*0.0214,2)</f>
    </oc>
    <nc r="D1210">
      <v>5326.3</v>
    </nc>
  </rcc>
  <rfmt sheetId="1" sqref="A1210:XFD1210">
    <dxf>
      <fill>
        <patternFill patternType="solid">
          <bgColor rgb="FF92D050"/>
        </patternFill>
      </fill>
    </dxf>
  </rfmt>
  <rcc rId="17861" sId="1" numFmtId="4">
    <oc r="F1211">
      <v>2384602.89</v>
    </oc>
    <nc r="F1211">
      <v>2295147.4300000002</v>
    </nc>
  </rcc>
  <rcc rId="17862" sId="1" numFmtId="4">
    <oc r="D1211">
      <f>ROUND((F1211+G1211+H1211+I1211+J1211+K1211+M1211+O1211+P1211+Q1211+R1211+S1211)*0.0214,2)</f>
    </oc>
    <nc r="D1211">
      <v>7528.08</v>
    </nc>
  </rcc>
  <rfmt sheetId="1" sqref="A1211:XFD1211">
    <dxf>
      <fill>
        <patternFill patternType="solid">
          <bgColor rgb="FF92D050"/>
        </patternFill>
      </fill>
    </dxf>
  </rfmt>
  <rfmt sheetId="1" sqref="A1261:XFD1261">
    <dxf>
      <fill>
        <patternFill patternType="solid">
          <bgColor rgb="FF92D050"/>
        </patternFill>
      </fill>
    </dxf>
  </rfmt>
  <rfmt sheetId="1" sqref="A1262:XFD1262">
    <dxf>
      <fill>
        <patternFill patternType="solid">
          <bgColor rgb="FF92D050"/>
        </patternFill>
      </fill>
    </dxf>
  </rfmt>
  <rcc rId="17863" sId="1" numFmtId="4">
    <oc r="E1217">
      <v>407943.21</v>
    </oc>
    <nc r="E1217">
      <v>378428.89</v>
    </nc>
  </rcc>
  <rfmt sheetId="1" sqref="A1217:XFD1217">
    <dxf>
      <fill>
        <patternFill patternType="solid">
          <bgColor rgb="FF92D050"/>
        </patternFill>
      </fill>
    </dxf>
  </rfmt>
  <rfmt sheetId="1" sqref="A1218:XFD1218">
    <dxf>
      <fill>
        <patternFill patternType="solid">
          <bgColor rgb="FF92D050"/>
        </patternFill>
      </fill>
    </dxf>
  </rfmt>
  <rcc rId="17864" sId="1" numFmtId="4">
    <oc r="E1871">
      <v>309658.23999999999</v>
    </oc>
    <nc r="E1871">
      <v>159566.67000000001</v>
    </nc>
  </rcc>
  <rfmt sheetId="1" sqref="E1871">
    <dxf>
      <fill>
        <patternFill patternType="solid">
          <bgColor rgb="FF92D050"/>
        </patternFill>
      </fill>
    </dxf>
  </rfmt>
  <rfmt sheetId="1" sqref="A1273:XFD1273">
    <dxf>
      <fill>
        <patternFill patternType="solid">
          <bgColor rgb="FF92D050"/>
        </patternFill>
      </fill>
    </dxf>
  </rfmt>
  <rcc rId="17865" sId="1" numFmtId="4">
    <oc r="E1274">
      <v>1402323.84</v>
    </oc>
    <nc r="E1274">
      <v>427761.31</v>
    </nc>
  </rcc>
  <rfmt sheetId="1" sqref="A1274:XFD1274">
    <dxf>
      <fill>
        <patternFill patternType="solid">
          <bgColor rgb="FF92D050"/>
        </patternFill>
      </fill>
    </dxf>
  </rfmt>
  <rcc rId="17866" sId="1" numFmtId="4">
    <oc r="E1275">
      <v>1243967.07</v>
    </oc>
    <nc r="E1275">
      <v>280847.92</v>
    </nc>
  </rcc>
  <rfmt sheetId="1" sqref="A1275:XFD1275">
    <dxf>
      <fill>
        <patternFill patternType="solid">
          <bgColor rgb="FF92D050"/>
        </patternFill>
      </fill>
    </dxf>
  </rfmt>
  <rcc rId="17867" sId="1" numFmtId="4">
    <oc r="H1276">
      <v>2500000</v>
    </oc>
    <nc r="H1276">
      <v>1555153.5</v>
    </nc>
  </rcc>
  <rfmt sheetId="1" sqref="H1276">
    <dxf>
      <fill>
        <patternFill patternType="solid">
          <bgColor rgb="FF92D050"/>
        </patternFill>
      </fill>
    </dxf>
  </rfmt>
  <rcc rId="17868" sId="1" numFmtId="4">
    <oc r="I1276">
      <v>900000</v>
    </oc>
    <nc r="I1276">
      <v>665833.44999999995</v>
    </nc>
  </rcc>
  <rfmt sheetId="1" sqref="I1276">
    <dxf>
      <fill>
        <patternFill patternType="solid">
          <bgColor rgb="FF92D050"/>
        </patternFill>
      </fill>
    </dxf>
  </rfmt>
  <rcc rId="17869" sId="1" numFmtId="4">
    <oc r="J1276">
      <v>1500000</v>
    </oc>
    <nc r="J1276">
      <v>1674112.72</v>
    </nc>
  </rcc>
  <rfmt sheetId="1" sqref="J1276">
    <dxf>
      <fill>
        <patternFill patternType="solid">
          <bgColor rgb="FF92D050"/>
        </patternFill>
      </fill>
    </dxf>
  </rfmt>
  <rfmt sheetId="1" sqref="A1277:XFD1277">
    <dxf>
      <fill>
        <patternFill>
          <bgColor rgb="FF92D050"/>
        </patternFill>
      </fill>
    </dxf>
  </rfmt>
  <rcc rId="17870" sId="1" numFmtId="4">
    <oc r="D1278">
      <f>ROUND((F1278+G1278+H1278+I1278+J1278+K1278+M1278+O1278+P1278+Q1278+R1278+S1278)*0.0214,2)</f>
    </oc>
    <nc r="D1278">
      <v>34061.86</v>
    </nc>
  </rcc>
  <rfmt sheetId="1" sqref="A1278:XFD1278">
    <dxf>
      <fill>
        <patternFill patternType="solid">
          <bgColor rgb="FF92D050"/>
        </patternFill>
      </fill>
    </dxf>
  </rfmt>
  <rfmt sheetId="1" sqref="A1280:XFD1280">
    <dxf>
      <fill>
        <patternFill patternType="solid">
          <bgColor rgb="FF92D050"/>
        </patternFill>
      </fill>
    </dxf>
  </rfmt>
  <rcc rId="17871" sId="1" numFmtId="4">
    <oc r="E1291">
      <v>379830.1</v>
    </oc>
    <nc r="E1291">
      <v>381087.59</v>
    </nc>
  </rcc>
  <rcc rId="17872" sId="1" numFmtId="4">
    <oc r="E1300">
      <v>720817.82</v>
    </oc>
    <nc r="E1300">
      <v>242409.91</v>
    </nc>
  </rcc>
  <rfmt sheetId="1" sqref="A1284:XFD1284">
    <dxf>
      <fill>
        <patternFill patternType="solid">
          <bgColor rgb="FF92D050"/>
        </patternFill>
      </fill>
    </dxf>
  </rfmt>
  <rfmt sheetId="1" sqref="A1285:XFD1285">
    <dxf>
      <fill>
        <patternFill patternType="solid">
          <bgColor rgb="FF92D050"/>
        </patternFill>
      </fill>
    </dxf>
  </rfmt>
  <rcc rId="17873" sId="1" numFmtId="4">
    <oc r="E1286">
      <v>831038.01</v>
    </oc>
    <nc r="E1286">
      <v>398843.03</v>
    </nc>
  </rcc>
  <rfmt sheetId="1" sqref="A1286:XFD1286">
    <dxf>
      <fill>
        <patternFill patternType="solid">
          <bgColor rgb="FF92D050"/>
        </patternFill>
      </fill>
    </dxf>
  </rfmt>
  <rfmt sheetId="1" sqref="A1287:XFD1287">
    <dxf>
      <fill>
        <patternFill patternType="solid">
          <bgColor rgb="FF92D050"/>
        </patternFill>
      </fill>
    </dxf>
  </rfmt>
  <rfmt sheetId="1" sqref="A1288:XFD1288">
    <dxf>
      <fill>
        <patternFill patternType="solid">
          <bgColor rgb="FF92D050"/>
        </patternFill>
      </fill>
    </dxf>
  </rfmt>
  <rfmt sheetId="1" sqref="A1289:XFD1289">
    <dxf>
      <fill>
        <patternFill patternType="solid">
          <bgColor rgb="FF92D050"/>
        </patternFill>
      </fill>
    </dxf>
  </rfmt>
  <rfmt sheetId="1" sqref="A1290:XFD1290">
    <dxf>
      <fill>
        <patternFill patternType="solid">
          <bgColor rgb="FF92D050"/>
        </patternFill>
      </fill>
    </dxf>
  </rfmt>
  <rfmt sheetId="1" sqref="A1291:XFD1291">
    <dxf>
      <fill>
        <patternFill patternType="solid">
          <bgColor rgb="FF92D050"/>
        </patternFill>
      </fill>
    </dxf>
  </rfmt>
  <rfmt sheetId="1" sqref="A1292:XFD1292">
    <dxf>
      <fill>
        <patternFill patternType="solid">
          <bgColor rgb="FF92D050"/>
        </patternFill>
      </fill>
    </dxf>
  </rfmt>
  <rfmt sheetId="1" sqref="A1296:XFD1296">
    <dxf>
      <fill>
        <patternFill patternType="solid">
          <bgColor rgb="FF92D050"/>
        </patternFill>
      </fill>
    </dxf>
  </rfmt>
  <rfmt sheetId="1" sqref="A1297:XFD1297">
    <dxf>
      <fill>
        <patternFill patternType="solid">
          <bgColor rgb="FF92D050"/>
        </patternFill>
      </fill>
    </dxf>
  </rfmt>
  <rfmt sheetId="1" sqref="A1298:XFD1298">
    <dxf>
      <fill>
        <patternFill patternType="solid">
          <bgColor rgb="FF92D050"/>
        </patternFill>
      </fill>
    </dxf>
  </rfmt>
  <rfmt sheetId="1" sqref="A1299:XFD1299">
    <dxf>
      <fill>
        <patternFill patternType="solid">
          <bgColor rgb="FF92D050"/>
        </patternFill>
      </fill>
    </dxf>
  </rfmt>
  <rfmt sheetId="1" sqref="A1300:XFD1300">
    <dxf>
      <fill>
        <patternFill patternType="solid">
          <bgColor rgb="FF92D050"/>
        </patternFill>
      </fill>
    </dxf>
  </rfmt>
  <rfmt sheetId="1" sqref="A1301:XFD1301">
    <dxf>
      <fill>
        <patternFill patternType="solid">
          <bgColor rgb="FF92D050"/>
        </patternFill>
      </fill>
    </dxf>
  </rfmt>
  <rcc rId="17874" sId="1" numFmtId="4">
    <oc r="E1304">
      <v>261530.91</v>
    </oc>
    <nc r="E1304">
      <v>194660.72</v>
    </nc>
  </rcc>
  <rfmt sheetId="1" sqref="A1304:XFD1304">
    <dxf>
      <fill>
        <patternFill patternType="solid">
          <bgColor rgb="FF92D050"/>
        </patternFill>
      </fill>
    </dxf>
  </rfmt>
  <rfmt sheetId="1" sqref="A1306:XFD1306">
    <dxf>
      <fill>
        <patternFill patternType="solid">
          <bgColor rgb="FF92D050"/>
        </patternFill>
      </fill>
    </dxf>
  </rfmt>
  <rcc rId="17875" sId="1" numFmtId="4">
    <oc r="E1308">
      <v>374924.93</v>
    </oc>
    <nc r="E1308">
      <v>747849.86</v>
    </nc>
  </rcc>
  <rfmt sheetId="1" sqref="E1308">
    <dxf>
      <fill>
        <patternFill patternType="solid">
          <bgColor rgb="FF92D050"/>
        </patternFill>
      </fill>
    </dxf>
  </rfmt>
  <rfmt sheetId="1" sqref="A1310:XFD1310">
    <dxf>
      <fill>
        <patternFill patternType="solid">
          <bgColor rgb="FF92D050"/>
        </patternFill>
      </fill>
    </dxf>
  </rfmt>
  <rfmt sheetId="1" sqref="A1316:XFD1316">
    <dxf>
      <fill>
        <patternFill patternType="solid">
          <bgColor rgb="FF92D050"/>
        </patternFill>
      </fill>
    </dxf>
  </rfmt>
  <rfmt sheetId="1" sqref="A1317:XFD1317">
    <dxf>
      <fill>
        <patternFill patternType="solid">
          <bgColor rgb="FF92D050"/>
        </patternFill>
      </fill>
    </dxf>
  </rfmt>
  <rcc rId="17876" sId="1" numFmtId="4">
    <oc r="O1318">
      <v>12587313.59</v>
    </oc>
    <nc r="O1318">
      <v>24371794.550000001</v>
    </nc>
  </rcc>
  <rfmt sheetId="1" sqref="O1318">
    <dxf>
      <fill>
        <patternFill patternType="solid">
          <bgColor rgb="FF92D050"/>
        </patternFill>
      </fill>
    </dxf>
  </rfmt>
  <rcc rId="17877" sId="1" numFmtId="4">
    <oc r="D1318">
      <v>207972.92</v>
    </oc>
    <nc r="D1318">
      <v>409446.15</v>
    </nc>
  </rcc>
  <rfmt sheetId="1" sqref="A1318:XFD1318">
    <dxf>
      <fill>
        <patternFill>
          <bgColor rgb="FF92D050"/>
        </patternFill>
      </fill>
    </dxf>
  </rfmt>
  <rfmt sheetId="1" sqref="A1319:XFD1319">
    <dxf>
      <fill>
        <patternFill patternType="solid">
          <bgColor rgb="FF92D050"/>
        </patternFill>
      </fill>
    </dxf>
  </rfmt>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78" sId="1" numFmtId="4">
    <oc r="M859">
      <v>5182815.291666667</v>
    </oc>
    <nc r="M859">
      <v>5182815.29</v>
    </nc>
  </rcc>
  <rcc rId="17879" sId="1" numFmtId="4">
    <oc r="M862">
      <v>10341104.166666668</v>
    </oc>
    <nc r="M862">
      <v>10341104.17</v>
    </nc>
  </rcc>
  <rcc rId="17880" sId="1" numFmtId="4">
    <oc r="M868">
      <v>11426597.494999999</v>
    </oc>
    <nc r="M868">
      <v>11426597.5</v>
    </nc>
  </rcc>
  <rcc rId="17881" sId="1" numFmtId="4">
    <oc r="M875">
      <v>10341104.166666668</v>
    </oc>
    <nc r="M875">
      <v>10341104.17</v>
    </nc>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881">
    <dxf>
      <fill>
        <patternFill patternType="none">
          <bgColor auto="1"/>
        </patternFill>
      </fill>
    </dxf>
  </rfmt>
  <rfmt sheetId="1" sqref="A883" start="0" length="0">
    <dxf>
      <fill>
        <patternFill patternType="none">
          <bgColor indexed="65"/>
        </patternFill>
      </fill>
    </dxf>
  </rfmt>
  <rfmt sheetId="1" sqref="A884" start="0" length="0">
    <dxf>
      <fill>
        <patternFill patternType="none">
          <bgColor indexed="65"/>
        </patternFill>
      </fill>
    </dxf>
  </rfmt>
  <rfmt sheetId="1" sqref="A885" start="0" length="0">
    <dxf>
      <fill>
        <patternFill patternType="none">
          <bgColor indexed="65"/>
        </patternFill>
      </fill>
    </dxf>
  </rfmt>
  <rfmt sheetId="1" sqref="A886" start="0" length="0">
    <dxf>
      <fill>
        <patternFill patternType="none">
          <bgColor indexed="65"/>
        </patternFill>
      </fill>
    </dxf>
  </rfmt>
  <rfmt sheetId="1" sqref="A887" start="0" length="0">
    <dxf>
      <fill>
        <patternFill patternType="none">
          <bgColor indexed="65"/>
        </patternFill>
      </fill>
    </dxf>
  </rfmt>
  <rfmt sheetId="1" sqref="A888" start="0" length="0">
    <dxf>
      <fill>
        <patternFill patternType="none">
          <bgColor indexed="65"/>
        </patternFill>
      </fill>
    </dxf>
  </rfmt>
  <rfmt sheetId="1" sqref="A889" start="0" length="0">
    <dxf>
      <fill>
        <patternFill patternType="none">
          <bgColor indexed="65"/>
        </patternFill>
      </fill>
    </dxf>
  </rfmt>
  <rfmt sheetId="1" sqref="A890" start="0" length="0">
    <dxf>
      <fill>
        <patternFill patternType="none">
          <bgColor indexed="65"/>
        </patternFill>
      </fill>
    </dxf>
  </rfmt>
  <rfmt sheetId="1" sqref="A891" start="0" length="0">
    <dxf>
      <fill>
        <patternFill patternType="none">
          <bgColor indexed="65"/>
        </patternFill>
      </fill>
    </dxf>
  </rfmt>
  <rfmt sheetId="1" sqref="A892" start="0" length="0">
    <dxf>
      <fill>
        <patternFill patternType="none">
          <bgColor indexed="65"/>
        </patternFill>
      </fill>
    </dxf>
  </rfmt>
  <rfmt sheetId="1" sqref="A893" start="0" length="0">
    <dxf>
      <fill>
        <patternFill patternType="none">
          <bgColor indexed="65"/>
        </patternFill>
      </fill>
    </dxf>
  </rfmt>
  <rfmt sheetId="1" sqref="A894" start="0" length="0">
    <dxf>
      <fill>
        <patternFill patternType="none">
          <bgColor indexed="65"/>
        </patternFill>
      </fill>
    </dxf>
  </rfmt>
  <rfmt sheetId="1" sqref="A895" start="0" length="0">
    <dxf>
      <fill>
        <patternFill patternType="none">
          <bgColor indexed="65"/>
        </patternFill>
      </fill>
    </dxf>
  </rfmt>
  <rfmt sheetId="1" sqref="A896" start="0" length="0">
    <dxf>
      <fill>
        <patternFill patternType="none">
          <bgColor indexed="65"/>
        </patternFill>
      </fill>
    </dxf>
  </rfmt>
  <rfmt sheetId="1" sqref="A897" start="0" length="0">
    <dxf>
      <fill>
        <patternFill patternType="none">
          <bgColor indexed="65"/>
        </patternFill>
      </fill>
    </dxf>
  </rfmt>
  <rfmt sheetId="1" sqref="A898" start="0" length="0">
    <dxf>
      <fill>
        <patternFill patternType="none">
          <bgColor indexed="65"/>
        </patternFill>
      </fill>
    </dxf>
  </rfmt>
  <rfmt sheetId="1" sqref="A900" start="0" length="0">
    <dxf>
      <fill>
        <patternFill patternType="none">
          <bgColor indexed="65"/>
        </patternFill>
      </fill>
    </dxf>
  </rfmt>
  <rfmt sheetId="1" sqref="A901" start="0" length="0">
    <dxf>
      <fill>
        <patternFill patternType="none">
          <bgColor indexed="65"/>
        </patternFill>
      </fill>
    </dxf>
  </rfmt>
  <rfmt sheetId="1" sqref="A899" start="0" length="0">
    <dxf>
      <fill>
        <patternFill patternType="none">
          <bgColor indexed="65"/>
        </patternFill>
      </fill>
    </dxf>
  </rfmt>
  <rfmt sheetId="1" sqref="A902" start="0" length="0">
    <dxf>
      <fill>
        <patternFill patternType="none">
          <bgColor indexed="65"/>
        </patternFill>
      </fill>
    </dxf>
  </rfmt>
  <rfmt sheetId="1" sqref="A904" start="0" length="0">
    <dxf>
      <fill>
        <patternFill patternType="none">
          <bgColor indexed="65"/>
        </patternFill>
      </fill>
    </dxf>
  </rfmt>
  <rfmt sheetId="1" sqref="A905" start="0" length="0">
    <dxf>
      <fill>
        <patternFill patternType="none">
          <bgColor indexed="65"/>
        </patternFill>
      </fill>
    </dxf>
  </rfmt>
  <rfmt sheetId="1" sqref="A906" start="0" length="0">
    <dxf>
      <fill>
        <patternFill patternType="none">
          <bgColor indexed="65"/>
        </patternFill>
      </fill>
    </dxf>
  </rfmt>
  <rfmt sheetId="1" sqref="A907" start="0" length="0">
    <dxf>
      <fill>
        <patternFill patternType="none">
          <bgColor indexed="65"/>
        </patternFill>
      </fill>
    </dxf>
  </rfmt>
  <rfmt sheetId="1" sqref="A908" start="0" length="0">
    <dxf>
      <fill>
        <patternFill patternType="none">
          <bgColor indexed="65"/>
        </patternFill>
      </fill>
    </dxf>
  </rfmt>
  <rfmt sheetId="1" sqref="A909" start="0" length="0">
    <dxf>
      <fill>
        <patternFill patternType="none">
          <bgColor indexed="65"/>
        </patternFill>
      </fill>
    </dxf>
  </rfmt>
  <rfmt sheetId="1" sqref="A910" start="0" length="0">
    <dxf>
      <fill>
        <patternFill patternType="none">
          <bgColor indexed="65"/>
        </patternFill>
      </fill>
    </dxf>
  </rfmt>
  <rfmt sheetId="1" sqref="A913" start="0" length="0">
    <dxf>
      <fill>
        <patternFill patternType="none">
          <bgColor indexed="65"/>
        </patternFill>
      </fill>
    </dxf>
  </rfmt>
  <rfmt sheetId="1" sqref="A914" start="0" length="0">
    <dxf>
      <fill>
        <patternFill patternType="none">
          <bgColor indexed="65"/>
        </patternFill>
      </fill>
    </dxf>
  </rfmt>
  <rfmt sheetId="1" sqref="A915" start="0" length="0">
    <dxf>
      <fill>
        <patternFill patternType="none">
          <bgColor indexed="65"/>
        </patternFill>
      </fill>
    </dxf>
  </rfmt>
  <rfmt sheetId="1" sqref="A916" start="0" length="0">
    <dxf>
      <fill>
        <patternFill patternType="none">
          <bgColor indexed="65"/>
        </patternFill>
      </fill>
    </dxf>
  </rfmt>
  <rfmt sheetId="1" sqref="A917" start="0" length="0">
    <dxf>
      <fill>
        <patternFill patternType="none">
          <bgColor indexed="65"/>
        </patternFill>
      </fill>
    </dxf>
  </rfmt>
  <rfmt sheetId="1" sqref="A920" start="0" length="0">
    <dxf>
      <fill>
        <patternFill patternType="none">
          <bgColor indexed="65"/>
        </patternFill>
      </fill>
    </dxf>
  </rfmt>
  <rfmt sheetId="1" sqref="A923" start="0" length="0">
    <dxf>
      <fill>
        <patternFill patternType="none">
          <bgColor indexed="65"/>
        </patternFill>
      </fill>
    </dxf>
  </rfmt>
  <rfmt sheetId="1" sqref="A924" start="0" length="0">
    <dxf>
      <fill>
        <patternFill patternType="none">
          <bgColor indexed="65"/>
        </patternFill>
      </fill>
    </dxf>
  </rfmt>
  <rfmt sheetId="1" sqref="A925" start="0" length="0">
    <dxf>
      <fill>
        <patternFill patternType="none">
          <bgColor indexed="65"/>
        </patternFill>
      </fill>
    </dxf>
  </rfmt>
  <rfmt sheetId="1" sqref="A926" start="0" length="0">
    <dxf>
      <fill>
        <patternFill patternType="none">
          <bgColor indexed="65"/>
        </patternFill>
      </fill>
    </dxf>
  </rfmt>
  <rfmt sheetId="1" sqref="A927" start="0" length="0">
    <dxf>
      <fill>
        <patternFill patternType="none">
          <bgColor indexed="65"/>
        </patternFill>
      </fill>
    </dxf>
  </rfmt>
  <rfmt sheetId="1" sqref="A928" start="0" length="0">
    <dxf>
      <fill>
        <patternFill patternType="none">
          <bgColor indexed="65"/>
        </patternFill>
      </fill>
    </dxf>
  </rfmt>
  <rfmt sheetId="1" sqref="A930" start="0" length="0">
    <dxf>
      <fill>
        <patternFill patternType="none">
          <bgColor indexed="65"/>
        </patternFill>
      </fill>
    </dxf>
  </rfmt>
  <rfmt sheetId="1" sqref="A941" start="0" length="0">
    <dxf>
      <fill>
        <patternFill patternType="none">
          <bgColor indexed="65"/>
        </patternFill>
      </fill>
    </dxf>
  </rfmt>
  <rfmt sheetId="1" sqref="A942" start="0" length="0">
    <dxf>
      <fill>
        <patternFill patternType="none">
          <bgColor indexed="65"/>
        </patternFill>
      </fill>
    </dxf>
  </rfmt>
  <rfmt sheetId="1" sqref="A943" start="0" length="0">
    <dxf>
      <fill>
        <patternFill patternType="none">
          <bgColor indexed="65"/>
        </patternFill>
      </fill>
    </dxf>
  </rfmt>
  <rfmt sheetId="1" sqref="A944" start="0" length="0">
    <dxf>
      <fill>
        <patternFill patternType="none">
          <bgColor indexed="65"/>
        </patternFill>
      </fill>
    </dxf>
  </rfmt>
  <rfmt sheetId="1" sqref="A945" start="0" length="0">
    <dxf>
      <fill>
        <patternFill patternType="none">
          <bgColor indexed="65"/>
        </patternFill>
      </fill>
    </dxf>
  </rfmt>
  <rfmt sheetId="1" sqref="A946" start="0" length="0">
    <dxf>
      <fill>
        <patternFill patternType="none">
          <bgColor indexed="65"/>
        </patternFill>
      </fill>
    </dxf>
  </rfmt>
  <rfmt sheetId="1" sqref="A947" start="0" length="0">
    <dxf>
      <fill>
        <patternFill patternType="none">
          <bgColor indexed="65"/>
        </patternFill>
      </fill>
    </dxf>
  </rfmt>
  <rfmt sheetId="1" sqref="A950" start="0" length="0">
    <dxf>
      <fill>
        <patternFill patternType="none">
          <bgColor indexed="65"/>
        </patternFill>
      </fill>
    </dxf>
  </rfmt>
  <rfmt sheetId="1" sqref="A953" start="0" length="0">
    <dxf>
      <fill>
        <patternFill patternType="none">
          <bgColor indexed="65"/>
        </patternFill>
      </fill>
    </dxf>
  </rfmt>
  <rfmt sheetId="1" sqref="A956">
    <dxf>
      <fill>
        <patternFill patternType="none">
          <bgColor auto="1"/>
        </patternFill>
      </fill>
    </dxf>
  </rfmt>
  <rfmt sheetId="1" sqref="A957" start="0" length="0">
    <dxf>
      <fill>
        <patternFill patternType="none">
          <bgColor indexed="65"/>
        </patternFill>
      </fill>
    </dxf>
  </rfmt>
  <rfmt sheetId="1" sqref="A958" start="0" length="0">
    <dxf>
      <fill>
        <patternFill patternType="none">
          <bgColor indexed="65"/>
        </patternFill>
      </fill>
    </dxf>
  </rfmt>
  <rfmt sheetId="1" sqref="A959" start="0" length="0">
    <dxf>
      <fill>
        <patternFill patternType="none">
          <bgColor indexed="65"/>
        </patternFill>
      </fill>
    </dxf>
  </rfmt>
  <rfmt sheetId="1" sqref="A960" start="0" length="0">
    <dxf>
      <fill>
        <patternFill patternType="none">
          <bgColor indexed="65"/>
        </patternFill>
      </fill>
    </dxf>
  </rfmt>
  <rfmt sheetId="1" sqref="A961" start="0" length="0">
    <dxf>
      <fill>
        <patternFill patternType="none">
          <bgColor indexed="65"/>
        </patternFill>
      </fill>
    </dxf>
  </rfmt>
  <rfmt sheetId="1" sqref="A962" start="0" length="0">
    <dxf>
      <fill>
        <patternFill patternType="none">
          <bgColor indexed="65"/>
        </patternFill>
      </fill>
    </dxf>
  </rfmt>
  <rfmt sheetId="1" sqref="A963" start="0" length="0">
    <dxf>
      <fill>
        <patternFill patternType="none">
          <bgColor indexed="65"/>
        </patternFill>
      </fill>
    </dxf>
  </rfmt>
  <rfmt sheetId="1" sqref="A964" start="0" length="0">
    <dxf>
      <fill>
        <patternFill patternType="none">
          <bgColor indexed="65"/>
        </patternFill>
      </fill>
    </dxf>
  </rfmt>
  <rfmt sheetId="1" sqref="A965" start="0" length="0">
    <dxf>
      <fill>
        <patternFill patternType="none">
          <bgColor indexed="65"/>
        </patternFill>
      </fill>
    </dxf>
  </rfmt>
  <rfmt sheetId="1" sqref="A966" start="0" length="0">
    <dxf>
      <fill>
        <patternFill patternType="none">
          <bgColor indexed="65"/>
        </patternFill>
      </fill>
    </dxf>
  </rfmt>
  <rfmt sheetId="1" sqref="A967" start="0" length="0">
    <dxf>
      <fill>
        <patternFill patternType="none">
          <bgColor indexed="65"/>
        </patternFill>
      </fill>
    </dxf>
  </rfmt>
  <rfmt sheetId="1" sqref="A968" start="0" length="0">
    <dxf>
      <fill>
        <patternFill patternType="none">
          <bgColor indexed="65"/>
        </patternFill>
      </fill>
    </dxf>
  </rfmt>
  <rfmt sheetId="1" sqref="A969" start="0" length="0">
    <dxf>
      <fill>
        <patternFill patternType="none">
          <bgColor indexed="65"/>
        </patternFill>
      </fill>
    </dxf>
  </rfmt>
  <rfmt sheetId="1" sqref="A971" start="0" length="0">
    <dxf>
      <fill>
        <patternFill patternType="none">
          <bgColor indexed="65"/>
        </patternFill>
      </fill>
    </dxf>
  </rfmt>
  <rfmt sheetId="1" sqref="A972" start="0" length="0">
    <dxf>
      <fill>
        <patternFill patternType="none">
          <bgColor indexed="65"/>
        </patternFill>
      </fill>
    </dxf>
  </rfmt>
  <rfmt sheetId="1" sqref="A976" start="0" length="0">
    <dxf>
      <fill>
        <patternFill patternType="none">
          <bgColor indexed="65"/>
        </patternFill>
      </fill>
    </dxf>
  </rfmt>
  <rfmt sheetId="1" sqref="A977" start="0" length="0">
    <dxf>
      <fill>
        <patternFill patternType="none">
          <bgColor indexed="65"/>
        </patternFill>
      </fill>
    </dxf>
  </rfmt>
  <rfmt sheetId="1" sqref="A979" start="0" length="0">
    <dxf>
      <fill>
        <patternFill patternType="none">
          <bgColor indexed="65"/>
        </patternFill>
      </fill>
    </dxf>
  </rfmt>
  <rfmt sheetId="1" sqref="A980" start="0" length="0">
    <dxf>
      <fill>
        <patternFill patternType="none">
          <bgColor indexed="65"/>
        </patternFill>
      </fill>
    </dxf>
  </rfmt>
  <rfmt sheetId="1" sqref="A981" start="0" length="0">
    <dxf>
      <fill>
        <patternFill patternType="none">
          <bgColor indexed="65"/>
        </patternFill>
      </fill>
    </dxf>
  </rfmt>
  <rfmt sheetId="1" sqref="A984" start="0" length="0">
    <dxf>
      <fill>
        <patternFill patternType="none">
          <bgColor indexed="65"/>
        </patternFill>
      </fill>
    </dxf>
  </rfmt>
  <rfmt sheetId="1" sqref="A985" start="0" length="0">
    <dxf>
      <fill>
        <patternFill patternType="none">
          <bgColor indexed="65"/>
        </patternFill>
      </fill>
    </dxf>
  </rfmt>
  <rfmt sheetId="1" sqref="A986" start="0" length="0">
    <dxf>
      <fill>
        <patternFill patternType="none">
          <bgColor indexed="65"/>
        </patternFill>
      </fill>
    </dxf>
  </rfmt>
  <rfmt sheetId="1" sqref="A987" start="0" length="0">
    <dxf>
      <fill>
        <patternFill patternType="none">
          <bgColor indexed="65"/>
        </patternFill>
      </fill>
    </dxf>
  </rfmt>
  <rfmt sheetId="1" sqref="A988" start="0" length="0">
    <dxf>
      <fill>
        <patternFill patternType="none">
          <bgColor indexed="65"/>
        </patternFill>
      </fill>
    </dxf>
  </rfmt>
  <rfmt sheetId="1" sqref="A989" start="0" length="0">
    <dxf>
      <fill>
        <patternFill patternType="none">
          <bgColor indexed="65"/>
        </patternFill>
      </fill>
    </dxf>
  </rfmt>
  <rfmt sheetId="1" sqref="A990" start="0" length="0">
    <dxf>
      <fill>
        <patternFill patternType="none">
          <bgColor indexed="65"/>
        </patternFill>
      </fill>
    </dxf>
  </rfmt>
  <rfmt sheetId="1" sqref="A991" start="0" length="0">
    <dxf>
      <fill>
        <patternFill patternType="none">
          <bgColor indexed="65"/>
        </patternFill>
      </fill>
    </dxf>
  </rfmt>
  <rfmt sheetId="1" sqref="A992" start="0" length="0">
    <dxf>
      <fill>
        <patternFill patternType="none">
          <bgColor indexed="65"/>
        </patternFill>
      </fill>
    </dxf>
  </rfmt>
  <rfmt sheetId="1" sqref="A993" start="0" length="0">
    <dxf>
      <fill>
        <patternFill patternType="none">
          <bgColor indexed="65"/>
        </patternFill>
      </fill>
    </dxf>
  </rfmt>
  <rfmt sheetId="1" sqref="A994" start="0" length="0">
    <dxf>
      <fill>
        <patternFill patternType="none">
          <bgColor indexed="65"/>
        </patternFill>
      </fill>
    </dxf>
  </rfmt>
  <rfmt sheetId="1" sqref="A995" start="0" length="0">
    <dxf>
      <fill>
        <patternFill patternType="none">
          <bgColor indexed="65"/>
        </patternFill>
      </fill>
    </dxf>
  </rfmt>
  <rfmt sheetId="1" sqref="A996" start="0" length="0">
    <dxf>
      <fill>
        <patternFill patternType="none">
          <bgColor indexed="65"/>
        </patternFill>
      </fill>
    </dxf>
  </rfmt>
  <rfmt sheetId="1" sqref="A997" start="0" length="0">
    <dxf>
      <fill>
        <patternFill patternType="none">
          <bgColor indexed="65"/>
        </patternFill>
      </fill>
    </dxf>
  </rfmt>
  <rfmt sheetId="1" sqref="A998" start="0" length="0">
    <dxf>
      <fill>
        <patternFill patternType="none">
          <bgColor indexed="65"/>
        </patternFill>
      </fill>
    </dxf>
  </rfmt>
  <rfmt sheetId="1" sqref="A999" start="0" length="0">
    <dxf>
      <fill>
        <patternFill patternType="none">
          <bgColor indexed="65"/>
        </patternFill>
      </fill>
    </dxf>
  </rfmt>
  <rfmt sheetId="1" sqref="A1002" start="0" length="0">
    <dxf>
      <fill>
        <patternFill patternType="none">
          <bgColor indexed="65"/>
        </patternFill>
      </fill>
    </dxf>
  </rfmt>
  <rfmt sheetId="1" sqref="A1003" start="0" length="0">
    <dxf>
      <fill>
        <patternFill patternType="none">
          <bgColor indexed="65"/>
        </patternFill>
      </fill>
    </dxf>
  </rfmt>
  <rfmt sheetId="1" sqref="A1004" start="0" length="0">
    <dxf>
      <fill>
        <patternFill patternType="none">
          <bgColor indexed="65"/>
        </patternFill>
      </fill>
    </dxf>
  </rfmt>
  <rfmt sheetId="1" sqref="A1005" start="0" length="0">
    <dxf>
      <fill>
        <patternFill patternType="none">
          <bgColor indexed="65"/>
        </patternFill>
      </fill>
    </dxf>
  </rfmt>
  <rfmt sheetId="1" sqref="A1006" start="0" length="0">
    <dxf>
      <fill>
        <patternFill patternType="none">
          <bgColor indexed="65"/>
        </patternFill>
      </fill>
    </dxf>
  </rfmt>
  <rfmt sheetId="1" sqref="A1007" start="0" length="0">
    <dxf>
      <fill>
        <patternFill patternType="none">
          <bgColor indexed="65"/>
        </patternFill>
      </fill>
    </dxf>
  </rfmt>
  <rfmt sheetId="1" sqref="A1008" start="0" length="0">
    <dxf>
      <fill>
        <patternFill patternType="none">
          <bgColor indexed="65"/>
        </patternFill>
      </fill>
    </dxf>
  </rfmt>
  <rfmt sheetId="1" sqref="A1009" start="0" length="0">
    <dxf>
      <fill>
        <patternFill patternType="none">
          <bgColor indexed="65"/>
        </patternFill>
      </fill>
    </dxf>
  </rfmt>
  <rfmt sheetId="1" sqref="A1010" start="0" length="0">
    <dxf>
      <fill>
        <patternFill patternType="none">
          <bgColor indexed="65"/>
        </patternFill>
      </fill>
    </dxf>
  </rfmt>
  <rfmt sheetId="1" sqref="A1012" start="0" length="0">
    <dxf>
      <fill>
        <patternFill patternType="none">
          <bgColor indexed="65"/>
        </patternFill>
      </fill>
    </dxf>
  </rfmt>
  <rfmt sheetId="1" sqref="A1013" start="0" length="0">
    <dxf>
      <fill>
        <patternFill patternType="none">
          <bgColor indexed="65"/>
        </patternFill>
      </fill>
    </dxf>
  </rfmt>
  <rfmt sheetId="1" sqref="A1014" start="0" length="0">
    <dxf>
      <fill>
        <patternFill patternType="none">
          <bgColor indexed="65"/>
        </patternFill>
      </fill>
    </dxf>
  </rfmt>
  <rfmt sheetId="1" sqref="A1015" start="0" length="0">
    <dxf>
      <fill>
        <patternFill patternType="none">
          <bgColor indexed="65"/>
        </patternFill>
      </fill>
    </dxf>
  </rfmt>
  <rfmt sheetId="1" sqref="A1017" start="0" length="0">
    <dxf>
      <fill>
        <patternFill patternType="none">
          <bgColor indexed="65"/>
        </patternFill>
      </fill>
    </dxf>
  </rfmt>
  <rfmt sheetId="1" sqref="A1018" start="0" length="0">
    <dxf>
      <fill>
        <patternFill patternType="none">
          <bgColor indexed="65"/>
        </patternFill>
      </fill>
    </dxf>
  </rfmt>
  <rfmt sheetId="1" sqref="A1020" start="0" length="0">
    <dxf>
      <fill>
        <patternFill patternType="none">
          <bgColor indexed="65"/>
        </patternFill>
      </fill>
    </dxf>
  </rfmt>
  <rfmt sheetId="1" sqref="A1022" start="0" length="0">
    <dxf>
      <fill>
        <patternFill patternType="none">
          <bgColor indexed="65"/>
        </patternFill>
      </fill>
    </dxf>
  </rfmt>
  <rfmt sheetId="1" sqref="A1023" start="0" length="0">
    <dxf>
      <fill>
        <patternFill patternType="none">
          <bgColor indexed="65"/>
        </patternFill>
      </fill>
    </dxf>
  </rfmt>
  <rfmt sheetId="1" sqref="A1024" start="0" length="0">
    <dxf>
      <fill>
        <patternFill patternType="none">
          <bgColor indexed="65"/>
        </patternFill>
      </fill>
    </dxf>
  </rfmt>
  <rfmt sheetId="1" sqref="A1025" start="0" length="0">
    <dxf>
      <fill>
        <patternFill patternType="none">
          <bgColor indexed="65"/>
        </patternFill>
      </fill>
    </dxf>
  </rfmt>
  <rfmt sheetId="1" sqref="A1026" start="0" length="0">
    <dxf>
      <fill>
        <patternFill patternType="none">
          <bgColor indexed="65"/>
        </patternFill>
      </fill>
    </dxf>
  </rfmt>
  <rfmt sheetId="1" sqref="A1027" start="0" length="0">
    <dxf>
      <fill>
        <patternFill patternType="none">
          <bgColor indexed="65"/>
        </patternFill>
      </fill>
    </dxf>
  </rfmt>
  <rfmt sheetId="1" sqref="A1028" start="0" length="0">
    <dxf>
      <fill>
        <patternFill patternType="none">
          <bgColor indexed="65"/>
        </patternFill>
      </fill>
    </dxf>
  </rfmt>
  <rfmt sheetId="1" sqref="A1029" start="0" length="0">
    <dxf>
      <fill>
        <patternFill patternType="none">
          <bgColor indexed="65"/>
        </patternFill>
      </fill>
    </dxf>
  </rfmt>
  <rfmt sheetId="1" sqref="A1030" start="0" length="0">
    <dxf>
      <fill>
        <patternFill patternType="none">
          <bgColor indexed="65"/>
        </patternFill>
      </fill>
    </dxf>
  </rfmt>
  <rfmt sheetId="1" sqref="A1031" start="0" length="0">
    <dxf>
      <fill>
        <patternFill patternType="none">
          <bgColor indexed="65"/>
        </patternFill>
      </fill>
    </dxf>
  </rfmt>
  <rfmt sheetId="1" sqref="A1032" start="0" length="0">
    <dxf>
      <fill>
        <patternFill patternType="none">
          <bgColor indexed="65"/>
        </patternFill>
      </fill>
    </dxf>
  </rfmt>
  <rfmt sheetId="1" sqref="A1033" start="0" length="0">
    <dxf>
      <fill>
        <patternFill patternType="none">
          <bgColor indexed="65"/>
        </patternFill>
      </fill>
    </dxf>
  </rfmt>
  <rfmt sheetId="1" sqref="A1034" start="0" length="0">
    <dxf>
      <fill>
        <patternFill patternType="none">
          <bgColor indexed="65"/>
        </patternFill>
      </fill>
    </dxf>
  </rfmt>
  <rfmt sheetId="1" sqref="A1035" start="0" length="0">
    <dxf>
      <fill>
        <patternFill patternType="none">
          <bgColor indexed="65"/>
        </patternFill>
      </fill>
    </dxf>
  </rfmt>
  <rfmt sheetId="1" sqref="A1036" start="0" length="0">
    <dxf>
      <fill>
        <patternFill patternType="none">
          <bgColor indexed="65"/>
        </patternFill>
      </fill>
    </dxf>
  </rfmt>
  <rfmt sheetId="1" sqref="A1037" start="0" length="0">
    <dxf>
      <fill>
        <patternFill patternType="none">
          <bgColor indexed="65"/>
        </patternFill>
      </fill>
    </dxf>
  </rfmt>
  <rfmt sheetId="1" sqref="A1038" start="0" length="0">
    <dxf>
      <fill>
        <patternFill patternType="none">
          <bgColor indexed="65"/>
        </patternFill>
      </fill>
    </dxf>
  </rfmt>
  <rfmt sheetId="1" sqref="A1039" start="0" length="0">
    <dxf>
      <fill>
        <patternFill patternType="none">
          <bgColor indexed="65"/>
        </patternFill>
      </fill>
    </dxf>
  </rfmt>
  <rfmt sheetId="1" sqref="A1040" start="0" length="0">
    <dxf>
      <fill>
        <patternFill patternType="none">
          <bgColor indexed="65"/>
        </patternFill>
      </fill>
    </dxf>
  </rfmt>
  <rfmt sheetId="1" sqref="A1041" start="0" length="0">
    <dxf>
      <fill>
        <patternFill patternType="none">
          <bgColor indexed="65"/>
        </patternFill>
      </fill>
    </dxf>
  </rfmt>
  <rfmt sheetId="1" sqref="A1042" start="0" length="0">
    <dxf>
      <fill>
        <patternFill patternType="none">
          <bgColor indexed="65"/>
        </patternFill>
      </fill>
    </dxf>
  </rfmt>
  <rfmt sheetId="1" sqref="A1043" start="0" length="0">
    <dxf>
      <fill>
        <patternFill patternType="none">
          <bgColor indexed="65"/>
        </patternFill>
      </fill>
    </dxf>
  </rfmt>
  <rfmt sheetId="1" sqref="A1044" start="0" length="0">
    <dxf>
      <fill>
        <patternFill patternType="none">
          <bgColor indexed="65"/>
        </patternFill>
      </fill>
    </dxf>
  </rfmt>
  <rfmt sheetId="1" sqref="A1045" start="0" length="0">
    <dxf>
      <fill>
        <patternFill patternType="none">
          <bgColor indexed="65"/>
        </patternFill>
      </fill>
    </dxf>
  </rfmt>
  <rfmt sheetId="1" sqref="A1046" start="0" length="0">
    <dxf>
      <fill>
        <patternFill patternType="none">
          <bgColor indexed="65"/>
        </patternFill>
      </fill>
    </dxf>
  </rfmt>
  <rfmt sheetId="1" sqref="A1047" start="0" length="0">
    <dxf>
      <fill>
        <patternFill patternType="none">
          <bgColor indexed="65"/>
        </patternFill>
      </fill>
    </dxf>
  </rfmt>
  <rfmt sheetId="1" sqref="A1048" start="0" length="0">
    <dxf>
      <fill>
        <patternFill patternType="none">
          <bgColor indexed="65"/>
        </patternFill>
      </fill>
    </dxf>
  </rfmt>
  <rfmt sheetId="1" sqref="A1049" start="0" length="0">
    <dxf>
      <fill>
        <patternFill patternType="none">
          <bgColor indexed="65"/>
        </patternFill>
      </fill>
    </dxf>
  </rfmt>
  <rfmt sheetId="1" sqref="A1050" start="0" length="0">
    <dxf>
      <fill>
        <patternFill patternType="none">
          <bgColor indexed="65"/>
        </patternFill>
      </fill>
    </dxf>
  </rfmt>
  <rfmt sheetId="1" sqref="A1051" start="0" length="0">
    <dxf>
      <fill>
        <patternFill patternType="none">
          <bgColor indexed="65"/>
        </patternFill>
      </fill>
    </dxf>
  </rfmt>
  <rfmt sheetId="1" sqref="A1052" start="0" length="0">
    <dxf>
      <fill>
        <patternFill patternType="none">
          <bgColor indexed="65"/>
        </patternFill>
      </fill>
    </dxf>
  </rfmt>
  <rfmt sheetId="1" sqref="A1053" start="0" length="0">
    <dxf>
      <fill>
        <patternFill patternType="none">
          <bgColor indexed="65"/>
        </patternFill>
      </fill>
    </dxf>
  </rfmt>
  <rfmt sheetId="1" sqref="A1054" start="0" length="0">
    <dxf>
      <fill>
        <patternFill patternType="none">
          <bgColor indexed="65"/>
        </patternFill>
      </fill>
    </dxf>
  </rfmt>
  <rfmt sheetId="1" sqref="A1055" start="0" length="0">
    <dxf>
      <fill>
        <patternFill patternType="none">
          <bgColor indexed="65"/>
        </patternFill>
      </fill>
    </dxf>
  </rfmt>
  <rfmt sheetId="1" sqref="A1056" start="0" length="0">
    <dxf>
      <fill>
        <patternFill patternType="none">
          <bgColor indexed="65"/>
        </patternFill>
      </fill>
    </dxf>
  </rfmt>
  <rfmt sheetId="1" sqref="A1057" start="0" length="0">
    <dxf>
      <fill>
        <patternFill patternType="none">
          <bgColor indexed="65"/>
        </patternFill>
      </fill>
    </dxf>
  </rfmt>
  <rfmt sheetId="1" sqref="A1058" start="0" length="0">
    <dxf>
      <fill>
        <patternFill patternType="none">
          <bgColor indexed="65"/>
        </patternFill>
      </fill>
    </dxf>
  </rfmt>
  <rfmt sheetId="1" sqref="A1059" start="0" length="0">
    <dxf>
      <fill>
        <patternFill patternType="none">
          <bgColor indexed="65"/>
        </patternFill>
      </fill>
    </dxf>
  </rfmt>
  <rfmt sheetId="1" sqref="A1060" start="0" length="0">
    <dxf>
      <fill>
        <patternFill patternType="none">
          <bgColor indexed="65"/>
        </patternFill>
      </fill>
    </dxf>
  </rfmt>
  <rfmt sheetId="1" sqref="A1061" start="0" length="0">
    <dxf>
      <fill>
        <patternFill patternType="none">
          <bgColor indexed="65"/>
        </patternFill>
      </fill>
    </dxf>
  </rfmt>
  <rfmt sheetId="1" sqref="A1062" start="0" length="0">
    <dxf>
      <fill>
        <patternFill patternType="none">
          <bgColor indexed="65"/>
        </patternFill>
      </fill>
    </dxf>
  </rfmt>
  <rfmt sheetId="1" sqref="A1063" start="0" length="0">
    <dxf>
      <fill>
        <patternFill patternType="none">
          <bgColor indexed="65"/>
        </patternFill>
      </fill>
    </dxf>
  </rfmt>
  <rfmt sheetId="1" sqref="A1064" start="0" length="0">
    <dxf>
      <fill>
        <patternFill patternType="none">
          <bgColor indexed="65"/>
        </patternFill>
      </fill>
    </dxf>
  </rfmt>
  <rfmt sheetId="1" sqref="A1065" start="0" length="0">
    <dxf>
      <fill>
        <patternFill patternType="none">
          <bgColor indexed="65"/>
        </patternFill>
      </fill>
    </dxf>
  </rfmt>
  <rfmt sheetId="1" sqref="A1066" start="0" length="0">
    <dxf>
      <fill>
        <patternFill patternType="none">
          <bgColor indexed="65"/>
        </patternFill>
      </fill>
    </dxf>
  </rfmt>
  <rfmt sheetId="1" sqref="A1067" start="0" length="0">
    <dxf>
      <fill>
        <patternFill patternType="none">
          <bgColor indexed="65"/>
        </patternFill>
      </fill>
    </dxf>
  </rfmt>
  <rfmt sheetId="1" sqref="A1068" start="0" length="0">
    <dxf>
      <fill>
        <patternFill patternType="none">
          <bgColor indexed="65"/>
        </patternFill>
      </fill>
    </dxf>
  </rfmt>
  <rfmt sheetId="1" sqref="A1069" start="0" length="0">
    <dxf>
      <fill>
        <patternFill patternType="none">
          <bgColor indexed="65"/>
        </patternFill>
      </fill>
    </dxf>
  </rfmt>
  <rfmt sheetId="1" sqref="A1070" start="0" length="0">
    <dxf>
      <fill>
        <patternFill patternType="none">
          <bgColor indexed="65"/>
        </patternFill>
      </fill>
    </dxf>
  </rfmt>
  <rfmt sheetId="1" sqref="A1071" start="0" length="0">
    <dxf>
      <fill>
        <patternFill patternType="none">
          <bgColor indexed="65"/>
        </patternFill>
      </fill>
    </dxf>
  </rfmt>
  <rfmt sheetId="1" sqref="A1072" start="0" length="0">
    <dxf>
      <fill>
        <patternFill patternType="none">
          <bgColor indexed="65"/>
        </patternFill>
      </fill>
    </dxf>
  </rfmt>
  <rfmt sheetId="1" sqref="A1073" start="0" length="0">
    <dxf>
      <fill>
        <patternFill patternType="none">
          <bgColor indexed="65"/>
        </patternFill>
      </fill>
    </dxf>
  </rfmt>
  <rfmt sheetId="1" sqref="A1074" start="0" length="0">
    <dxf>
      <fill>
        <patternFill patternType="none">
          <bgColor indexed="65"/>
        </patternFill>
      </fill>
    </dxf>
  </rfmt>
  <rfmt sheetId="1" sqref="A1075" start="0" length="0">
    <dxf>
      <fill>
        <patternFill patternType="none">
          <bgColor indexed="65"/>
        </patternFill>
      </fill>
    </dxf>
  </rfmt>
  <rfmt sheetId="1" sqref="A1076" start="0" length="0">
    <dxf>
      <fill>
        <patternFill patternType="none">
          <bgColor indexed="65"/>
        </patternFill>
      </fill>
    </dxf>
  </rfmt>
  <rfmt sheetId="1" sqref="A1081">
    <dxf>
      <fill>
        <patternFill patternType="none">
          <bgColor auto="1"/>
        </patternFill>
      </fill>
    </dxf>
  </rfmt>
  <rfmt sheetId="1" sqref="A1082" start="0" length="0">
    <dxf>
      <fill>
        <patternFill patternType="none">
          <bgColor indexed="65"/>
        </patternFill>
      </fill>
    </dxf>
  </rfmt>
  <rfmt sheetId="1" sqref="A1084" start="0" length="0">
    <dxf>
      <fill>
        <patternFill patternType="none">
          <bgColor indexed="65"/>
        </patternFill>
      </fill>
    </dxf>
  </rfmt>
  <rfmt sheetId="1" sqref="A1085" start="0" length="0">
    <dxf>
      <fill>
        <patternFill patternType="none">
          <bgColor indexed="65"/>
        </patternFill>
      </fill>
    </dxf>
  </rfmt>
  <rfmt sheetId="1" sqref="A1086" start="0" length="0">
    <dxf>
      <fill>
        <patternFill patternType="none">
          <bgColor indexed="65"/>
        </patternFill>
      </fill>
    </dxf>
  </rfmt>
  <rfmt sheetId="1" sqref="A1087" start="0" length="0">
    <dxf>
      <fill>
        <patternFill patternType="none">
          <bgColor indexed="65"/>
        </patternFill>
      </fill>
    </dxf>
  </rfmt>
  <rfmt sheetId="1" sqref="A1088" start="0" length="0">
    <dxf>
      <fill>
        <patternFill patternType="none">
          <bgColor indexed="65"/>
        </patternFill>
      </fill>
    </dxf>
  </rfmt>
  <rfmt sheetId="1" sqref="A1089" start="0" length="0">
    <dxf>
      <fill>
        <patternFill patternType="none">
          <bgColor indexed="65"/>
        </patternFill>
      </fill>
    </dxf>
  </rfmt>
  <rfmt sheetId="1" sqref="A1090" start="0" length="0">
    <dxf>
      <fill>
        <patternFill patternType="none">
          <bgColor indexed="65"/>
        </patternFill>
      </fill>
    </dxf>
  </rfmt>
  <rfmt sheetId="1" sqref="A1091" start="0" length="0">
    <dxf>
      <fill>
        <patternFill patternType="none">
          <bgColor indexed="65"/>
        </patternFill>
      </fill>
    </dxf>
  </rfmt>
  <rfmt sheetId="1" sqref="A1092" start="0" length="0">
    <dxf>
      <fill>
        <patternFill patternType="none">
          <bgColor indexed="65"/>
        </patternFill>
      </fill>
    </dxf>
  </rfmt>
  <rfmt sheetId="1" sqref="A1096" start="0" length="0">
    <dxf>
      <fill>
        <patternFill patternType="none">
          <bgColor indexed="65"/>
        </patternFill>
      </fill>
    </dxf>
  </rfmt>
  <rfmt sheetId="1" sqref="A1097" start="0" length="0">
    <dxf>
      <fill>
        <patternFill patternType="none">
          <bgColor indexed="65"/>
        </patternFill>
      </fill>
    </dxf>
  </rfmt>
  <rfmt sheetId="1" sqref="A1098" start="0" length="0">
    <dxf>
      <fill>
        <patternFill patternType="none">
          <bgColor indexed="65"/>
        </patternFill>
      </fill>
    </dxf>
  </rfmt>
  <rfmt sheetId="1" sqref="A1099" start="0" length="0">
    <dxf>
      <fill>
        <patternFill patternType="none">
          <bgColor indexed="65"/>
        </patternFill>
      </fill>
    </dxf>
  </rfmt>
  <rfmt sheetId="1" sqref="A1100" start="0" length="0">
    <dxf>
      <fill>
        <patternFill patternType="none">
          <bgColor indexed="65"/>
        </patternFill>
      </fill>
    </dxf>
  </rfmt>
  <rfmt sheetId="1" sqref="A1101" start="0" length="0">
    <dxf>
      <fill>
        <patternFill patternType="none">
          <bgColor indexed="65"/>
        </patternFill>
      </fill>
    </dxf>
  </rfmt>
  <rfmt sheetId="1" sqref="A1102" start="0" length="0">
    <dxf>
      <fill>
        <patternFill patternType="none">
          <bgColor indexed="65"/>
        </patternFill>
      </fill>
    </dxf>
  </rfmt>
  <rfmt sheetId="1" sqref="A1103" start="0" length="0">
    <dxf>
      <fill>
        <patternFill patternType="none">
          <bgColor indexed="65"/>
        </patternFill>
      </fill>
    </dxf>
  </rfmt>
  <rfmt sheetId="1" sqref="A1104" start="0" length="0">
    <dxf>
      <fill>
        <patternFill patternType="none">
          <bgColor indexed="65"/>
        </patternFill>
      </fill>
    </dxf>
  </rfmt>
  <rfmt sheetId="1" sqref="A1105" start="0" length="0">
    <dxf>
      <fill>
        <patternFill patternType="none">
          <bgColor indexed="65"/>
        </patternFill>
      </fill>
    </dxf>
  </rfmt>
  <rfmt sheetId="1" sqref="A1107" start="0" length="0">
    <dxf>
      <fill>
        <patternFill patternType="none">
          <bgColor indexed="65"/>
        </patternFill>
      </fill>
    </dxf>
  </rfmt>
  <rfmt sheetId="1" sqref="A1108" start="0" length="0">
    <dxf>
      <fill>
        <patternFill patternType="none">
          <bgColor indexed="65"/>
        </patternFill>
      </fill>
    </dxf>
  </rfmt>
  <rfmt sheetId="1" sqref="A1110" start="0" length="0">
    <dxf>
      <fill>
        <patternFill patternType="none">
          <bgColor indexed="65"/>
        </patternFill>
      </fill>
    </dxf>
  </rfmt>
  <rfmt sheetId="1" sqref="A1111" start="0" length="0">
    <dxf>
      <fill>
        <patternFill patternType="none">
          <bgColor indexed="65"/>
        </patternFill>
      </fill>
    </dxf>
  </rfmt>
  <rfmt sheetId="1" sqref="A1113" start="0" length="0">
    <dxf>
      <fill>
        <patternFill patternType="none">
          <bgColor indexed="65"/>
        </patternFill>
      </fill>
    </dxf>
  </rfmt>
  <rfmt sheetId="1" sqref="A1114" start="0" length="0">
    <dxf>
      <fill>
        <patternFill patternType="none">
          <bgColor indexed="65"/>
        </patternFill>
      </fill>
    </dxf>
  </rfmt>
  <rfmt sheetId="1" sqref="A1116" start="0" length="0">
    <dxf>
      <fill>
        <patternFill patternType="none">
          <bgColor indexed="65"/>
        </patternFill>
      </fill>
    </dxf>
  </rfmt>
  <rfmt sheetId="1" sqref="A1117" start="0" length="0">
    <dxf>
      <fill>
        <patternFill patternType="none">
          <bgColor indexed="65"/>
        </patternFill>
      </fill>
    </dxf>
  </rfmt>
  <rfmt sheetId="1" sqref="A1118" start="0" length="0">
    <dxf>
      <fill>
        <patternFill patternType="none">
          <bgColor indexed="65"/>
        </patternFill>
      </fill>
    </dxf>
  </rfmt>
  <rfmt sheetId="1" sqref="A1119" start="0" length="0">
    <dxf>
      <fill>
        <patternFill patternType="none">
          <bgColor indexed="65"/>
        </patternFill>
      </fill>
    </dxf>
  </rfmt>
  <rfmt sheetId="1" sqref="A1120" start="0" length="0">
    <dxf>
      <fill>
        <patternFill patternType="none">
          <bgColor indexed="65"/>
        </patternFill>
      </fill>
    </dxf>
  </rfmt>
  <rfmt sheetId="1" sqref="A1121" start="0" length="0">
    <dxf>
      <fill>
        <patternFill patternType="none">
          <bgColor indexed="65"/>
        </patternFill>
      </fill>
    </dxf>
  </rfmt>
  <rfmt sheetId="1" sqref="A1122" start="0" length="0">
    <dxf>
      <fill>
        <patternFill patternType="none">
          <bgColor indexed="65"/>
        </patternFill>
      </fill>
    </dxf>
  </rfmt>
  <rfmt sheetId="1" sqref="A1123" start="0" length="0">
    <dxf>
      <fill>
        <patternFill patternType="none">
          <bgColor indexed="65"/>
        </patternFill>
      </fill>
    </dxf>
  </rfmt>
  <rfmt sheetId="1" sqref="A1124" start="0" length="0">
    <dxf>
      <fill>
        <patternFill patternType="none">
          <bgColor indexed="65"/>
        </patternFill>
      </fill>
    </dxf>
  </rfmt>
  <rfmt sheetId="1" sqref="A1125" start="0" length="0">
    <dxf>
      <fill>
        <patternFill patternType="none">
          <bgColor indexed="65"/>
        </patternFill>
      </fill>
    </dxf>
  </rfmt>
  <rfmt sheetId="1" sqref="A1126" start="0" length="0">
    <dxf>
      <fill>
        <patternFill patternType="none">
          <bgColor indexed="65"/>
        </patternFill>
      </fill>
    </dxf>
  </rfmt>
  <rfmt sheetId="1" sqref="A1127" start="0" length="0">
    <dxf>
      <fill>
        <patternFill patternType="none">
          <bgColor indexed="65"/>
        </patternFill>
      </fill>
    </dxf>
  </rfmt>
  <rfmt sheetId="1" sqref="A1129" start="0" length="0">
    <dxf>
      <fill>
        <patternFill patternType="none">
          <bgColor indexed="65"/>
        </patternFill>
      </fill>
    </dxf>
  </rfmt>
  <rfmt sheetId="1" sqref="A1130" start="0" length="0">
    <dxf>
      <fill>
        <patternFill patternType="none">
          <bgColor indexed="65"/>
        </patternFill>
      </fill>
    </dxf>
  </rfmt>
  <rfmt sheetId="1" sqref="A1131" start="0" length="0">
    <dxf>
      <fill>
        <patternFill patternType="none">
          <bgColor indexed="65"/>
        </patternFill>
      </fill>
    </dxf>
  </rfmt>
  <rfmt sheetId="1" sqref="A1138">
    <dxf>
      <fill>
        <patternFill patternType="none">
          <bgColor auto="1"/>
        </patternFill>
      </fill>
    </dxf>
  </rfmt>
  <rfmt sheetId="1" sqref="A1139" start="0" length="0">
    <dxf>
      <fill>
        <patternFill patternType="none">
          <bgColor indexed="65"/>
        </patternFill>
      </fill>
    </dxf>
  </rfmt>
  <rfmt sheetId="1" sqref="A1140" start="0" length="0">
    <dxf>
      <fill>
        <patternFill patternType="none">
          <bgColor indexed="65"/>
        </patternFill>
      </fill>
    </dxf>
  </rfmt>
  <rfmt sheetId="1" sqref="A1141" start="0" length="0">
    <dxf>
      <fill>
        <patternFill patternType="none">
          <bgColor indexed="65"/>
        </patternFill>
      </fill>
    </dxf>
  </rfmt>
  <rfmt sheetId="1" sqref="A1142" start="0" length="0">
    <dxf>
      <fill>
        <patternFill patternType="none">
          <bgColor indexed="65"/>
        </patternFill>
      </fill>
    </dxf>
  </rfmt>
  <rfmt sheetId="1" sqref="A1143" start="0" length="0">
    <dxf>
      <fill>
        <patternFill patternType="none">
          <bgColor indexed="65"/>
        </patternFill>
      </fill>
    </dxf>
  </rfmt>
  <rfmt sheetId="1" sqref="A1144" start="0" length="0">
    <dxf>
      <fill>
        <patternFill patternType="none">
          <bgColor indexed="65"/>
        </patternFill>
      </fill>
    </dxf>
  </rfmt>
  <rfmt sheetId="1" sqref="A1147">
    <dxf>
      <fill>
        <patternFill patternType="none">
          <bgColor auto="1"/>
        </patternFill>
      </fill>
    </dxf>
  </rfmt>
  <rfmt sheetId="1" sqref="A1148" start="0" length="0">
    <dxf>
      <fill>
        <patternFill patternType="none">
          <bgColor indexed="65"/>
        </patternFill>
      </fill>
    </dxf>
  </rfmt>
  <rfmt sheetId="1" sqref="A1149" start="0" length="0">
    <dxf>
      <fill>
        <patternFill patternType="none">
          <bgColor indexed="65"/>
        </patternFill>
      </fill>
    </dxf>
  </rfmt>
  <rfmt sheetId="1" sqref="A1150" start="0" length="0">
    <dxf>
      <fill>
        <patternFill patternType="none">
          <bgColor indexed="65"/>
        </patternFill>
      </fill>
    </dxf>
  </rfmt>
  <rfmt sheetId="1" sqref="A1151" start="0" length="0">
    <dxf>
      <fill>
        <patternFill patternType="none">
          <bgColor indexed="65"/>
        </patternFill>
      </fill>
    </dxf>
  </rfmt>
  <rfmt sheetId="1" sqref="A1152" start="0" length="0">
    <dxf>
      <fill>
        <patternFill patternType="none">
          <bgColor indexed="65"/>
        </patternFill>
      </fill>
    </dxf>
  </rfmt>
  <rfmt sheetId="1" sqref="A1153" start="0" length="0">
    <dxf>
      <fill>
        <patternFill patternType="none">
          <bgColor indexed="65"/>
        </patternFill>
      </fill>
    </dxf>
  </rfmt>
  <rfmt sheetId="1" sqref="A1154" start="0" length="0">
    <dxf>
      <fill>
        <patternFill patternType="none">
          <bgColor indexed="65"/>
        </patternFill>
      </fill>
    </dxf>
  </rfmt>
  <rfmt sheetId="1" sqref="A1155" start="0" length="0">
    <dxf>
      <fill>
        <patternFill patternType="none">
          <bgColor indexed="65"/>
        </patternFill>
      </fill>
    </dxf>
  </rfmt>
  <rfmt sheetId="1" sqref="A1156" start="0" length="0">
    <dxf>
      <fill>
        <patternFill patternType="none">
          <bgColor indexed="65"/>
        </patternFill>
      </fill>
    </dxf>
  </rfmt>
  <rfmt sheetId="1" sqref="A1157" start="0" length="0">
    <dxf>
      <fill>
        <patternFill patternType="none">
          <bgColor indexed="65"/>
        </patternFill>
      </fill>
    </dxf>
  </rfmt>
  <rfmt sheetId="1" sqref="A1158" start="0" length="0">
    <dxf>
      <fill>
        <patternFill patternType="none">
          <bgColor indexed="65"/>
        </patternFill>
      </fill>
    </dxf>
  </rfmt>
  <rfmt sheetId="1" sqref="A1159" start="0" length="0">
    <dxf>
      <fill>
        <patternFill patternType="none">
          <bgColor indexed="65"/>
        </patternFill>
      </fill>
    </dxf>
  </rfmt>
  <rfmt sheetId="1" sqref="A1160" start="0" length="0">
    <dxf>
      <fill>
        <patternFill patternType="none">
          <bgColor indexed="65"/>
        </patternFill>
      </fill>
    </dxf>
  </rfmt>
  <rfmt sheetId="1" sqref="A1161" start="0" length="0">
    <dxf>
      <fill>
        <patternFill patternType="none">
          <bgColor indexed="65"/>
        </patternFill>
      </fill>
    </dxf>
  </rfmt>
  <rfmt sheetId="1" sqref="A1162" start="0" length="0">
    <dxf>
      <fill>
        <patternFill patternType="none">
          <bgColor indexed="65"/>
        </patternFill>
      </fill>
    </dxf>
  </rfmt>
  <rfmt sheetId="1" sqref="A1163" start="0" length="0">
    <dxf>
      <fill>
        <patternFill patternType="none">
          <bgColor indexed="65"/>
        </patternFill>
      </fill>
    </dxf>
  </rfmt>
  <rfmt sheetId="1" sqref="A1164" start="0" length="0">
    <dxf>
      <fill>
        <patternFill patternType="none">
          <bgColor indexed="65"/>
        </patternFill>
      </fill>
    </dxf>
  </rfmt>
  <rfmt sheetId="1" sqref="A1167">
    <dxf>
      <fill>
        <patternFill patternType="none">
          <bgColor auto="1"/>
        </patternFill>
      </fill>
    </dxf>
  </rfmt>
  <rfmt sheetId="1" sqref="A1174" start="0" length="0">
    <dxf>
      <fill>
        <patternFill patternType="none">
          <bgColor indexed="65"/>
        </patternFill>
      </fill>
    </dxf>
  </rfmt>
  <rfmt sheetId="1" sqref="A1177" start="0" length="0">
    <dxf>
      <fill>
        <patternFill patternType="none">
          <bgColor indexed="65"/>
        </patternFill>
      </fill>
    </dxf>
  </rfmt>
  <rfmt sheetId="1" sqref="A1178" start="0" length="0">
    <dxf>
      <fill>
        <patternFill patternType="none">
          <bgColor indexed="65"/>
        </patternFill>
      </fill>
    </dxf>
  </rfmt>
  <rfmt sheetId="1" sqref="A1182" start="0" length="0">
    <dxf>
      <fill>
        <patternFill patternType="none">
          <bgColor indexed="65"/>
        </patternFill>
      </fill>
    </dxf>
  </rfmt>
  <rfmt sheetId="1" sqref="A1183" start="0" length="0">
    <dxf>
      <fill>
        <patternFill patternType="none">
          <bgColor indexed="65"/>
        </patternFill>
      </fill>
    </dxf>
  </rfmt>
  <rfmt sheetId="1" sqref="A1185" start="0" length="0">
    <dxf>
      <fill>
        <patternFill patternType="none">
          <bgColor indexed="65"/>
        </patternFill>
      </fill>
    </dxf>
  </rfmt>
  <rfmt sheetId="1" sqref="A1187" start="0" length="0">
    <dxf>
      <fill>
        <patternFill patternType="none">
          <bgColor indexed="65"/>
        </patternFill>
      </fill>
    </dxf>
  </rfmt>
  <rfmt sheetId="1" sqref="A1188" start="0" length="0">
    <dxf>
      <fill>
        <patternFill patternType="none">
          <bgColor indexed="65"/>
        </patternFill>
      </fill>
    </dxf>
  </rfmt>
  <rfmt sheetId="1" sqref="A1189" start="0" length="0">
    <dxf>
      <fill>
        <patternFill patternType="none">
          <bgColor indexed="65"/>
        </patternFill>
      </fill>
    </dxf>
  </rfmt>
  <rfmt sheetId="1" sqref="A1190" start="0" length="0">
    <dxf>
      <fill>
        <patternFill patternType="none">
          <bgColor indexed="65"/>
        </patternFill>
      </fill>
    </dxf>
  </rfmt>
  <rfmt sheetId="1" sqref="A1191" start="0" length="0">
    <dxf>
      <fill>
        <patternFill patternType="none">
          <bgColor indexed="65"/>
        </patternFill>
      </fill>
    </dxf>
  </rfmt>
  <rfmt sheetId="1" sqref="A1192" start="0" length="0">
    <dxf>
      <fill>
        <patternFill patternType="none">
          <bgColor indexed="65"/>
        </patternFill>
      </fill>
    </dxf>
  </rfmt>
  <rfmt sheetId="1" sqref="A1195" start="0" length="0">
    <dxf>
      <fill>
        <patternFill patternType="none">
          <bgColor indexed="65"/>
        </patternFill>
      </fill>
    </dxf>
  </rfmt>
  <rfmt sheetId="1" sqref="A1196" start="0" length="0">
    <dxf>
      <fill>
        <patternFill patternType="none">
          <bgColor indexed="65"/>
        </patternFill>
      </fill>
    </dxf>
  </rfmt>
  <rfmt sheetId="1" sqref="A1197" start="0" length="0">
    <dxf>
      <fill>
        <patternFill patternType="none">
          <bgColor indexed="65"/>
        </patternFill>
      </fill>
    </dxf>
  </rfmt>
  <rfmt sheetId="1" sqref="A1198" start="0" length="0">
    <dxf>
      <fill>
        <patternFill patternType="none">
          <bgColor indexed="65"/>
        </patternFill>
      </fill>
    </dxf>
  </rfmt>
  <rfmt sheetId="1" sqref="A1199" start="0" length="0">
    <dxf>
      <fill>
        <patternFill patternType="none">
          <bgColor indexed="65"/>
        </patternFill>
      </fill>
    </dxf>
  </rfmt>
  <rfmt sheetId="1" sqref="A1200" start="0" length="0">
    <dxf>
      <fill>
        <patternFill patternType="none">
          <bgColor indexed="65"/>
        </patternFill>
      </fill>
    </dxf>
  </rfmt>
  <rfmt sheetId="1" sqref="A1201" start="0" length="0">
    <dxf>
      <fill>
        <patternFill patternType="none">
          <bgColor indexed="65"/>
        </patternFill>
      </fill>
    </dxf>
  </rfmt>
  <rfmt sheetId="1" sqref="A1202" start="0" length="0">
    <dxf>
      <fill>
        <patternFill patternType="none">
          <bgColor indexed="65"/>
        </patternFill>
      </fill>
    </dxf>
  </rfmt>
  <rfmt sheetId="1" sqref="A1204" start="0" length="0">
    <dxf>
      <fill>
        <patternFill patternType="none">
          <bgColor indexed="65"/>
        </patternFill>
      </fill>
    </dxf>
  </rfmt>
  <rfmt sheetId="1" sqref="A1205" start="0" length="0">
    <dxf>
      <fill>
        <patternFill patternType="none">
          <bgColor indexed="65"/>
        </patternFill>
      </fill>
    </dxf>
  </rfmt>
  <rfmt sheetId="1" sqref="A1206" start="0" length="0">
    <dxf>
      <fill>
        <patternFill patternType="none">
          <bgColor indexed="65"/>
        </patternFill>
      </fill>
    </dxf>
  </rfmt>
  <rfmt sheetId="1" sqref="A1207" start="0" length="0">
    <dxf>
      <fill>
        <patternFill patternType="none">
          <bgColor indexed="65"/>
        </patternFill>
      </fill>
    </dxf>
  </rfmt>
  <rfmt sheetId="1" sqref="A1208" start="0" length="0">
    <dxf>
      <fill>
        <patternFill patternType="none">
          <bgColor indexed="65"/>
        </patternFill>
      </fill>
    </dxf>
  </rfmt>
  <rfmt sheetId="1" sqref="A1209" start="0" length="0">
    <dxf>
      <fill>
        <patternFill patternType="none">
          <bgColor indexed="65"/>
        </patternFill>
      </fill>
    </dxf>
  </rfmt>
  <rfmt sheetId="1" sqref="A1210" start="0" length="0">
    <dxf>
      <fill>
        <patternFill patternType="none">
          <bgColor indexed="65"/>
        </patternFill>
      </fill>
    </dxf>
  </rfmt>
  <rfmt sheetId="1" sqref="A1211" start="0" length="0">
    <dxf>
      <fill>
        <patternFill patternType="none">
          <bgColor indexed="65"/>
        </patternFill>
      </fill>
    </dxf>
  </rfmt>
  <rfmt sheetId="1" sqref="A1212" start="0" length="0">
    <dxf>
      <fill>
        <patternFill patternType="none">
          <bgColor indexed="65"/>
        </patternFill>
      </fill>
    </dxf>
  </rfmt>
  <rfmt sheetId="1" sqref="A1213" start="0" length="0">
    <dxf>
      <fill>
        <patternFill patternType="none">
          <bgColor indexed="65"/>
        </patternFill>
      </fill>
    </dxf>
  </rfmt>
  <rfmt sheetId="1" sqref="A1214" start="0" length="0">
    <dxf>
      <fill>
        <patternFill patternType="none">
          <bgColor indexed="65"/>
        </patternFill>
      </fill>
    </dxf>
  </rfmt>
  <rfmt sheetId="1" sqref="A1215" start="0" length="0">
    <dxf>
      <fill>
        <patternFill patternType="none">
          <bgColor indexed="65"/>
        </patternFill>
      </fill>
    </dxf>
  </rfmt>
  <rfmt sheetId="1" sqref="A1217" start="0" length="0">
    <dxf>
      <fill>
        <patternFill patternType="none">
          <bgColor indexed="65"/>
        </patternFill>
      </fill>
    </dxf>
  </rfmt>
  <rfmt sheetId="1" sqref="A1218" start="0" length="0">
    <dxf>
      <fill>
        <patternFill patternType="none">
          <bgColor indexed="65"/>
        </patternFill>
      </fill>
    </dxf>
  </rfmt>
  <rfmt sheetId="1" sqref="A1223" start="0" length="0">
    <dxf>
      <fill>
        <patternFill patternType="none">
          <bgColor indexed="65"/>
        </patternFill>
      </fill>
    </dxf>
  </rfmt>
  <rfmt sheetId="1" sqref="A1224" start="0" length="0">
    <dxf>
      <fill>
        <patternFill patternType="none">
          <bgColor indexed="65"/>
        </patternFill>
      </fill>
    </dxf>
  </rfmt>
  <rfmt sheetId="1" sqref="A1227" start="0" length="0">
    <dxf>
      <fill>
        <patternFill patternType="none">
          <bgColor indexed="65"/>
        </patternFill>
      </fill>
    </dxf>
  </rfmt>
  <rfmt sheetId="1" sqref="A1228" start="0" length="0">
    <dxf>
      <fill>
        <patternFill patternType="none">
          <bgColor indexed="65"/>
        </patternFill>
      </fill>
    </dxf>
  </rfmt>
  <rfmt sheetId="1" sqref="A1231" start="0" length="0">
    <dxf>
      <fill>
        <patternFill patternType="none">
          <bgColor indexed="65"/>
        </patternFill>
      </fill>
    </dxf>
  </rfmt>
  <rfmt sheetId="1" sqref="A1234" start="0" length="0">
    <dxf>
      <fill>
        <patternFill patternType="none">
          <bgColor indexed="65"/>
        </patternFill>
      </fill>
    </dxf>
  </rfmt>
  <rfmt sheetId="1" sqref="A1235" start="0" length="0">
    <dxf>
      <fill>
        <patternFill patternType="none">
          <bgColor indexed="65"/>
        </patternFill>
      </fill>
    </dxf>
  </rfmt>
  <rfmt sheetId="1" sqref="A1236" start="0" length="0">
    <dxf>
      <fill>
        <patternFill patternType="none">
          <bgColor indexed="65"/>
        </patternFill>
      </fill>
    </dxf>
  </rfmt>
  <rfmt sheetId="1" sqref="A1238" start="0" length="0">
    <dxf>
      <fill>
        <patternFill patternType="none">
          <bgColor indexed="65"/>
        </patternFill>
      </fill>
    </dxf>
  </rfmt>
  <rfmt sheetId="1" sqref="A1239" start="0" length="0">
    <dxf>
      <fill>
        <patternFill patternType="none">
          <bgColor indexed="65"/>
        </patternFill>
      </fill>
    </dxf>
  </rfmt>
  <rfmt sheetId="1" sqref="A1240" start="0" length="0">
    <dxf>
      <fill>
        <patternFill patternType="none">
          <bgColor indexed="65"/>
        </patternFill>
      </fill>
    </dxf>
  </rfmt>
  <rfmt sheetId="1" sqref="A1241" start="0" length="0">
    <dxf>
      <fill>
        <patternFill patternType="none">
          <bgColor indexed="65"/>
        </patternFill>
      </fill>
    </dxf>
  </rfmt>
  <rfmt sheetId="1" sqref="A1242" start="0" length="0">
    <dxf>
      <fill>
        <patternFill patternType="none">
          <bgColor indexed="65"/>
        </patternFill>
      </fill>
    </dxf>
  </rfmt>
  <rfmt sheetId="1" sqref="A1243" start="0" length="0">
    <dxf>
      <fill>
        <patternFill patternType="none">
          <bgColor indexed="65"/>
        </patternFill>
      </fill>
    </dxf>
  </rfmt>
  <rfmt sheetId="1" sqref="A1244" start="0" length="0">
    <dxf>
      <fill>
        <patternFill patternType="none">
          <bgColor indexed="65"/>
        </patternFill>
      </fill>
    </dxf>
  </rfmt>
  <rfmt sheetId="1" sqref="A1245" start="0" length="0">
    <dxf>
      <fill>
        <patternFill patternType="none">
          <bgColor indexed="65"/>
        </patternFill>
      </fill>
    </dxf>
  </rfmt>
  <rfmt sheetId="1" sqref="A1246" start="0" length="0">
    <dxf>
      <fill>
        <patternFill patternType="none">
          <bgColor indexed="65"/>
        </patternFill>
      </fill>
    </dxf>
  </rfmt>
  <rfmt sheetId="1" sqref="A1247" start="0" length="0">
    <dxf>
      <fill>
        <patternFill patternType="none">
          <bgColor indexed="65"/>
        </patternFill>
      </fill>
    </dxf>
  </rfmt>
  <rfmt sheetId="1" sqref="A1248" start="0" length="0">
    <dxf>
      <fill>
        <patternFill patternType="none">
          <bgColor indexed="65"/>
        </patternFill>
      </fill>
    </dxf>
  </rfmt>
  <rfmt sheetId="1" sqref="A1249" start="0" length="0">
    <dxf>
      <fill>
        <patternFill patternType="none">
          <bgColor indexed="65"/>
        </patternFill>
      </fill>
    </dxf>
  </rfmt>
  <rfmt sheetId="1" sqref="A1250" start="0" length="0">
    <dxf>
      <fill>
        <patternFill patternType="none">
          <bgColor indexed="65"/>
        </patternFill>
      </fill>
    </dxf>
  </rfmt>
  <rfmt sheetId="1" sqref="A1251" start="0" length="0">
    <dxf>
      <fill>
        <patternFill patternType="none">
          <bgColor indexed="65"/>
        </patternFill>
      </fill>
    </dxf>
  </rfmt>
  <rfmt sheetId="1" sqref="A1256" start="0" length="0">
    <dxf>
      <fill>
        <patternFill patternType="none">
          <bgColor indexed="65"/>
        </patternFill>
      </fill>
    </dxf>
  </rfmt>
  <rfmt sheetId="1" sqref="A1258" start="0" length="0">
    <dxf>
      <fill>
        <patternFill patternType="none">
          <bgColor indexed="65"/>
        </patternFill>
      </fill>
    </dxf>
  </rfmt>
  <rfmt sheetId="1" sqref="A1259" start="0" length="0">
    <dxf>
      <fill>
        <patternFill patternType="none">
          <bgColor indexed="65"/>
        </patternFill>
      </fill>
    </dxf>
  </rfmt>
  <rfmt sheetId="1" sqref="A1261" start="0" length="0">
    <dxf>
      <fill>
        <patternFill patternType="none">
          <bgColor indexed="65"/>
        </patternFill>
      </fill>
    </dxf>
  </rfmt>
  <rfmt sheetId="1" sqref="A1262" start="0" length="0">
    <dxf>
      <fill>
        <patternFill patternType="none">
          <bgColor indexed="65"/>
        </patternFill>
      </fill>
    </dxf>
  </rfmt>
  <rfmt sheetId="1" sqref="A1273" start="0" length="0">
    <dxf>
      <fill>
        <patternFill patternType="none">
          <bgColor indexed="65"/>
        </patternFill>
      </fill>
    </dxf>
  </rfmt>
  <rfmt sheetId="1" sqref="A1274" start="0" length="0">
    <dxf>
      <fill>
        <patternFill patternType="none">
          <bgColor indexed="65"/>
        </patternFill>
      </fill>
    </dxf>
  </rfmt>
  <rfmt sheetId="1" sqref="A1275" start="0" length="0">
    <dxf>
      <fill>
        <patternFill patternType="none">
          <bgColor indexed="65"/>
        </patternFill>
      </fill>
    </dxf>
  </rfmt>
  <rfmt sheetId="1" sqref="A1277" start="0" length="0">
    <dxf>
      <fill>
        <patternFill patternType="none">
          <bgColor indexed="65"/>
        </patternFill>
      </fill>
    </dxf>
  </rfmt>
  <rfmt sheetId="1" sqref="A1278" start="0" length="0">
    <dxf>
      <fill>
        <patternFill patternType="none">
          <bgColor indexed="65"/>
        </patternFill>
      </fill>
    </dxf>
  </rfmt>
  <rfmt sheetId="1" sqref="A1280" start="0" length="0">
    <dxf>
      <fill>
        <patternFill patternType="none">
          <bgColor indexed="65"/>
        </patternFill>
      </fill>
    </dxf>
  </rfmt>
  <rfmt sheetId="1" sqref="A1284" start="0" length="0">
    <dxf>
      <fill>
        <patternFill patternType="none">
          <bgColor indexed="65"/>
        </patternFill>
      </fill>
    </dxf>
  </rfmt>
  <rfmt sheetId="1" sqref="A1285" start="0" length="0">
    <dxf>
      <fill>
        <patternFill patternType="none">
          <bgColor indexed="65"/>
        </patternFill>
      </fill>
    </dxf>
  </rfmt>
  <rfmt sheetId="1" sqref="A1286" start="0" length="0">
    <dxf>
      <fill>
        <patternFill patternType="none">
          <bgColor indexed="65"/>
        </patternFill>
      </fill>
    </dxf>
  </rfmt>
  <rfmt sheetId="1" sqref="A1287" start="0" length="0">
    <dxf>
      <fill>
        <patternFill patternType="none">
          <bgColor indexed="65"/>
        </patternFill>
      </fill>
    </dxf>
  </rfmt>
  <rfmt sheetId="1" sqref="A1288" start="0" length="0">
    <dxf>
      <fill>
        <patternFill patternType="none">
          <bgColor indexed="65"/>
        </patternFill>
      </fill>
    </dxf>
  </rfmt>
  <rfmt sheetId="1" sqref="A1289" start="0" length="0">
    <dxf>
      <fill>
        <patternFill patternType="none">
          <bgColor indexed="65"/>
        </patternFill>
      </fill>
    </dxf>
  </rfmt>
  <rfmt sheetId="1" sqref="A1290" start="0" length="0">
    <dxf>
      <fill>
        <patternFill patternType="none">
          <bgColor indexed="65"/>
        </patternFill>
      </fill>
    </dxf>
  </rfmt>
  <rfmt sheetId="1" sqref="A1291" start="0" length="0">
    <dxf>
      <fill>
        <patternFill patternType="none">
          <bgColor indexed="65"/>
        </patternFill>
      </fill>
    </dxf>
  </rfmt>
  <rfmt sheetId="1" sqref="A1292" start="0" length="0">
    <dxf>
      <fill>
        <patternFill patternType="none">
          <bgColor indexed="65"/>
        </patternFill>
      </fill>
    </dxf>
  </rfmt>
  <rfmt sheetId="1" sqref="A1296" start="0" length="0">
    <dxf>
      <fill>
        <patternFill patternType="none">
          <bgColor indexed="65"/>
        </patternFill>
      </fill>
    </dxf>
  </rfmt>
  <rfmt sheetId="1" sqref="A1297" start="0" length="0">
    <dxf>
      <fill>
        <patternFill patternType="none">
          <bgColor indexed="65"/>
        </patternFill>
      </fill>
    </dxf>
  </rfmt>
  <rfmt sheetId="1" sqref="A1298" start="0" length="0">
    <dxf>
      <fill>
        <patternFill patternType="none">
          <bgColor indexed="65"/>
        </patternFill>
      </fill>
    </dxf>
  </rfmt>
  <rfmt sheetId="1" sqref="A1299" start="0" length="0">
    <dxf>
      <fill>
        <patternFill patternType="none">
          <bgColor indexed="65"/>
        </patternFill>
      </fill>
    </dxf>
  </rfmt>
  <rfmt sheetId="1" sqref="A1300" start="0" length="0">
    <dxf>
      <fill>
        <patternFill patternType="none">
          <bgColor indexed="65"/>
        </patternFill>
      </fill>
    </dxf>
  </rfmt>
  <rfmt sheetId="1" sqref="A1301" start="0" length="0">
    <dxf>
      <fill>
        <patternFill patternType="none">
          <bgColor indexed="65"/>
        </patternFill>
      </fill>
    </dxf>
  </rfmt>
  <rfmt sheetId="1" sqref="A1304" start="0" length="0">
    <dxf>
      <fill>
        <patternFill patternType="none">
          <bgColor indexed="65"/>
        </patternFill>
      </fill>
    </dxf>
  </rfmt>
  <rfmt sheetId="1" sqref="A1306" start="0" length="0">
    <dxf>
      <fill>
        <patternFill patternType="none">
          <bgColor indexed="65"/>
        </patternFill>
      </fill>
    </dxf>
  </rfmt>
  <rfmt sheetId="1" sqref="A1310" start="0" length="0">
    <dxf>
      <fill>
        <patternFill patternType="none">
          <bgColor indexed="65"/>
        </patternFill>
      </fill>
    </dxf>
  </rfmt>
  <rfmt sheetId="1" sqref="A1316" start="0" length="0">
    <dxf>
      <fill>
        <patternFill patternType="none">
          <bgColor indexed="65"/>
        </patternFill>
      </fill>
    </dxf>
  </rfmt>
  <rfmt sheetId="1" sqref="A1317" start="0" length="0">
    <dxf>
      <fill>
        <patternFill patternType="none">
          <bgColor indexed="65"/>
        </patternFill>
      </fill>
    </dxf>
  </rfmt>
  <rfmt sheetId="1" sqref="A1318" start="0" length="0">
    <dxf>
      <fill>
        <patternFill patternType="none">
          <bgColor indexed="65"/>
        </patternFill>
      </fill>
    </dxf>
  </rfmt>
  <rfmt sheetId="1" sqref="A1319" start="0" length="0">
    <dxf>
      <fill>
        <patternFill patternType="none">
          <bgColor indexed="65"/>
        </patternFill>
      </fill>
    </dxf>
  </rfmt>
  <rcc rId="17882" sId="1" odxf="1" dxf="1">
    <nc r="A1557">
      <v>66</v>
    </nc>
    <odxf>
      <fill>
        <patternFill patternType="solid">
          <bgColor rgb="FFFFFF00"/>
        </patternFill>
      </fill>
    </odxf>
    <ndxf>
      <fill>
        <patternFill patternType="none">
          <bgColor indexed="65"/>
        </patternFill>
      </fill>
    </ndxf>
  </rcc>
  <rcc rId="17883" sId="1" odxf="1" dxf="1">
    <nc r="A1558">
      <v>67</v>
    </nc>
    <odxf>
      <fill>
        <patternFill patternType="solid">
          <bgColor rgb="FFFFFF00"/>
        </patternFill>
      </fill>
    </odxf>
    <ndxf>
      <fill>
        <patternFill patternType="none">
          <bgColor indexed="65"/>
        </patternFill>
      </fill>
    </ndxf>
  </rcc>
  <rcc rId="17884" sId="1">
    <oc r="A1559">
      <v>66</v>
    </oc>
    <nc r="A1559">
      <v>68</v>
    </nc>
  </rcc>
  <rcc rId="17885" sId="1">
    <oc r="A1560">
      <v>67</v>
    </oc>
    <nc r="A1560">
      <v>69</v>
    </nc>
  </rcc>
  <rcc rId="17886" sId="1" odxf="1" dxf="1">
    <nc r="A1561">
      <v>70</v>
    </nc>
    <odxf>
      <fill>
        <patternFill patternType="solid">
          <bgColor rgb="FFFFFF00"/>
        </patternFill>
      </fill>
    </odxf>
    <ndxf>
      <fill>
        <patternFill patternType="none">
          <bgColor indexed="65"/>
        </patternFill>
      </fill>
    </ndxf>
  </rcc>
  <rcc rId="17887" sId="1" odxf="1" dxf="1">
    <nc r="A1562">
      <v>71</v>
    </nc>
    <odxf>
      <fill>
        <patternFill patternType="solid">
          <bgColor rgb="FFFFFF00"/>
        </patternFill>
      </fill>
    </odxf>
    <ndxf>
      <fill>
        <patternFill patternType="none">
          <bgColor indexed="65"/>
        </patternFill>
      </fill>
    </ndxf>
  </rcc>
  <rcc rId="17888" sId="1" odxf="1" dxf="1">
    <nc r="A1563">
      <v>72</v>
    </nc>
    <odxf>
      <fill>
        <patternFill patternType="solid">
          <bgColor rgb="FFFFFF00"/>
        </patternFill>
      </fill>
    </odxf>
    <ndxf>
      <fill>
        <patternFill patternType="none">
          <bgColor indexed="65"/>
        </patternFill>
      </fill>
    </ndxf>
  </rcc>
  <rcc rId="17889" sId="1" odxf="1" dxf="1">
    <nc r="A1564">
      <v>73</v>
    </nc>
    <odxf>
      <fill>
        <patternFill patternType="solid">
          <bgColor rgb="FFFFFF00"/>
        </patternFill>
      </fill>
    </odxf>
    <ndxf>
      <fill>
        <patternFill patternType="none">
          <bgColor indexed="65"/>
        </patternFill>
      </fill>
    </ndxf>
  </rcc>
  <rcc rId="17890" sId="1" odxf="1" dxf="1">
    <nc r="A1565">
      <v>74</v>
    </nc>
    <odxf>
      <fill>
        <patternFill patternType="solid">
          <bgColor rgb="FFFFFF00"/>
        </patternFill>
      </fill>
    </odxf>
    <ndxf>
      <fill>
        <patternFill patternType="none">
          <bgColor indexed="65"/>
        </patternFill>
      </fill>
    </ndxf>
  </rcc>
  <rcc rId="17891" sId="1" odxf="1" dxf="1">
    <nc r="A1566">
      <v>75</v>
    </nc>
    <odxf>
      <fill>
        <patternFill patternType="solid">
          <bgColor rgb="FFFFFF00"/>
        </patternFill>
      </fill>
    </odxf>
    <ndxf>
      <fill>
        <patternFill patternType="none">
          <bgColor indexed="65"/>
        </patternFill>
      </fill>
    </ndxf>
  </rcc>
  <rcc rId="17892" sId="1">
    <oc r="A1567">
      <v>68</v>
    </oc>
    <nc r="A1567">
      <v>76</v>
    </nc>
  </rcc>
  <rcc rId="17893" sId="1" odxf="1" dxf="1">
    <nc r="A1568">
      <v>77</v>
    </nc>
    <odxf>
      <fill>
        <patternFill patternType="solid">
          <bgColor rgb="FFFFFF00"/>
        </patternFill>
      </fill>
    </odxf>
    <ndxf>
      <fill>
        <patternFill patternType="none">
          <bgColor indexed="65"/>
        </patternFill>
      </fill>
    </ndxf>
  </rcc>
  <rcc rId="17894" sId="1">
    <oc r="A1569">
      <v>69</v>
    </oc>
    <nc r="A1569">
      <v>78</v>
    </nc>
  </rcc>
  <rcc rId="17895" sId="1">
    <oc r="A1572">
      <v>70</v>
    </oc>
    <nc r="A1572">
      <v>79</v>
    </nc>
  </rcc>
  <rcc rId="17896" sId="1">
    <oc r="A1573">
      <v>71</v>
    </oc>
    <nc r="A1573">
      <v>80</v>
    </nc>
  </rcc>
  <rcc rId="17897" sId="1">
    <oc r="A1574">
      <v>72</v>
    </oc>
    <nc r="A1574">
      <v>81</v>
    </nc>
  </rcc>
  <rcc rId="17898" sId="1">
    <oc r="A1575">
      <v>73</v>
    </oc>
    <nc r="A1575">
      <v>82</v>
    </nc>
  </rcc>
  <rcc rId="17899" sId="1">
    <oc r="A1576">
      <v>74</v>
    </oc>
    <nc r="A1576">
      <v>83</v>
    </nc>
  </rcc>
  <rcc rId="17900" sId="1">
    <oc r="A1577">
      <v>75</v>
    </oc>
    <nc r="A1577">
      <v>84</v>
    </nc>
  </rcc>
  <rcc rId="17901" sId="1">
    <oc r="A1578">
      <v>76</v>
    </oc>
    <nc r="A1578">
      <v>85</v>
    </nc>
  </rcc>
  <rcc rId="17902" sId="1">
    <oc r="A1579">
      <v>77</v>
    </oc>
    <nc r="A1579">
      <v>86</v>
    </nc>
  </rcc>
  <rcc rId="17903" sId="1">
    <oc r="A1580">
      <v>78</v>
    </oc>
    <nc r="A1580">
      <v>87</v>
    </nc>
  </rcc>
  <rcc rId="17904" sId="1">
    <oc r="A1581">
      <v>79</v>
    </oc>
    <nc r="A1581">
      <v>88</v>
    </nc>
  </rcc>
  <rcc rId="17905" sId="1">
    <oc r="A1582">
      <v>80</v>
    </oc>
    <nc r="A1582">
      <v>89</v>
    </nc>
  </rcc>
  <rcc rId="17906" sId="1">
    <oc r="A1583">
      <v>81</v>
    </oc>
    <nc r="A1583">
      <v>90</v>
    </nc>
  </rcc>
  <rcc rId="17907" sId="1">
    <oc r="A1584">
      <v>82</v>
    </oc>
    <nc r="A1584">
      <v>91</v>
    </nc>
  </rcc>
  <rcc rId="17908" sId="1">
    <oc r="A1585">
      <v>83</v>
    </oc>
    <nc r="A1585">
      <v>92</v>
    </nc>
  </rcc>
  <rcc rId="17909" sId="1">
    <oc r="A1587">
      <v>84</v>
    </oc>
    <nc r="A1587">
      <v>93</v>
    </nc>
  </rcc>
  <rcc rId="17910" sId="1">
    <oc r="A1586">
      <v>85</v>
    </oc>
    <nc r="A1586">
      <v>94</v>
    </nc>
  </rcc>
  <rcc rId="17911" sId="1">
    <oc r="A1588">
      <v>86</v>
    </oc>
    <nc r="A1588">
      <v>95</v>
    </nc>
  </rcc>
  <rcc rId="17912" sId="1">
    <oc r="A1589">
      <v>87</v>
    </oc>
    <nc r="A1589">
      <v>96</v>
    </nc>
  </rcc>
  <rcc rId="17913" sId="1" odxf="1" dxf="1">
    <oc r="A1590">
      <v>88</v>
    </oc>
    <nc r="A1590">
      <v>97</v>
    </nc>
    <odxf>
      <fill>
        <patternFill patternType="solid">
          <bgColor rgb="FF92D050"/>
        </patternFill>
      </fill>
    </odxf>
    <ndxf>
      <fill>
        <patternFill patternType="none">
          <bgColor indexed="65"/>
        </patternFill>
      </fill>
    </ndxf>
  </rcc>
  <rcc rId="17914" sId="1">
    <oc r="A1591">
      <v>89</v>
    </oc>
    <nc r="A1591">
      <v>98</v>
    </nc>
  </rcc>
  <rcc rId="17915" sId="1">
    <oc r="A1592">
      <v>90</v>
    </oc>
    <nc r="A1592">
      <v>99</v>
    </nc>
  </rcc>
  <rcc rId="17916" sId="1">
    <oc r="A1593">
      <v>91</v>
    </oc>
    <nc r="A1593">
      <v>100</v>
    </nc>
  </rcc>
  <rcc rId="17917" sId="1">
    <oc r="A1594">
      <v>92</v>
    </oc>
    <nc r="A1594">
      <v>101</v>
    </nc>
  </rcc>
  <rcc rId="17918" sId="1">
    <oc r="A1595">
      <v>93</v>
    </oc>
    <nc r="A1595">
      <v>102</v>
    </nc>
  </rcc>
  <rcc rId="17919" sId="1">
    <oc r="A1596">
      <v>94</v>
    </oc>
    <nc r="A1596">
      <v>103</v>
    </nc>
  </rcc>
  <rcc rId="17920" sId="1">
    <oc r="A1597">
      <v>95</v>
    </oc>
    <nc r="A1597">
      <v>104</v>
    </nc>
  </rcc>
  <rcc rId="17921" sId="1">
    <oc r="A1598">
      <v>96</v>
    </oc>
    <nc r="A1598">
      <v>105</v>
    </nc>
  </rcc>
  <rcc rId="17922" sId="1">
    <oc r="A1599">
      <v>98</v>
    </oc>
    <nc r="A1599">
      <v>106</v>
    </nc>
  </rcc>
  <rcc rId="17923" sId="1">
    <oc r="A1600">
      <v>99</v>
    </oc>
    <nc r="A1600">
      <v>107</v>
    </nc>
  </rcc>
  <rcc rId="17924" sId="1" odxf="1" dxf="1">
    <oc r="A1601">
      <v>100</v>
    </oc>
    <nc r="A1601">
      <v>108</v>
    </nc>
    <odxf>
      <fill>
        <patternFill patternType="solid">
          <bgColor rgb="FF92D050"/>
        </patternFill>
      </fill>
    </odxf>
    <ndxf>
      <fill>
        <patternFill patternType="none">
          <bgColor indexed="65"/>
        </patternFill>
      </fill>
    </ndxf>
  </rcc>
  <rcc rId="17925" sId="1">
    <oc r="A1602">
      <v>101</v>
    </oc>
    <nc r="A1602">
      <v>109</v>
    </nc>
  </rcc>
  <rcc rId="17926" sId="1">
    <oc r="A1603">
      <v>102</v>
    </oc>
    <nc r="A1603">
      <v>110</v>
    </nc>
  </rcc>
  <rcc rId="17927" sId="1">
    <oc r="A1604">
      <v>103</v>
    </oc>
    <nc r="A1604">
      <v>111</v>
    </nc>
  </rcc>
  <rcc rId="17928" sId="1">
    <oc r="A1605">
      <v>104</v>
    </oc>
    <nc r="A1605">
      <v>112</v>
    </nc>
  </rcc>
  <rcc rId="17929" sId="1">
    <oc r="A1606">
      <v>105</v>
    </oc>
    <nc r="A1606">
      <v>113</v>
    </nc>
  </rcc>
  <rcc rId="17930" sId="1">
    <oc r="A1607">
      <v>106</v>
    </oc>
    <nc r="A1607">
      <v>114</v>
    </nc>
  </rcc>
  <rcc rId="17931" sId="1">
    <oc r="A1608">
      <v>107</v>
    </oc>
    <nc r="A1608">
      <v>115</v>
    </nc>
  </rcc>
  <rcc rId="17932" sId="1">
    <oc r="A1609">
      <v>108</v>
    </oc>
    <nc r="A1609">
      <v>116</v>
    </nc>
  </rcc>
  <rcc rId="17933" sId="1">
    <oc r="A1610">
      <v>109</v>
    </oc>
    <nc r="A1610">
      <v>117</v>
    </nc>
  </rcc>
  <rcc rId="17934" sId="1">
    <oc r="A1611">
      <v>110</v>
    </oc>
    <nc r="A1611">
      <v>118</v>
    </nc>
  </rcc>
  <rcc rId="17935" sId="1">
    <oc r="A1612">
      <v>111</v>
    </oc>
    <nc r="A1612">
      <v>119</v>
    </nc>
  </rcc>
  <rcc rId="17936" sId="1">
    <oc r="A1613">
      <v>112</v>
    </oc>
    <nc r="A1613">
      <v>120</v>
    </nc>
  </rcc>
  <rcc rId="17937" sId="1">
    <oc r="A1614">
      <v>113</v>
    </oc>
    <nc r="A1614">
      <v>121</v>
    </nc>
  </rcc>
  <rcc rId="17938" sId="1">
    <oc r="A1615">
      <v>114</v>
    </oc>
    <nc r="A1615">
      <v>122</v>
    </nc>
  </rcc>
  <rcc rId="17939" sId="1">
    <oc r="A1616">
      <v>115</v>
    </oc>
    <nc r="A1616">
      <v>123</v>
    </nc>
  </rcc>
  <rcc rId="17940" sId="1">
    <oc r="A1617">
      <v>116</v>
    </oc>
    <nc r="A1617">
      <v>124</v>
    </nc>
  </rcc>
  <rcc rId="17941" sId="1">
    <oc r="A1618">
      <v>117</v>
    </oc>
    <nc r="A1618">
      <v>125</v>
    </nc>
  </rcc>
  <rcc rId="17942" sId="1">
    <oc r="A1619">
      <v>118</v>
    </oc>
    <nc r="A1619">
      <v>126</v>
    </nc>
  </rcc>
  <rcc rId="17943" sId="1">
    <oc r="A1620">
      <v>119</v>
    </oc>
    <nc r="A1620">
      <v>127</v>
    </nc>
  </rcc>
  <rcc rId="17944" sId="1">
    <oc r="A1621">
      <v>120</v>
    </oc>
    <nc r="A1621">
      <v>128</v>
    </nc>
  </rcc>
  <rcc rId="17945" sId="1">
    <oc r="A1622">
      <v>121</v>
    </oc>
    <nc r="A1622">
      <v>129</v>
    </nc>
  </rcc>
  <rcc rId="17946" sId="1">
    <oc r="A1623">
      <v>122</v>
    </oc>
    <nc r="A1623">
      <v>130</v>
    </nc>
  </rcc>
  <rcc rId="17947" sId="1">
    <oc r="A1624">
      <v>123</v>
    </oc>
    <nc r="A1624">
      <v>131</v>
    </nc>
  </rcc>
  <rcc rId="17948" sId="1">
    <oc r="A1625">
      <v>124</v>
    </oc>
    <nc r="A1625">
      <v>132</v>
    </nc>
  </rcc>
  <rcc rId="17949" sId="1">
    <oc r="A1626">
      <v>125</v>
    </oc>
    <nc r="A1626">
      <v>133</v>
    </nc>
  </rcc>
  <rcc rId="17950" sId="1" odxf="1" dxf="1">
    <oc r="A1627">
      <v>126</v>
    </oc>
    <nc r="A1627">
      <v>134</v>
    </nc>
    <odxf>
      <fill>
        <patternFill patternType="solid">
          <bgColor theme="0"/>
        </patternFill>
      </fill>
    </odxf>
    <ndxf>
      <fill>
        <patternFill patternType="none">
          <bgColor indexed="65"/>
        </patternFill>
      </fill>
    </ndxf>
  </rcc>
  <rcc rId="17951" sId="1" odxf="1" dxf="1">
    <oc r="A1628">
      <v>127</v>
    </oc>
    <nc r="A1628">
      <v>135</v>
    </nc>
    <odxf>
      <fill>
        <patternFill patternType="solid">
          <bgColor theme="0"/>
        </patternFill>
      </fill>
    </odxf>
    <ndxf>
      <fill>
        <patternFill patternType="none">
          <bgColor indexed="65"/>
        </patternFill>
      </fill>
    </ndxf>
  </rcc>
  <rcc rId="17952" sId="1">
    <oc r="A1629">
      <v>128</v>
    </oc>
    <nc r="A1629">
      <v>136</v>
    </nc>
  </rcc>
  <rcc rId="17953" sId="1">
    <oc r="A1630">
      <v>129</v>
    </oc>
    <nc r="A1630">
      <v>137</v>
    </nc>
  </rcc>
  <rcc rId="17954" sId="1">
    <oc r="A1631">
      <v>130</v>
    </oc>
    <nc r="A1631">
      <v>138</v>
    </nc>
  </rcc>
  <rcc rId="17955" sId="1">
    <oc r="A1632">
      <v>131</v>
    </oc>
    <nc r="A1632">
      <v>139</v>
    </nc>
  </rcc>
  <rcc rId="17956" sId="1">
    <oc r="A1633">
      <v>132</v>
    </oc>
    <nc r="A1633">
      <v>140</v>
    </nc>
  </rcc>
  <rcc rId="17957" sId="1">
    <oc r="A1634">
      <v>133</v>
    </oc>
    <nc r="A1634">
      <v>141</v>
    </nc>
  </rcc>
  <rcc rId="17958" sId="1">
    <oc r="A1635">
      <v>134</v>
    </oc>
    <nc r="A1635">
      <v>142</v>
    </nc>
  </rcc>
  <rcc rId="17959" sId="1">
    <oc r="A1636">
      <v>135</v>
    </oc>
    <nc r="A1636">
      <v>143</v>
    </nc>
  </rcc>
  <rcc rId="17960" sId="1">
    <oc r="A1637">
      <v>136</v>
    </oc>
    <nc r="A1637">
      <v>144</v>
    </nc>
  </rcc>
  <rcc rId="17961" sId="1">
    <oc r="A1638">
      <v>137</v>
    </oc>
    <nc r="A1638">
      <v>145</v>
    </nc>
  </rcc>
  <rcc rId="17962" sId="1">
    <oc r="A1641">
      <v>138</v>
    </oc>
    <nc r="A1641">
      <v>146</v>
    </nc>
  </rcc>
  <rcc rId="17963" sId="1">
    <oc r="A1642">
      <v>139</v>
    </oc>
    <nc r="A1642">
      <v>147</v>
    </nc>
  </rcc>
  <rcc rId="17964" sId="1">
    <oc r="A1643">
      <v>140</v>
    </oc>
    <nc r="A1643">
      <v>148</v>
    </nc>
  </rcc>
  <rcc rId="17965" sId="1">
    <oc r="A1644">
      <v>141</v>
    </oc>
    <nc r="A1644">
      <v>149</v>
    </nc>
  </rcc>
  <rcc rId="17966" sId="1">
    <oc r="A1645">
      <v>142</v>
    </oc>
    <nc r="A1645">
      <v>150</v>
    </nc>
  </rcc>
  <rcc rId="17967" sId="1">
    <oc r="A1646">
      <v>143</v>
    </oc>
    <nc r="A1646">
      <v>151</v>
    </nc>
  </rcc>
  <rcc rId="17968" sId="1">
    <oc r="A1647">
      <v>144</v>
    </oc>
    <nc r="A1647">
      <v>152</v>
    </nc>
  </rcc>
  <rcc rId="17969" sId="1">
    <oc r="A1648">
      <v>145</v>
    </oc>
    <nc r="A1648">
      <v>153</v>
    </nc>
  </rcc>
  <rcc rId="17970" sId="1">
    <oc r="A1649">
      <v>146</v>
    </oc>
    <nc r="A1649">
      <v>154</v>
    </nc>
  </rcc>
  <rcc rId="17971" sId="1">
    <oc r="A1650">
      <v>147</v>
    </oc>
    <nc r="A1650">
      <v>155</v>
    </nc>
  </rcc>
  <rcc rId="17972" sId="1">
    <oc r="A1651">
      <v>148</v>
    </oc>
    <nc r="A1651">
      <v>156</v>
    </nc>
  </rcc>
  <rcc rId="17973" sId="1">
    <oc r="A1652">
      <v>149</v>
    </oc>
    <nc r="A1652">
      <v>157</v>
    </nc>
  </rcc>
  <rcc rId="17974" sId="1">
    <oc r="A1653">
      <v>150</v>
    </oc>
    <nc r="A1653">
      <v>158</v>
    </nc>
  </rcc>
  <rcc rId="17975" sId="1">
    <oc r="A1654">
      <v>151</v>
    </oc>
    <nc r="A1654">
      <v>159</v>
    </nc>
  </rcc>
  <rcc rId="17976" sId="1">
    <oc r="A1655">
      <v>152</v>
    </oc>
    <nc r="A1655">
      <v>160</v>
    </nc>
  </rcc>
  <rcc rId="17977" sId="1">
    <oc r="A1656">
      <v>153</v>
    </oc>
    <nc r="A1656">
      <v>161</v>
    </nc>
  </rcc>
  <rcc rId="17978" sId="1">
    <oc r="A1657">
      <v>154</v>
    </oc>
    <nc r="A1657">
      <v>162</v>
    </nc>
  </rcc>
  <rcc rId="17979" sId="1">
    <oc r="A1658">
      <v>155</v>
    </oc>
    <nc r="A1658">
      <v>163</v>
    </nc>
  </rcc>
  <rcc rId="17980" sId="1">
    <oc r="A1659">
      <v>156</v>
    </oc>
    <nc r="A1659">
      <v>164</v>
    </nc>
  </rcc>
  <rcc rId="17981" sId="1">
    <oc r="A1660">
      <v>157</v>
    </oc>
    <nc r="A1660">
      <v>165</v>
    </nc>
  </rcc>
  <rcc rId="17982" sId="1">
    <oc r="A1661">
      <v>158</v>
    </oc>
    <nc r="A1661">
      <v>166</v>
    </nc>
  </rcc>
  <rcc rId="17983" sId="1">
    <oc r="A1662">
      <v>159</v>
    </oc>
    <nc r="A1662">
      <v>167</v>
    </nc>
  </rcc>
  <rcc rId="17984" sId="1">
    <oc r="A1663">
      <v>160</v>
    </oc>
    <nc r="A1663">
      <v>168</v>
    </nc>
  </rcc>
  <rcc rId="17985" sId="1" odxf="1" dxf="1">
    <nc r="A1664">
      <v>169</v>
    </nc>
    <odxf>
      <fill>
        <patternFill patternType="solid">
          <bgColor rgb="FFFFFF00"/>
        </patternFill>
      </fill>
    </odxf>
    <ndxf>
      <fill>
        <patternFill patternType="none">
          <bgColor indexed="65"/>
        </patternFill>
      </fill>
    </ndxf>
  </rcc>
  <rcc rId="17986" sId="1">
    <oc r="A1665">
      <v>161</v>
    </oc>
    <nc r="A1665">
      <v>170</v>
    </nc>
  </rcc>
  <rcc rId="17987" sId="1">
    <oc r="A1666">
      <v>162</v>
    </oc>
    <nc r="A1666">
      <v>171</v>
    </nc>
  </rcc>
  <rcc rId="17988" sId="1">
    <oc r="A1669">
      <v>163</v>
    </oc>
    <nc r="A1669">
      <v>172</v>
    </nc>
  </rcc>
  <rcc rId="17989" sId="1" odxf="1" dxf="1">
    <nc r="A1670">
      <v>173</v>
    </nc>
    <odxf>
      <fill>
        <patternFill patternType="solid">
          <bgColor rgb="FFFFFF00"/>
        </patternFill>
      </fill>
    </odxf>
    <ndxf>
      <fill>
        <patternFill patternType="none">
          <bgColor indexed="65"/>
        </patternFill>
      </fill>
    </ndxf>
  </rcc>
  <rcc rId="17990" sId="1" odxf="1" dxf="1">
    <nc r="A1671">
      <v>174</v>
    </nc>
    <odxf>
      <fill>
        <patternFill patternType="solid">
          <bgColor rgb="FFFFFF00"/>
        </patternFill>
      </fill>
    </odxf>
    <ndxf>
      <fill>
        <patternFill patternType="none">
          <bgColor indexed="65"/>
        </patternFill>
      </fill>
    </ndxf>
  </rcc>
  <rcc rId="17991" sId="1" odxf="1" dxf="1">
    <nc r="A1672">
      <v>175</v>
    </nc>
    <odxf>
      <fill>
        <patternFill patternType="solid">
          <bgColor rgb="FFFFFF00"/>
        </patternFill>
      </fill>
    </odxf>
    <ndxf>
      <fill>
        <patternFill patternType="none">
          <bgColor indexed="65"/>
        </patternFill>
      </fill>
    </ndxf>
  </rcc>
  <rcc rId="17992" sId="1" odxf="1" dxf="1">
    <nc r="A1673">
      <v>176</v>
    </nc>
    <odxf>
      <fill>
        <patternFill patternType="solid">
          <bgColor rgb="FFFFFF00"/>
        </patternFill>
      </fill>
    </odxf>
    <ndxf>
      <fill>
        <patternFill patternType="none">
          <bgColor indexed="65"/>
        </patternFill>
      </fill>
    </ndxf>
  </rcc>
  <rcc rId="17993" sId="1">
    <oc r="A1674">
      <v>164</v>
    </oc>
    <nc r="A1674">
      <v>177</v>
    </nc>
  </rcc>
  <rcc rId="17994" sId="1">
    <oc r="A1675">
      <v>165</v>
    </oc>
    <nc r="A1675">
      <v>178</v>
    </nc>
  </rcc>
  <rcc rId="17995" sId="1">
    <oc r="A1676">
      <v>166</v>
    </oc>
    <nc r="A1676">
      <v>179</v>
    </nc>
  </rcc>
  <rcc rId="17996" sId="1">
    <oc r="A1677">
      <v>167</v>
    </oc>
    <nc r="A1677">
      <v>180</v>
    </nc>
  </rcc>
  <rcc rId="17997" sId="1">
    <oc r="A1678">
      <v>168</v>
    </oc>
    <nc r="A1678">
      <v>181</v>
    </nc>
  </rcc>
  <rcc rId="17998" sId="1" odxf="1" dxf="1">
    <nc r="A1679">
      <v>182</v>
    </nc>
    <odxf>
      <fill>
        <patternFill patternType="solid">
          <bgColor rgb="FFFFFF00"/>
        </patternFill>
      </fill>
    </odxf>
    <ndxf>
      <fill>
        <patternFill patternType="none">
          <bgColor indexed="65"/>
        </patternFill>
      </fill>
    </ndxf>
  </rcc>
  <rcc rId="17999" sId="1" odxf="1" dxf="1">
    <nc r="A1680">
      <v>183</v>
    </nc>
    <odxf>
      <fill>
        <patternFill patternType="solid">
          <bgColor rgb="FFFFFF00"/>
        </patternFill>
      </fill>
    </odxf>
    <ndxf>
      <fill>
        <patternFill patternType="none">
          <bgColor indexed="65"/>
        </patternFill>
      </fill>
    </ndxf>
  </rcc>
  <rcc rId="18000" sId="1" odxf="1" dxf="1">
    <nc r="A1681">
      <v>184</v>
    </nc>
    <odxf>
      <fill>
        <patternFill patternType="solid">
          <bgColor rgb="FFFFFF00"/>
        </patternFill>
      </fill>
    </odxf>
    <ndxf>
      <fill>
        <patternFill patternType="none">
          <bgColor indexed="65"/>
        </patternFill>
      </fill>
    </ndxf>
  </rcc>
  <rcc rId="18001" sId="1">
    <oc r="A1682">
      <v>169</v>
    </oc>
    <nc r="A1682">
      <v>185</v>
    </nc>
  </rcc>
  <rcc rId="18002" sId="1">
    <oc r="A1683">
      <v>170</v>
    </oc>
    <nc r="A1683">
      <v>186</v>
    </nc>
  </rcc>
  <rcc rId="18003" sId="1">
    <oc r="A1684">
      <v>171</v>
    </oc>
    <nc r="A1684">
      <v>187</v>
    </nc>
  </rcc>
  <rcc rId="18004" sId="1">
    <oc r="A1685">
      <v>172</v>
    </oc>
    <nc r="A1685">
      <v>188</v>
    </nc>
  </rcc>
  <rcc rId="18005" sId="1">
    <oc r="A1686">
      <v>173</v>
    </oc>
    <nc r="A1686">
      <v>189</v>
    </nc>
  </rcc>
  <rcc rId="18006" sId="1">
    <oc r="A1687">
      <v>174</v>
    </oc>
    <nc r="A1687">
      <v>190</v>
    </nc>
  </rcc>
  <rcc rId="18007" sId="1">
    <oc r="A1688">
      <v>175</v>
    </oc>
    <nc r="A1688">
      <v>191</v>
    </nc>
  </rcc>
  <rcc rId="18008" sId="1">
    <oc r="A1689">
      <v>176</v>
    </oc>
    <nc r="A1689">
      <v>192</v>
    </nc>
  </rcc>
  <rcc rId="18009" sId="1">
    <oc r="A1690">
      <v>177</v>
    </oc>
    <nc r="A1690">
      <v>193</v>
    </nc>
  </rcc>
  <rcc rId="18010" sId="1">
    <oc r="A1691">
      <v>178</v>
    </oc>
    <nc r="A1691">
      <v>194</v>
    </nc>
  </rcc>
  <rcc rId="18011" sId="1">
    <oc r="A1692">
      <v>179</v>
    </oc>
    <nc r="A1692">
      <v>195</v>
    </nc>
  </rcc>
  <rcc rId="18012" sId="1">
    <oc r="A1693">
      <v>180</v>
    </oc>
    <nc r="A1693">
      <v>196</v>
    </nc>
  </rcc>
  <rcc rId="18013" sId="1">
    <oc r="A1694">
      <v>181</v>
    </oc>
    <nc r="A1694">
      <v>197</v>
    </nc>
  </rcc>
  <rcc rId="18014" sId="1">
    <oc r="A1695">
      <v>182</v>
    </oc>
    <nc r="A1695">
      <v>198</v>
    </nc>
  </rcc>
  <rcc rId="18015" sId="1">
    <oc r="A1696">
      <v>183</v>
    </oc>
    <nc r="A1696">
      <v>199</v>
    </nc>
  </rcc>
  <rcc rId="18016" sId="1" odxf="1" dxf="1">
    <nc r="A1697">
      <v>200</v>
    </nc>
    <odxf>
      <fill>
        <patternFill patternType="solid">
          <bgColor rgb="FFFFFF00"/>
        </patternFill>
      </fill>
    </odxf>
    <ndxf>
      <fill>
        <patternFill patternType="none">
          <bgColor indexed="65"/>
        </patternFill>
      </fill>
    </ndxf>
  </rcc>
  <rcc rId="18017" sId="1">
    <oc r="A1698">
      <v>184</v>
    </oc>
    <nc r="A1698">
      <v>201</v>
    </nc>
  </rcc>
  <rcc rId="18018" sId="1">
    <oc r="A1699">
      <v>185</v>
    </oc>
    <nc r="A1699">
      <v>202</v>
    </nc>
  </rcc>
  <rcc rId="18019" sId="1">
    <oc r="A1700">
      <v>186</v>
    </oc>
    <nc r="A1700">
      <v>203</v>
    </nc>
  </rcc>
  <rcc rId="18020" sId="1">
    <oc r="A1701">
      <v>187</v>
    </oc>
    <nc r="A1701">
      <v>204</v>
    </nc>
  </rcc>
  <rcc rId="18021" sId="1">
    <oc r="A1702">
      <v>188</v>
    </oc>
    <nc r="A1702">
      <v>205</v>
    </nc>
  </rcc>
  <rcc rId="18022" sId="1">
    <oc r="A1703">
      <v>189</v>
    </oc>
    <nc r="A1703">
      <v>206</v>
    </nc>
  </rcc>
  <rcc rId="18023" sId="1">
    <oc r="A1704">
      <v>190</v>
    </oc>
    <nc r="A1704">
      <v>207</v>
    </nc>
  </rcc>
  <rcc rId="18024" sId="1">
    <oc r="A1705">
      <v>191</v>
    </oc>
    <nc r="A1705">
      <v>208</v>
    </nc>
  </rcc>
  <rcc rId="18025" sId="1">
    <oc r="A1706">
      <v>192</v>
    </oc>
    <nc r="A1706">
      <v>209</v>
    </nc>
  </rcc>
  <rcc rId="18026" sId="1">
    <oc r="A1707">
      <v>193</v>
    </oc>
    <nc r="A1707">
      <v>210</v>
    </nc>
  </rcc>
  <rcc rId="18027" sId="1">
    <oc r="A1708">
      <v>194</v>
    </oc>
    <nc r="A1708">
      <v>211</v>
    </nc>
  </rcc>
  <rcc rId="18028" sId="1">
    <oc r="A1709">
      <v>195</v>
    </oc>
    <nc r="A1709">
      <v>212</v>
    </nc>
  </rcc>
  <rcc rId="18029" sId="1">
    <oc r="A1710">
      <v>196</v>
    </oc>
    <nc r="A1710">
      <v>213</v>
    </nc>
  </rcc>
  <rcc rId="18030" sId="1">
    <oc r="A1711">
      <v>197</v>
    </oc>
    <nc r="A1711">
      <v>214</v>
    </nc>
  </rcc>
  <rcc rId="18031" sId="1">
    <oc r="A1712">
      <v>198</v>
    </oc>
    <nc r="A1712">
      <v>215</v>
    </nc>
  </rcc>
  <rcc rId="18032" sId="1">
    <oc r="A1713">
      <v>199</v>
    </oc>
    <nc r="A1713">
      <v>216</v>
    </nc>
  </rcc>
  <rcc rId="18033" sId="1">
    <oc r="A1714">
      <v>200</v>
    </oc>
    <nc r="A1714">
      <v>217</v>
    </nc>
  </rcc>
  <rcc rId="18034" sId="1">
    <oc r="A1715">
      <v>201</v>
    </oc>
    <nc r="A1715">
      <v>218</v>
    </nc>
  </rcc>
  <rcc rId="18035" sId="1">
    <oc r="A1716">
      <v>202</v>
    </oc>
    <nc r="A1716">
      <v>219</v>
    </nc>
  </rcc>
  <rcc rId="18036" sId="1">
    <oc r="A1717">
      <v>203</v>
    </oc>
    <nc r="A1717">
      <v>220</v>
    </nc>
  </rcc>
  <rcc rId="18037" sId="1">
    <oc r="A1718">
      <v>204</v>
    </oc>
    <nc r="A1718">
      <v>221</v>
    </nc>
  </rcc>
  <rcc rId="18038" sId="1">
    <oc r="A1719">
      <v>205</v>
    </oc>
    <nc r="A1719">
      <v>222</v>
    </nc>
  </rcc>
  <rcc rId="18039" sId="1" odxf="1" dxf="1">
    <oc r="A1720">
      <v>206</v>
    </oc>
    <nc r="A1720">
      <v>223</v>
    </nc>
    <odxf>
      <fill>
        <patternFill patternType="solid">
          <bgColor rgb="FF92D050"/>
        </patternFill>
      </fill>
    </odxf>
    <ndxf>
      <fill>
        <patternFill patternType="none">
          <bgColor indexed="65"/>
        </patternFill>
      </fill>
    </ndxf>
  </rcc>
  <rcc rId="18040" sId="1" odxf="1" dxf="1">
    <nc r="A1721">
      <v>224</v>
    </nc>
    <odxf>
      <fill>
        <patternFill patternType="solid">
          <bgColor rgb="FFFFFF00"/>
        </patternFill>
      </fill>
    </odxf>
    <ndxf>
      <fill>
        <patternFill patternType="none">
          <bgColor indexed="65"/>
        </patternFill>
      </fill>
    </ndxf>
  </rcc>
  <rcc rId="18041" sId="1" odxf="1" dxf="1">
    <nc r="A1722">
      <v>225</v>
    </nc>
    <odxf>
      <fill>
        <patternFill patternType="solid">
          <bgColor rgb="FFFFFF00"/>
        </patternFill>
      </fill>
    </odxf>
    <ndxf>
      <fill>
        <patternFill patternType="none">
          <bgColor indexed="65"/>
        </patternFill>
      </fill>
    </ndxf>
  </rcc>
  <rcc rId="18042" sId="1">
    <oc r="A1723">
      <v>207</v>
    </oc>
    <nc r="A1723">
      <v>226</v>
    </nc>
  </rcc>
  <rcc rId="18043" sId="1">
    <oc r="A1724">
      <v>208</v>
    </oc>
    <nc r="A1724">
      <v>227</v>
    </nc>
  </rcc>
  <rcc rId="18044" sId="1">
    <oc r="A1725">
      <v>209</v>
    </oc>
    <nc r="A1725">
      <v>228</v>
    </nc>
  </rcc>
  <rcc rId="18045" sId="1">
    <oc r="A1726">
      <v>210</v>
    </oc>
    <nc r="A1726">
      <v>229</v>
    </nc>
  </rcc>
  <rcc rId="18046" sId="1">
    <oc r="A1727">
      <v>211</v>
    </oc>
    <nc r="A1727">
      <v>230</v>
    </nc>
  </rcc>
  <rcc rId="18047" sId="1">
    <oc r="A1728">
      <v>212</v>
    </oc>
    <nc r="A1728">
      <v>231</v>
    </nc>
  </rcc>
  <rcc rId="18048" sId="1">
    <oc r="A1729">
      <v>213</v>
    </oc>
    <nc r="A1729">
      <v>232</v>
    </nc>
  </rcc>
  <rcc rId="18049" sId="1" odxf="1" dxf="1">
    <nc r="A1730">
      <v>233</v>
    </nc>
    <odxf>
      <fill>
        <patternFill patternType="solid">
          <bgColor rgb="FFFFFF00"/>
        </patternFill>
      </fill>
    </odxf>
    <ndxf>
      <fill>
        <patternFill patternType="none">
          <bgColor indexed="65"/>
        </patternFill>
      </fill>
    </ndxf>
  </rcc>
  <rcc rId="18050" sId="1">
    <oc r="A1731">
      <v>214</v>
    </oc>
    <nc r="A1731">
      <v>234</v>
    </nc>
  </rcc>
  <rcc rId="18051" sId="1">
    <oc r="A1732">
      <v>215</v>
    </oc>
    <nc r="A1732">
      <v>235</v>
    </nc>
  </rcc>
  <rcc rId="18052" sId="1">
    <oc r="A1733">
      <v>216</v>
    </oc>
    <nc r="A1733">
      <v>236</v>
    </nc>
  </rcc>
  <rcc rId="18053" sId="1">
    <oc r="A1734">
      <v>217</v>
    </oc>
    <nc r="A1734">
      <v>237</v>
    </nc>
  </rcc>
  <rcc rId="18054" sId="1">
    <oc r="A1735">
      <v>218</v>
    </oc>
    <nc r="A1735">
      <v>238</v>
    </nc>
  </rcc>
  <rcc rId="18055" sId="1" odxf="1" dxf="1">
    <nc r="A1736">
      <v>239</v>
    </nc>
    <odxf>
      <fill>
        <patternFill patternType="solid">
          <bgColor rgb="FFFFFF00"/>
        </patternFill>
      </fill>
    </odxf>
    <ndxf>
      <fill>
        <patternFill patternType="none">
          <bgColor indexed="65"/>
        </patternFill>
      </fill>
    </ndxf>
  </rcc>
  <rcc rId="18056" sId="1">
    <oc r="A1737">
      <v>219</v>
    </oc>
    <nc r="A1737">
      <v>240</v>
    </nc>
  </rcc>
  <rcc rId="18057" sId="1">
    <oc r="A1738">
      <v>220</v>
    </oc>
    <nc r="A1738">
      <v>241</v>
    </nc>
  </rcc>
  <rcc rId="18058" sId="1">
    <oc r="A1739">
      <v>221</v>
    </oc>
    <nc r="A1739">
      <v>242</v>
    </nc>
  </rcc>
  <rcc rId="18059" sId="1">
    <oc r="A1740">
      <v>222</v>
    </oc>
    <nc r="A1740">
      <v>243</v>
    </nc>
  </rcc>
  <rcc rId="18060" sId="1">
    <oc r="A1741">
      <v>223</v>
    </oc>
    <nc r="A1741">
      <v>244</v>
    </nc>
  </rcc>
  <rcc rId="18061" sId="1">
    <oc r="A1742">
      <v>224</v>
    </oc>
    <nc r="A1742">
      <v>245</v>
    </nc>
  </rcc>
  <rcc rId="18062" sId="1">
    <oc r="A1743">
      <v>225</v>
    </oc>
    <nc r="A1743">
      <v>246</v>
    </nc>
  </rcc>
  <rcc rId="18063" sId="1">
    <oc r="A1744">
      <v>226</v>
    </oc>
    <nc r="A1744">
      <v>247</v>
    </nc>
  </rcc>
  <rcc rId="18064" sId="1">
    <oc r="A1745">
      <v>227</v>
    </oc>
    <nc r="A1745">
      <v>248</v>
    </nc>
  </rcc>
  <rcc rId="18065" sId="1">
    <oc r="A1746">
      <v>228</v>
    </oc>
    <nc r="A1746">
      <v>249</v>
    </nc>
  </rcc>
  <rcc rId="18066" sId="1">
    <oc r="A1747">
      <v>229</v>
    </oc>
    <nc r="A1747">
      <v>250</v>
    </nc>
  </rcc>
  <rcc rId="18067" sId="1">
    <oc r="A1748">
      <v>230</v>
    </oc>
    <nc r="A1748">
      <v>251</v>
    </nc>
  </rcc>
  <rcc rId="18068" sId="1">
    <oc r="A1749">
      <v>231</v>
    </oc>
    <nc r="A1749">
      <v>252</v>
    </nc>
  </rcc>
  <rcc rId="18069" sId="1">
    <oc r="A1750">
      <v>232</v>
    </oc>
    <nc r="A1750">
      <v>253</v>
    </nc>
  </rcc>
  <rcc rId="18070" sId="1">
    <oc r="A1751">
      <v>233</v>
    </oc>
    <nc r="A1751">
      <v>254</v>
    </nc>
  </rcc>
  <rcc rId="18071" sId="1">
    <oc r="A1752">
      <v>234</v>
    </oc>
    <nc r="A1752">
      <v>255</v>
    </nc>
  </rcc>
  <rcc rId="18072" sId="1">
    <oc r="A1753">
      <v>235</v>
    </oc>
    <nc r="A1753">
      <v>256</v>
    </nc>
  </rcc>
  <rcc rId="18073" sId="1">
    <oc r="A1754">
      <v>236</v>
    </oc>
    <nc r="A1754">
      <v>257</v>
    </nc>
  </rcc>
  <rcc rId="18074" sId="1">
    <oc r="A1757">
      <v>237</v>
    </oc>
    <nc r="A1757">
      <v>258</v>
    </nc>
  </rcc>
  <rcc rId="18075" sId="1" odxf="1" dxf="1">
    <nc r="A1758">
      <v>259</v>
    </nc>
    <odxf>
      <fill>
        <patternFill patternType="solid">
          <bgColor rgb="FFFFFF00"/>
        </patternFill>
      </fill>
    </odxf>
    <ndxf>
      <fill>
        <patternFill patternType="none">
          <bgColor indexed="65"/>
        </patternFill>
      </fill>
    </ndxf>
  </rcc>
  <rcc rId="18076" sId="1">
    <oc r="A1759">
      <v>238</v>
    </oc>
    <nc r="A1759">
      <v>260</v>
    </nc>
  </rcc>
  <rcc rId="18077" sId="1">
    <oc r="A1760">
      <v>239</v>
    </oc>
    <nc r="A1760">
      <v>261</v>
    </nc>
  </rcc>
  <rcc rId="18078" sId="1">
    <oc r="A1761">
      <v>240</v>
    </oc>
    <nc r="A1761">
      <v>262</v>
    </nc>
  </rcc>
  <rcc rId="18079" sId="1">
    <oc r="A1762">
      <v>241</v>
    </oc>
    <nc r="A1762">
      <v>263</v>
    </nc>
  </rcc>
  <rcc rId="18080" sId="1">
    <oc r="A1765">
      <v>242</v>
    </oc>
    <nc r="A1765">
      <v>264</v>
    </nc>
  </rcc>
  <rcc rId="18081" sId="1">
    <oc r="A1766">
      <v>243</v>
    </oc>
    <nc r="A1766">
      <v>265</v>
    </nc>
  </rcc>
  <rcc rId="18082" sId="1">
    <oc r="A1767">
      <v>244</v>
    </oc>
    <nc r="A1767">
      <v>266</v>
    </nc>
  </rcc>
  <rcc rId="18083" sId="1">
    <oc r="A1768">
      <v>245</v>
    </oc>
    <nc r="A1768">
      <v>267</v>
    </nc>
  </rcc>
  <rcc rId="18084" sId="1">
    <oc r="A1769">
      <v>246</v>
    </oc>
    <nc r="A1769">
      <v>268</v>
    </nc>
  </rcc>
  <rcc rId="18085" sId="1">
    <oc r="A1770">
      <v>247</v>
    </oc>
    <nc r="A1770">
      <v>269</v>
    </nc>
  </rcc>
  <rcc rId="18086" sId="1">
    <oc r="A1771">
      <v>248</v>
    </oc>
    <nc r="A1771">
      <v>270</v>
    </nc>
  </rcc>
  <rcc rId="18087" sId="1">
    <oc r="A1772">
      <v>249</v>
    </oc>
    <nc r="A1772">
      <v>271</v>
    </nc>
  </rcc>
  <rcc rId="18088" sId="1">
    <oc r="A1773">
      <v>250</v>
    </oc>
    <nc r="A1773">
      <v>272</v>
    </nc>
  </rcc>
  <rcc rId="18089" sId="1">
    <oc r="A1774">
      <v>251</v>
    </oc>
    <nc r="A1774">
      <v>273</v>
    </nc>
  </rcc>
  <rcc rId="18090" sId="1">
    <oc r="A1775">
      <v>252</v>
    </oc>
    <nc r="A1775">
      <v>274</v>
    </nc>
  </rcc>
  <rcc rId="18091" sId="1">
    <oc r="A1776">
      <v>253</v>
    </oc>
    <nc r="A1776">
      <v>275</v>
    </nc>
  </rcc>
  <rcc rId="18092" sId="1">
    <oc r="A1777">
      <v>254</v>
    </oc>
    <nc r="A1777">
      <v>276</v>
    </nc>
  </rcc>
  <rcc rId="18093" sId="1">
    <oc r="A1778">
      <v>255</v>
    </oc>
    <nc r="A1778">
      <v>277</v>
    </nc>
  </rcc>
  <rcc rId="18094" sId="1">
    <oc r="A1779">
      <v>256</v>
    </oc>
    <nc r="A1779">
      <v>278</v>
    </nc>
  </rcc>
  <rcc rId="18095" sId="1">
    <oc r="A1780">
      <v>257</v>
    </oc>
    <nc r="A1780">
      <v>279</v>
    </nc>
  </rcc>
  <rcc rId="18096" sId="1">
    <oc r="A1781">
      <v>258</v>
    </oc>
    <nc r="A1781">
      <v>280</v>
    </nc>
  </rcc>
  <rcc rId="18097" sId="1">
    <oc r="A1782">
      <v>259</v>
    </oc>
    <nc r="A1782">
      <v>281</v>
    </nc>
  </rcc>
  <rcc rId="18098" sId="1">
    <oc r="A1783">
      <v>260</v>
    </oc>
    <nc r="A1783">
      <v>282</v>
    </nc>
  </rcc>
  <rcc rId="18099" sId="1">
    <oc r="A1784">
      <v>261</v>
    </oc>
    <nc r="A1784">
      <v>283</v>
    </nc>
  </rcc>
  <rcc rId="18100" sId="1">
    <oc r="A1785">
      <v>262</v>
    </oc>
    <nc r="A1785">
      <v>284</v>
    </nc>
  </rcc>
  <rcc rId="18101" sId="1">
    <oc r="A1786">
      <v>263</v>
    </oc>
    <nc r="A1786">
      <v>285</v>
    </nc>
  </rcc>
  <rcc rId="18102" sId="1">
    <oc r="A1787">
      <v>264</v>
    </oc>
    <nc r="A1787">
      <v>286</v>
    </nc>
  </rcc>
  <rcc rId="18103" sId="1">
    <oc r="A1788">
      <v>265</v>
    </oc>
    <nc r="A1788">
      <v>287</v>
    </nc>
  </rcc>
  <rcc rId="18104" sId="1">
    <oc r="A1789">
      <v>266</v>
    </oc>
    <nc r="A1789">
      <v>288</v>
    </nc>
  </rcc>
  <rcc rId="18105" sId="1">
    <oc r="A1790">
      <v>267</v>
    </oc>
    <nc r="A1790">
      <v>289</v>
    </nc>
  </rcc>
  <rcc rId="18106" sId="1">
    <oc r="A1791">
      <v>268</v>
    </oc>
    <nc r="A1791">
      <v>290</v>
    </nc>
  </rcc>
  <rcc rId="18107" sId="1">
    <oc r="A1792">
      <v>269</v>
    </oc>
    <nc r="A1792">
      <v>291</v>
    </nc>
  </rcc>
  <rcc rId="18108" sId="1">
    <oc r="A1793">
      <v>270</v>
    </oc>
    <nc r="A1793">
      <v>292</v>
    </nc>
  </rcc>
  <rcc rId="18109" sId="1">
    <oc r="A1794">
      <v>271</v>
    </oc>
    <nc r="A1794">
      <v>293</v>
    </nc>
  </rcc>
  <rcc rId="18110" sId="1">
    <oc r="A1795">
      <v>272</v>
    </oc>
    <nc r="A1795">
      <v>294</v>
    </nc>
  </rcc>
  <rcc rId="18111" sId="1">
    <oc r="A1796">
      <v>273</v>
    </oc>
    <nc r="A1796">
      <v>295</v>
    </nc>
  </rcc>
  <rcc rId="18112" sId="1">
    <oc r="A1797">
      <v>274</v>
    </oc>
    <nc r="A1797">
      <v>296</v>
    </nc>
  </rcc>
  <rcc rId="18113" sId="1">
    <oc r="A1798">
      <v>275</v>
    </oc>
    <nc r="A1798">
      <v>297</v>
    </nc>
  </rcc>
  <rcc rId="18114" sId="1">
    <oc r="A1799">
      <v>276</v>
    </oc>
    <nc r="A1799">
      <v>298</v>
    </nc>
  </rcc>
  <rcc rId="18115" sId="1">
    <oc r="A1800">
      <v>277</v>
    </oc>
    <nc r="A1800">
      <v>299</v>
    </nc>
  </rcc>
  <rcc rId="18116" sId="1">
    <oc r="A1801">
      <v>278</v>
    </oc>
    <nc r="A1801">
      <v>300</v>
    </nc>
  </rcc>
  <rcc rId="18117" sId="1">
    <oc r="A1802">
      <v>279</v>
    </oc>
    <nc r="A1802">
      <v>301</v>
    </nc>
  </rcc>
  <rcc rId="18118" sId="1">
    <oc r="A1803">
      <v>280</v>
    </oc>
    <nc r="A1803">
      <v>302</v>
    </nc>
  </rcc>
  <rcc rId="18119" sId="1">
    <oc r="A1804">
      <v>281</v>
    </oc>
    <nc r="A1804">
      <v>303</v>
    </nc>
  </rcc>
  <rcc rId="18120" sId="1">
    <oc r="A1807">
      <v>282</v>
    </oc>
    <nc r="A1807">
      <v>304</v>
    </nc>
  </rcc>
  <rcc rId="18121" sId="1">
    <oc r="A1808">
      <v>283</v>
    </oc>
    <nc r="A1808">
      <v>305</v>
    </nc>
  </rcc>
  <rcc rId="18122" sId="1">
    <oc r="A1811">
      <v>284</v>
    </oc>
    <nc r="A1811">
      <v>306</v>
    </nc>
  </rcc>
  <rcc rId="18123" sId="1">
    <oc r="A1812">
      <v>285</v>
    </oc>
    <nc r="A1812">
      <v>307</v>
    </nc>
  </rcc>
  <rcc rId="18124" sId="1">
    <oc r="A1813">
      <v>286</v>
    </oc>
    <nc r="A1813">
      <v>308</v>
    </nc>
  </rcc>
  <rcc rId="18125" sId="1">
    <oc r="A1814">
      <v>287</v>
    </oc>
    <nc r="A1814">
      <v>309</v>
    </nc>
  </rcc>
  <rcc rId="18126" sId="1">
    <oc r="A1815">
      <v>288</v>
    </oc>
    <nc r="A1815">
      <v>310</v>
    </nc>
  </rcc>
  <rcc rId="18127" sId="1">
    <oc r="A1816">
      <v>289</v>
    </oc>
    <nc r="A1816">
      <v>311</v>
    </nc>
  </rcc>
  <rcc rId="18128" sId="1">
    <oc r="A1817">
      <v>290</v>
    </oc>
    <nc r="A1817">
      <v>312</v>
    </nc>
  </rcc>
  <rcc rId="18129" sId="1">
    <oc r="A1818">
      <v>291</v>
    </oc>
    <nc r="A1818">
      <v>313</v>
    </nc>
  </rcc>
  <rcc rId="18130" sId="1">
    <oc r="A1819">
      <v>292</v>
    </oc>
    <nc r="A1819">
      <v>314</v>
    </nc>
  </rcc>
  <rcc rId="18131" sId="1">
    <oc r="A1822">
      <v>293</v>
    </oc>
    <nc r="A1822">
      <v>315</v>
    </nc>
  </rcc>
  <rcc rId="18132" sId="1">
    <oc r="A1823">
      <v>294</v>
    </oc>
    <nc r="A1823">
      <v>316</v>
    </nc>
  </rcc>
  <rcc rId="18133" sId="1">
    <oc r="A1824">
      <v>295</v>
    </oc>
    <nc r="A1824">
      <v>317</v>
    </nc>
  </rcc>
  <rcc rId="18134" sId="1">
    <oc r="A1825">
      <v>296</v>
    </oc>
    <nc r="A1825">
      <v>318</v>
    </nc>
  </rcc>
  <rcc rId="18135" sId="1">
    <oc r="A1826">
      <v>297</v>
    </oc>
    <nc r="A1826">
      <v>319</v>
    </nc>
  </rcc>
  <rcc rId="18136" sId="1">
    <oc r="A1827">
      <v>298</v>
    </oc>
    <nc r="A1827">
      <v>320</v>
    </nc>
  </rcc>
  <rcc rId="18137" sId="1">
    <oc r="A1828">
      <v>299</v>
    </oc>
    <nc r="A1828">
      <v>321</v>
    </nc>
  </rcc>
  <rcc rId="18138" sId="1">
    <oc r="A1829">
      <v>300</v>
    </oc>
    <nc r="A1829">
      <v>322</v>
    </nc>
  </rcc>
  <rcc rId="18139" sId="1">
    <oc r="A1830">
      <v>301</v>
    </oc>
    <nc r="A1830">
      <v>323</v>
    </nc>
  </rcc>
  <rcc rId="18140" sId="1">
    <oc r="A1831">
      <v>302</v>
    </oc>
    <nc r="A1831">
      <v>324</v>
    </nc>
  </rcc>
  <rcc rId="18141" sId="1">
    <oc r="A1832">
      <v>303</v>
    </oc>
    <nc r="A1832">
      <v>325</v>
    </nc>
  </rcc>
  <rcc rId="18142" sId="1">
    <oc r="A1835">
      <v>304</v>
    </oc>
    <nc r="A1835">
      <v>326</v>
    </nc>
  </rcc>
  <rcc rId="18143" sId="1">
    <oc r="A1836">
      <v>305</v>
    </oc>
    <nc r="A1836">
      <v>327</v>
    </nc>
  </rcc>
  <rcc rId="18144" sId="1">
    <oc r="A1837">
      <v>306</v>
    </oc>
    <nc r="A1837">
      <v>328</v>
    </nc>
  </rcc>
  <rcc rId="18145" sId="1">
    <oc r="A1838">
      <v>307</v>
    </oc>
    <nc r="A1838">
      <v>329</v>
    </nc>
  </rcc>
  <rcc rId="18146" sId="1">
    <oc r="A1839">
      <v>308</v>
    </oc>
    <nc r="A1839">
      <v>330</v>
    </nc>
  </rcc>
  <rcc rId="18147" sId="1">
    <oc r="A1840">
      <v>309</v>
    </oc>
    <nc r="A1840">
      <v>331</v>
    </nc>
  </rcc>
  <rcc rId="18148" sId="1">
    <oc r="A1843">
      <v>310</v>
    </oc>
    <nc r="A1843">
      <v>332</v>
    </nc>
  </rcc>
  <rcc rId="18149" sId="1">
    <oc r="A1844">
      <v>311</v>
    </oc>
    <nc r="A1844">
      <v>333</v>
    </nc>
  </rcc>
  <rcc rId="18150" sId="1">
    <oc r="A1845">
      <v>312</v>
    </oc>
    <nc r="A1845">
      <v>334</v>
    </nc>
  </rcc>
  <rcc rId="18151" sId="1">
    <oc r="A1846">
      <v>313</v>
    </oc>
    <nc r="A1846">
      <v>335</v>
    </nc>
  </rcc>
  <rcc rId="18152" sId="1">
    <oc r="A1847">
      <v>314</v>
    </oc>
    <nc r="A1847">
      <v>336</v>
    </nc>
  </rcc>
  <rcc rId="18153" sId="1">
    <oc r="A1848">
      <v>315</v>
    </oc>
    <nc r="A1848">
      <v>337</v>
    </nc>
  </rcc>
  <rcc rId="18154" sId="1">
    <oc r="A1849">
      <v>316</v>
    </oc>
    <nc r="A1849">
      <v>338</v>
    </nc>
  </rcc>
  <rcc rId="18155" sId="1">
    <oc r="A1850">
      <v>317</v>
    </oc>
    <nc r="A1850">
      <v>339</v>
    </nc>
  </rcc>
  <rcc rId="18156" sId="1">
    <oc r="A1851">
      <v>318</v>
    </oc>
    <nc r="A1851">
      <v>340</v>
    </nc>
  </rcc>
  <rcc rId="18157" sId="1">
    <oc r="A1852">
      <v>319</v>
    </oc>
    <nc r="A1852">
      <v>341</v>
    </nc>
  </rcc>
  <rcc rId="18158" sId="1">
    <oc r="A1853">
      <v>320</v>
    </oc>
    <nc r="A1853">
      <v>342</v>
    </nc>
  </rcc>
  <rcc rId="18159" sId="1">
    <oc r="A1854">
      <v>321</v>
    </oc>
    <nc r="A1854">
      <v>343</v>
    </nc>
  </rcc>
  <rcc rId="18160" sId="1">
    <oc r="A1855">
      <v>322</v>
    </oc>
    <nc r="A1855">
      <v>344</v>
    </nc>
  </rcc>
  <rcc rId="18161" sId="1">
    <oc r="A1856">
      <v>323</v>
    </oc>
    <nc r="A1856">
      <v>345</v>
    </nc>
  </rcc>
  <rcc rId="18162" sId="1">
    <oc r="A1857">
      <v>324</v>
    </oc>
    <nc r="A1857">
      <v>346</v>
    </nc>
  </rcc>
  <rcc rId="18163" sId="1">
    <oc r="A1858">
      <v>325</v>
    </oc>
    <nc r="A1858">
      <v>347</v>
    </nc>
  </rcc>
  <rcc rId="18164" sId="1">
    <oc r="A1859">
      <v>326</v>
    </oc>
    <nc r="A1859">
      <v>348</v>
    </nc>
  </rcc>
  <rcc rId="18165" sId="1">
    <oc r="A1860">
      <v>327</v>
    </oc>
    <nc r="A1860">
      <v>349</v>
    </nc>
  </rcc>
  <rcc rId="18166" sId="1">
    <oc r="A1861">
      <v>328</v>
    </oc>
    <nc r="A1861">
      <v>350</v>
    </nc>
  </rcc>
  <rcc rId="18167" sId="1">
    <oc r="A1862">
      <v>329</v>
    </oc>
    <nc r="A1862">
      <v>351</v>
    </nc>
  </rcc>
  <rcc rId="18168" sId="1">
    <oc r="A1863">
      <v>330</v>
    </oc>
    <nc r="A1863">
      <v>352</v>
    </nc>
  </rcc>
  <rcc rId="18169" sId="1">
    <oc r="A1864">
      <v>331</v>
    </oc>
    <nc r="A1864">
      <v>353</v>
    </nc>
  </rcc>
  <rcc rId="18170" sId="1">
    <oc r="A1865">
      <v>332</v>
    </oc>
    <nc r="A1865">
      <v>354</v>
    </nc>
  </rcc>
  <rcc rId="18171" sId="1">
    <oc r="A1866">
      <v>333</v>
    </oc>
    <nc r="A1866">
      <v>355</v>
    </nc>
  </rcc>
  <rcc rId="18172" sId="1">
    <oc r="A1867">
      <v>334</v>
    </oc>
    <nc r="A1867">
      <v>356</v>
    </nc>
  </rcc>
  <rcc rId="18173" sId="1">
    <oc r="A1868">
      <v>335</v>
    </oc>
    <nc r="A1868">
      <v>357</v>
    </nc>
  </rcc>
  <rcc rId="18174" sId="1">
    <oc r="A1869">
      <v>336</v>
    </oc>
    <nc r="A1869">
      <v>358</v>
    </nc>
  </rcc>
  <rcc rId="18175" sId="1">
    <oc r="A1870">
      <v>337</v>
    </oc>
    <nc r="A1870">
      <v>359</v>
    </nc>
  </rcc>
  <rcc rId="18176" sId="1">
    <oc r="A1871">
      <v>338</v>
    </oc>
    <nc r="A1871">
      <v>360</v>
    </nc>
  </rcc>
  <rcc rId="18177" sId="1">
    <oc r="A1872">
      <v>339</v>
    </oc>
    <nc r="A1872">
      <v>361</v>
    </nc>
  </rcc>
  <rcc rId="18178" sId="1">
    <oc r="A1873">
      <v>340</v>
    </oc>
    <nc r="A1873">
      <v>362</v>
    </nc>
  </rcc>
  <rcc rId="18179" sId="1">
    <oc r="A1874">
      <v>341</v>
    </oc>
    <nc r="A1874">
      <v>363</v>
    </nc>
  </rcc>
  <rcc rId="18180" sId="1">
    <oc r="A1875">
      <v>342</v>
    </oc>
    <nc r="A1875">
      <v>364</v>
    </nc>
  </rcc>
  <rcc rId="18181" sId="1">
    <oc r="A1876">
      <v>343</v>
    </oc>
    <nc r="A1876">
      <v>365</v>
    </nc>
  </rcc>
  <rcc rId="18182" sId="1">
    <oc r="A1877">
      <v>344</v>
    </oc>
    <nc r="A1877">
      <v>366</v>
    </nc>
  </rcc>
  <rcc rId="18183" sId="1">
    <oc r="A1878">
      <v>345</v>
    </oc>
    <nc r="A1878">
      <v>367</v>
    </nc>
  </rcc>
  <rcc rId="18184" sId="1">
    <oc r="A1879">
      <v>346</v>
    </oc>
    <nc r="A1879">
      <v>368</v>
    </nc>
  </rcc>
  <rcc rId="18185" sId="1">
    <oc r="A1880">
      <v>347</v>
    </oc>
    <nc r="A1880">
      <v>369</v>
    </nc>
  </rcc>
  <rcc rId="18186" sId="1">
    <oc r="A1881">
      <v>348</v>
    </oc>
    <nc r="A1881">
      <v>370</v>
    </nc>
  </rcc>
  <rcc rId="18187" sId="1">
    <oc r="A1882">
      <v>349</v>
    </oc>
    <nc r="A1882">
      <v>371</v>
    </nc>
  </rcc>
  <rcc rId="18188" sId="1">
    <oc r="A1883">
      <v>350</v>
    </oc>
    <nc r="A1883">
      <v>372</v>
    </nc>
  </rcc>
  <rcc rId="18189" sId="1">
    <oc r="A1884">
      <v>351</v>
    </oc>
    <nc r="A1884">
      <v>373</v>
    </nc>
  </rcc>
  <rcc rId="18190" sId="1">
    <oc r="A1885">
      <v>352</v>
    </oc>
    <nc r="A1885">
      <v>374</v>
    </nc>
  </rcc>
  <rcc rId="18191" sId="1">
    <oc r="A1886">
      <v>353</v>
    </oc>
    <nc r="A1886">
      <v>375</v>
    </nc>
  </rcc>
  <rcc rId="18192" sId="1">
    <oc r="A1887">
      <v>354</v>
    </oc>
    <nc r="A1887">
      <v>376</v>
    </nc>
  </rcc>
  <rcc rId="18193" sId="1">
    <oc r="A1888">
      <v>355</v>
    </oc>
    <nc r="A1888">
      <v>377</v>
    </nc>
  </rcc>
  <rcc rId="18194" sId="1">
    <oc r="A1889">
      <v>356</v>
    </oc>
    <nc r="A1889">
      <v>378</v>
    </nc>
  </rcc>
  <rcc rId="18195" sId="1">
    <oc r="A1890">
      <v>357</v>
    </oc>
    <nc r="A1890">
      <v>379</v>
    </nc>
  </rcc>
  <rcc rId="18196" sId="1">
    <oc r="A1891">
      <v>358</v>
    </oc>
    <nc r="A1891">
      <v>380</v>
    </nc>
  </rcc>
  <rcc rId="18197" sId="1">
    <oc r="A1892">
      <v>359</v>
    </oc>
    <nc r="A1892">
      <v>381</v>
    </nc>
  </rcc>
  <rcc rId="18198" sId="1">
    <oc r="A1893">
      <v>360</v>
    </oc>
    <nc r="A1893">
      <v>382</v>
    </nc>
  </rcc>
  <rcc rId="18199" sId="1">
    <oc r="A1894">
      <v>361</v>
    </oc>
    <nc r="A1894">
      <v>383</v>
    </nc>
  </rcc>
  <rcc rId="18200" sId="1">
    <oc r="A1895">
      <v>362</v>
    </oc>
    <nc r="A1895">
      <v>384</v>
    </nc>
  </rcc>
  <rcc rId="18201" sId="1" odxf="1" dxf="1">
    <nc r="A1896">
      <v>385</v>
    </nc>
    <odxf>
      <fill>
        <patternFill patternType="solid">
          <bgColor rgb="FFFFFF00"/>
        </patternFill>
      </fill>
    </odxf>
    <ndxf>
      <fill>
        <patternFill patternType="none">
          <bgColor indexed="65"/>
        </patternFill>
      </fill>
    </ndxf>
  </rcc>
  <rcc rId="18202" sId="1">
    <oc r="A1897">
      <v>363</v>
    </oc>
    <nc r="A1897">
      <v>386</v>
    </nc>
  </rcc>
  <rcc rId="18203" sId="1">
    <oc r="A1898">
      <v>364</v>
    </oc>
    <nc r="A1898">
      <v>387</v>
    </nc>
  </rcc>
  <rcc rId="18204" sId="1">
    <oc r="A1899">
      <v>365</v>
    </oc>
    <nc r="A1899">
      <v>388</v>
    </nc>
  </rcc>
  <rcc rId="18205" sId="1">
    <oc r="A1900">
      <v>366</v>
    </oc>
    <nc r="A1900">
      <v>389</v>
    </nc>
  </rcc>
  <rcc rId="18206" sId="1">
    <oc r="A1901">
      <v>367</v>
    </oc>
    <nc r="A1901">
      <v>390</v>
    </nc>
  </rcc>
  <rcc rId="18207" sId="1">
    <oc r="A1902">
      <v>368</v>
    </oc>
    <nc r="A1902">
      <v>391</v>
    </nc>
  </rcc>
  <rcc rId="18208" sId="1">
    <oc r="A1903">
      <v>369</v>
    </oc>
    <nc r="A1903">
      <v>392</v>
    </nc>
  </rcc>
  <rcc rId="18209" sId="1">
    <oc r="A1904">
      <v>370</v>
    </oc>
    <nc r="A1904">
      <v>393</v>
    </nc>
  </rcc>
  <rcc rId="18210" sId="1">
    <oc r="A1905">
      <v>371</v>
    </oc>
    <nc r="A1905">
      <v>394</v>
    </nc>
  </rcc>
  <rcc rId="18211" sId="1">
    <oc r="A1906">
      <v>372</v>
    </oc>
    <nc r="A1906">
      <v>395</v>
    </nc>
  </rcc>
  <rcc rId="18212" sId="1">
    <oc r="A1907">
      <v>373</v>
    </oc>
    <nc r="A1907">
      <v>396</v>
    </nc>
  </rcc>
  <rcc rId="18213" sId="1">
    <oc r="A1908">
      <v>374</v>
    </oc>
    <nc r="A1908">
      <v>397</v>
    </nc>
  </rcc>
  <rcc rId="18214" sId="1">
    <oc r="A1909">
      <v>375</v>
    </oc>
    <nc r="A1909">
      <v>398</v>
    </nc>
  </rcc>
  <rcc rId="18215" sId="1">
    <oc r="A1910">
      <v>376</v>
    </oc>
    <nc r="A1910">
      <v>399</v>
    </nc>
  </rcc>
  <rcc rId="18216" sId="1">
    <oc r="A1911">
      <v>377</v>
    </oc>
    <nc r="A1911">
      <v>400</v>
    </nc>
  </rcc>
  <rcc rId="18217" sId="1">
    <oc r="A1912">
      <v>378</v>
    </oc>
    <nc r="A1912">
      <v>401</v>
    </nc>
  </rcc>
  <rcc rId="18218" sId="1">
    <oc r="A1913">
      <v>379</v>
    </oc>
    <nc r="A1913">
      <v>402</v>
    </nc>
  </rcc>
  <rcc rId="18219" sId="1">
    <oc r="A1914">
      <v>380</v>
    </oc>
    <nc r="A1914">
      <v>403</v>
    </nc>
  </rcc>
  <rcc rId="18220" sId="1">
    <oc r="A1915">
      <v>381</v>
    </oc>
    <nc r="A1915">
      <v>404</v>
    </nc>
  </rcc>
  <rcc rId="18221" sId="1">
    <oc r="A1916">
      <v>382</v>
    </oc>
    <nc r="A1916">
      <v>405</v>
    </nc>
  </rcc>
  <rcc rId="18222" sId="1">
    <oc r="A1917">
      <v>383</v>
    </oc>
    <nc r="A1917">
      <v>406</v>
    </nc>
  </rcc>
  <rcc rId="18223" sId="1">
    <oc r="A1918">
      <v>384</v>
    </oc>
    <nc r="A1918">
      <v>407</v>
    </nc>
  </rcc>
  <rcc rId="18224" sId="1">
    <oc r="A1919">
      <v>385</v>
    </oc>
    <nc r="A1919">
      <v>408</v>
    </nc>
  </rcc>
  <rcc rId="18225" sId="1">
    <oc r="A1920">
      <v>386</v>
    </oc>
    <nc r="A1920">
      <v>409</v>
    </nc>
  </rcc>
  <rcc rId="18226" sId="1">
    <oc r="A1921">
      <v>387</v>
    </oc>
    <nc r="A1921">
      <v>410</v>
    </nc>
  </rcc>
  <rcc rId="18227" sId="1">
    <oc r="A1922">
      <v>388</v>
    </oc>
    <nc r="A1922">
      <v>411</v>
    </nc>
  </rcc>
  <rcc rId="18228" sId="1">
    <oc r="A1923">
      <v>389</v>
    </oc>
    <nc r="A1923">
      <v>412</v>
    </nc>
  </rcc>
  <rcc rId="18229" sId="1">
    <oc r="A1924">
      <v>390</v>
    </oc>
    <nc r="A1924">
      <v>413</v>
    </nc>
  </rcc>
  <rcc rId="18230" sId="1">
    <oc r="A1925">
      <v>391</v>
    </oc>
    <nc r="A1925">
      <v>414</v>
    </nc>
  </rcc>
  <rcc rId="18231" sId="1">
    <oc r="A1926">
      <v>392</v>
    </oc>
    <nc r="A1926">
      <v>415</v>
    </nc>
  </rcc>
  <rcc rId="18232" sId="1">
    <oc r="A1927">
      <v>393</v>
    </oc>
    <nc r="A1927">
      <v>416</v>
    </nc>
  </rcc>
  <rcc rId="18233" sId="1">
    <oc r="A1928">
      <v>394</v>
    </oc>
    <nc r="A1928">
      <v>417</v>
    </nc>
  </rcc>
  <rcc rId="18234" sId="1">
    <oc r="A1929">
      <v>395</v>
    </oc>
    <nc r="A1929">
      <v>418</v>
    </nc>
  </rcc>
  <rcc rId="18235" sId="1">
    <oc r="A1930">
      <v>396</v>
    </oc>
    <nc r="A1930">
      <v>419</v>
    </nc>
  </rcc>
  <rcc rId="18236" sId="1">
    <oc r="A1931">
      <v>397</v>
    </oc>
    <nc r="A1931">
      <v>420</v>
    </nc>
  </rcc>
  <rcc rId="18237" sId="1">
    <oc r="A1932">
      <v>398</v>
    </oc>
    <nc r="A1932">
      <v>421</v>
    </nc>
  </rcc>
  <rcc rId="18238" sId="1">
    <oc r="A1933">
      <v>399</v>
    </oc>
    <nc r="A1933">
      <v>422</v>
    </nc>
  </rcc>
  <rcc rId="18239" sId="1">
    <oc r="A1934">
      <v>400</v>
    </oc>
    <nc r="A1934">
      <v>423</v>
    </nc>
  </rcc>
  <rcc rId="18240" sId="1">
    <oc r="A1935">
      <v>401</v>
    </oc>
    <nc r="A1935">
      <v>424</v>
    </nc>
  </rcc>
  <rcc rId="18241" sId="1">
    <oc r="A1936">
      <v>402</v>
    </oc>
    <nc r="A1936">
      <v>425</v>
    </nc>
  </rcc>
  <rcc rId="18242" sId="1">
    <oc r="A1937">
      <v>403</v>
    </oc>
    <nc r="A1937">
      <v>426</v>
    </nc>
  </rcc>
  <rcc rId="18243" sId="1">
    <oc r="A1938">
      <v>404</v>
    </oc>
    <nc r="A1938">
      <v>427</v>
    </nc>
  </rcc>
  <rcc rId="18244" sId="1" odxf="1" dxf="1">
    <oc r="A1939">
      <v>405</v>
    </oc>
    <nc r="A1939">
      <v>428</v>
    </nc>
    <odxf>
      <fill>
        <patternFill patternType="solid">
          <bgColor theme="0"/>
        </patternFill>
      </fill>
    </odxf>
    <ndxf>
      <fill>
        <patternFill patternType="none">
          <bgColor indexed="65"/>
        </patternFill>
      </fill>
    </ndxf>
  </rcc>
  <rcc rId="18245" sId="1">
    <oc r="A1940">
      <v>406</v>
    </oc>
    <nc r="A1940">
      <v>429</v>
    </nc>
  </rcc>
  <rcc rId="18246" sId="1">
    <oc r="A1941">
      <v>407</v>
    </oc>
    <nc r="A1941">
      <v>430</v>
    </nc>
  </rcc>
  <rcc rId="18247" sId="1">
    <oc r="A1942">
      <v>408</v>
    </oc>
    <nc r="A1942">
      <v>431</v>
    </nc>
  </rcc>
  <rcc rId="18248" sId="1">
    <oc r="A1943">
      <v>409</v>
    </oc>
    <nc r="A1943">
      <v>432</v>
    </nc>
  </rcc>
  <rcc rId="18249" sId="1">
    <oc r="A1944">
      <v>410</v>
    </oc>
    <nc r="A1944">
      <v>433</v>
    </nc>
  </rcc>
  <rcc rId="18250" sId="1">
    <oc r="A1945">
      <v>411</v>
    </oc>
    <nc r="A1945">
      <v>434</v>
    </nc>
  </rcc>
  <rcc rId="18251" sId="1">
    <oc r="A1946">
      <v>412</v>
    </oc>
    <nc r="A1946">
      <v>435</v>
    </nc>
  </rcc>
  <rcc rId="18252" sId="1">
    <oc r="A1947">
      <v>413</v>
    </oc>
    <nc r="A1947">
      <v>436</v>
    </nc>
  </rcc>
  <rcc rId="18253" sId="1">
    <oc r="A1948">
      <v>414</v>
    </oc>
    <nc r="A1948">
      <v>437</v>
    </nc>
  </rcc>
  <rcc rId="18254" sId="1">
    <oc r="A1949">
      <v>415</v>
    </oc>
    <nc r="A1949">
      <v>438</v>
    </nc>
  </rcc>
  <rcc rId="18255" sId="1">
    <oc r="A1950">
      <v>416</v>
    </oc>
    <nc r="A1950">
      <v>439</v>
    </nc>
  </rcc>
  <rcc rId="18256" sId="1">
    <oc r="A1951">
      <v>417</v>
    </oc>
    <nc r="A1951">
      <v>440</v>
    </nc>
  </rcc>
  <rcc rId="18257" sId="1">
    <oc r="A1952">
      <v>418</v>
    </oc>
    <nc r="A1952">
      <v>441</v>
    </nc>
  </rcc>
  <rcc rId="18258" sId="1">
    <oc r="A1953">
      <v>419</v>
    </oc>
    <nc r="A1953">
      <v>442</v>
    </nc>
  </rcc>
  <rcc rId="18259" sId="1">
    <oc r="A1954">
      <v>420</v>
    </oc>
    <nc r="A1954">
      <v>443</v>
    </nc>
  </rcc>
  <rcc rId="18260" sId="1">
    <oc r="A1955">
      <v>421</v>
    </oc>
    <nc r="A1955">
      <v>444</v>
    </nc>
  </rcc>
  <rcc rId="18261" sId="1">
    <oc r="A1956">
      <v>422</v>
    </oc>
    <nc r="A1956">
      <v>445</v>
    </nc>
  </rcc>
  <rcc rId="18262" sId="1">
    <oc r="A1957">
      <v>423</v>
    </oc>
    <nc r="A1957">
      <v>446</v>
    </nc>
  </rcc>
  <rcc rId="18263" sId="1">
    <oc r="A1958">
      <v>424</v>
    </oc>
    <nc r="A1958">
      <v>447</v>
    </nc>
  </rcc>
  <rcc rId="18264" sId="1">
    <oc r="A1959">
      <v>425</v>
    </oc>
    <nc r="A1959">
      <v>448</v>
    </nc>
  </rcc>
  <rcc rId="18265" sId="1">
    <oc r="A1960">
      <v>426</v>
    </oc>
    <nc r="A1960">
      <v>449</v>
    </nc>
  </rcc>
  <rcc rId="18266" sId="1">
    <oc r="A1961">
      <v>427</v>
    </oc>
    <nc r="A1961">
      <v>450</v>
    </nc>
  </rcc>
  <rcc rId="18267" sId="1">
    <oc r="A1962">
      <v>428</v>
    </oc>
    <nc r="A1962">
      <v>451</v>
    </nc>
  </rcc>
  <rcc rId="18268" sId="1">
    <oc r="A1963">
      <v>429</v>
    </oc>
    <nc r="A1963">
      <v>452</v>
    </nc>
  </rcc>
  <rcc rId="18269" sId="1">
    <oc r="A1964">
      <v>430</v>
    </oc>
    <nc r="A1964">
      <v>453</v>
    </nc>
  </rcc>
  <rcc rId="18270" sId="1">
    <oc r="A1965">
      <v>431</v>
    </oc>
    <nc r="A1965">
      <v>454</v>
    </nc>
  </rcc>
  <rcc rId="18271" sId="1">
    <oc r="A1966">
      <v>432</v>
    </oc>
    <nc r="A1966">
      <v>455</v>
    </nc>
  </rcc>
  <rcc rId="18272" sId="1">
    <oc r="A1967">
      <v>433</v>
    </oc>
    <nc r="A1967">
      <v>456</v>
    </nc>
  </rcc>
  <rcc rId="18273" sId="1">
    <oc r="A1968">
      <v>434</v>
    </oc>
    <nc r="A1968">
      <v>457</v>
    </nc>
  </rcc>
  <rcc rId="18274" sId="1">
    <oc r="A1969">
      <v>435</v>
    </oc>
    <nc r="A1969">
      <v>458</v>
    </nc>
  </rcc>
  <rcc rId="18275" sId="1">
    <oc r="A1970">
      <v>436</v>
    </oc>
    <nc r="A1970">
      <v>459</v>
    </nc>
  </rcc>
  <rcc rId="18276" sId="1">
    <oc r="A1971">
      <v>437</v>
    </oc>
    <nc r="A1971">
      <v>460</v>
    </nc>
  </rcc>
  <rcc rId="18277" sId="1">
    <oc r="A1972">
      <v>438</v>
    </oc>
    <nc r="A1972">
      <v>461</v>
    </nc>
  </rcc>
  <rcc rId="18278" sId="1">
    <oc r="A1973">
      <v>439</v>
    </oc>
    <nc r="A1973">
      <v>462</v>
    </nc>
  </rcc>
  <rcc rId="18279" sId="1">
    <oc r="A1974">
      <v>440</v>
    </oc>
    <nc r="A1974">
      <v>463</v>
    </nc>
  </rcc>
  <rcc rId="18280" sId="1">
    <oc r="A1975">
      <v>441</v>
    </oc>
    <nc r="A1975">
      <v>464</v>
    </nc>
  </rcc>
  <rcc rId="18281" sId="1">
    <oc r="A1976">
      <v>442</v>
    </oc>
    <nc r="A1976">
      <v>465</v>
    </nc>
  </rcc>
  <rcc rId="18282" sId="1">
    <oc r="A1977">
      <v>443</v>
    </oc>
    <nc r="A1977">
      <v>466</v>
    </nc>
  </rcc>
  <rcc rId="18283" sId="1">
    <oc r="A1978">
      <v>444</v>
    </oc>
    <nc r="A1978">
      <v>467</v>
    </nc>
  </rcc>
  <rcc rId="18284" sId="1">
    <oc r="A1979">
      <v>445</v>
    </oc>
    <nc r="A1979">
      <v>468</v>
    </nc>
  </rcc>
  <rcc rId="18285" sId="1">
    <oc r="A1980">
      <v>446</v>
    </oc>
    <nc r="A1980">
      <v>469</v>
    </nc>
  </rcc>
  <rcc rId="18286" sId="1">
    <oc r="A1981">
      <v>447</v>
    </oc>
    <nc r="A1981">
      <v>470</v>
    </nc>
  </rcc>
  <rcc rId="18287" sId="1">
    <oc r="A1982">
      <v>448</v>
    </oc>
    <nc r="A1982">
      <v>471</v>
    </nc>
  </rcc>
  <rcc rId="18288" sId="1" odxf="1" dxf="1">
    <nc r="A1983">
      <v>472</v>
    </nc>
    <odxf>
      <fill>
        <patternFill patternType="solid">
          <bgColor rgb="FFFFFF00"/>
        </patternFill>
      </fill>
    </odxf>
    <ndxf>
      <fill>
        <patternFill patternType="none">
          <bgColor indexed="65"/>
        </patternFill>
      </fill>
    </ndxf>
  </rcc>
  <rcc rId="18289" sId="1" odxf="1" dxf="1">
    <nc r="A1984">
      <v>473</v>
    </nc>
    <odxf>
      <fill>
        <patternFill patternType="solid">
          <bgColor rgb="FFFFFF00"/>
        </patternFill>
      </fill>
    </odxf>
    <ndxf>
      <fill>
        <patternFill patternType="none">
          <bgColor indexed="65"/>
        </patternFill>
      </fill>
    </ndxf>
  </rcc>
  <rcc rId="18290" sId="1">
    <oc r="A1985">
      <v>449</v>
    </oc>
    <nc r="A1985">
      <v>474</v>
    </nc>
  </rcc>
  <rcc rId="18291" sId="1">
    <oc r="A1986">
      <v>450</v>
    </oc>
    <nc r="A1986">
      <v>475</v>
    </nc>
  </rcc>
  <rcc rId="18292" sId="1">
    <oc r="A1987">
      <v>451</v>
    </oc>
    <nc r="A1987">
      <v>476</v>
    </nc>
  </rcc>
  <rcc rId="18293" sId="1">
    <oc r="A1988">
      <v>452</v>
    </oc>
    <nc r="A1988">
      <v>477</v>
    </nc>
  </rcc>
  <rcc rId="18294" sId="1">
    <oc r="A1989">
      <v>453</v>
    </oc>
    <nc r="A1989">
      <v>478</v>
    </nc>
  </rcc>
  <rcc rId="18295" sId="1">
    <oc r="A1990">
      <v>454</v>
    </oc>
    <nc r="A1990">
      <v>479</v>
    </nc>
  </rcc>
  <rcc rId="18296" sId="1">
    <oc r="A1991">
      <v>455</v>
    </oc>
    <nc r="A1991">
      <v>480</v>
    </nc>
  </rcc>
  <rcc rId="18297" sId="1">
    <oc r="A1992">
      <v>456</v>
    </oc>
    <nc r="A1992">
      <v>481</v>
    </nc>
  </rcc>
  <rcc rId="18298" sId="1">
    <oc r="A1993">
      <v>457</v>
    </oc>
    <nc r="A1993">
      <v>482</v>
    </nc>
  </rcc>
  <rcc rId="18299" sId="1">
    <oc r="A1994">
      <v>458</v>
    </oc>
    <nc r="A1994">
      <v>483</v>
    </nc>
  </rcc>
  <rcc rId="18300" sId="1">
    <oc r="A1995">
      <v>459</v>
    </oc>
    <nc r="A1995">
      <v>484</v>
    </nc>
  </rcc>
  <rcc rId="18301" sId="1">
    <oc r="A1996">
      <v>460</v>
    </oc>
    <nc r="A1996">
      <v>485</v>
    </nc>
  </rcc>
  <rcc rId="18302" sId="1">
    <oc r="A1997">
      <v>461</v>
    </oc>
    <nc r="A1997">
      <v>486</v>
    </nc>
  </rcc>
  <rcc rId="18303" sId="1">
    <oc r="A1998">
      <v>462</v>
    </oc>
    <nc r="A1998">
      <v>487</v>
    </nc>
  </rcc>
  <rcc rId="18304" sId="1">
    <oc r="A2001">
      <v>463</v>
    </oc>
    <nc r="A2001">
      <v>488</v>
    </nc>
  </rcc>
  <rcc rId="18305" sId="1">
    <oc r="A2002">
      <v>464</v>
    </oc>
    <nc r="A2002">
      <v>489</v>
    </nc>
  </rcc>
  <rcc rId="18306" sId="1">
    <oc r="A2003">
      <v>465</v>
    </oc>
    <nc r="A2003">
      <v>490</v>
    </nc>
  </rcc>
  <rcc rId="18307" sId="1">
    <oc r="A2004">
      <v>466</v>
    </oc>
    <nc r="A2004">
      <v>491</v>
    </nc>
  </rcc>
  <rcc rId="18308" sId="1">
    <oc r="A2005">
      <v>467</v>
    </oc>
    <nc r="A2005">
      <v>492</v>
    </nc>
  </rcc>
  <rcc rId="18309" sId="1">
    <oc r="A2006">
      <v>468</v>
    </oc>
    <nc r="A2006">
      <v>493</v>
    </nc>
  </rcc>
  <rcc rId="18310" sId="1">
    <oc r="A2007">
      <v>469</v>
    </oc>
    <nc r="A2007">
      <v>494</v>
    </nc>
  </rcc>
  <rcc rId="18311" sId="1">
    <oc r="A2008">
      <v>470</v>
    </oc>
    <nc r="A2008">
      <v>495</v>
    </nc>
  </rcc>
  <rcc rId="18312" sId="1">
    <oc r="A2009">
      <v>471</v>
    </oc>
    <nc r="A2009">
      <v>496</v>
    </nc>
  </rcc>
  <rcc rId="18313" sId="1">
    <oc r="A2010">
      <v>472</v>
    </oc>
    <nc r="A2010">
      <v>497</v>
    </nc>
  </rcc>
  <rcc rId="18314" sId="1">
    <oc r="A2011">
      <v>473</v>
    </oc>
    <nc r="A2011">
      <v>498</v>
    </nc>
  </rcc>
  <rcc rId="18315" sId="1">
    <oc r="A2012">
      <v>474</v>
    </oc>
    <nc r="A2012">
      <v>499</v>
    </nc>
  </rcc>
  <rcc rId="18316" sId="1">
    <oc r="A2013">
      <v>475</v>
    </oc>
    <nc r="A2013">
      <v>500</v>
    </nc>
  </rcc>
  <rcc rId="18317" sId="1">
    <oc r="A2014">
      <v>476</v>
    </oc>
    <nc r="A2014">
      <v>501</v>
    </nc>
  </rcc>
  <rcc rId="18318" sId="1">
    <oc r="A2015">
      <v>477</v>
    </oc>
    <nc r="A2015">
      <v>502</v>
    </nc>
  </rcc>
  <rcc rId="18319" sId="1">
    <oc r="A2016">
      <v>478</v>
    </oc>
    <nc r="A2016">
      <v>503</v>
    </nc>
  </rcc>
  <rcc rId="18320" sId="1">
    <oc r="A2017">
      <v>479</v>
    </oc>
    <nc r="A2017">
      <v>504</v>
    </nc>
  </rcc>
  <rcc rId="18321" sId="1">
    <oc r="A2018">
      <v>480</v>
    </oc>
    <nc r="A2018">
      <v>505</v>
    </nc>
  </rcc>
  <rcc rId="18322" sId="1">
    <oc r="A2019">
      <v>481</v>
    </oc>
    <nc r="A2019">
      <v>506</v>
    </nc>
  </rcc>
  <rcc rId="18323" sId="1">
    <oc r="A2024">
      <v>482</v>
    </oc>
    <nc r="A2024">
      <v>507</v>
    </nc>
  </rcc>
  <rcc rId="18324" sId="1">
    <oc r="A2022">
      <v>483</v>
    </oc>
    <nc r="A2022">
      <v>508</v>
    </nc>
  </rcc>
  <rcc rId="18325" sId="1">
    <oc r="A2023">
      <v>484</v>
    </oc>
    <nc r="A2023">
      <v>509</v>
    </nc>
  </rcc>
  <rcc rId="18326" sId="1">
    <oc r="A2025">
      <v>485</v>
    </oc>
    <nc r="A2025">
      <v>510</v>
    </nc>
  </rcc>
  <rcc rId="18327" sId="1">
    <oc r="A2026">
      <v>486</v>
    </oc>
    <nc r="A2026">
      <v>511</v>
    </nc>
  </rcc>
  <rcc rId="18328" sId="1">
    <oc r="A2027">
      <v>487</v>
    </oc>
    <nc r="A2027">
      <v>512</v>
    </nc>
  </rcc>
  <rcc rId="18329" sId="1">
    <oc r="A2028">
      <v>488</v>
    </oc>
    <nc r="A2028">
      <v>513</v>
    </nc>
  </rcc>
  <rcc rId="18330" sId="1">
    <oc r="A2029">
      <v>489</v>
    </oc>
    <nc r="A2029">
      <v>514</v>
    </nc>
  </rcc>
  <rcc rId="18331" sId="1">
    <oc r="A2030">
      <v>490</v>
    </oc>
    <nc r="A2030">
      <v>515</v>
    </nc>
  </rcc>
  <rcc rId="18332" sId="1">
    <oc r="A2031">
      <v>491</v>
    </oc>
    <nc r="A2031">
      <v>516</v>
    </nc>
  </rcc>
  <rcc rId="18333" sId="1">
    <oc r="A2032">
      <v>492</v>
    </oc>
    <nc r="A2032">
      <v>517</v>
    </nc>
  </rcc>
  <rcc rId="18334" sId="1">
    <oc r="A2033">
      <v>493</v>
    </oc>
    <nc r="A2033">
      <v>518</v>
    </nc>
  </rcc>
  <rcc rId="18335" sId="1">
    <oc r="A2034">
      <v>494</v>
    </oc>
    <nc r="A2034">
      <v>519</v>
    </nc>
  </rcc>
  <rcc rId="18336" sId="1" odxf="1" dxf="1">
    <nc r="A2035">
      <v>520</v>
    </nc>
    <odxf>
      <fill>
        <patternFill patternType="solid">
          <bgColor rgb="FFFFFF00"/>
        </patternFill>
      </fill>
    </odxf>
    <ndxf>
      <fill>
        <patternFill patternType="none">
          <bgColor indexed="65"/>
        </patternFill>
      </fill>
    </ndxf>
  </rcc>
  <rcc rId="18337" sId="1">
    <oc r="A2036">
      <v>495</v>
    </oc>
    <nc r="A2036">
      <v>521</v>
    </nc>
  </rcc>
  <rcc rId="18338" sId="1">
    <oc r="A2037">
      <v>496</v>
    </oc>
    <nc r="A2037">
      <v>522</v>
    </nc>
  </rcc>
  <rcc rId="18339" sId="1">
    <oc r="A2038">
      <v>497</v>
    </oc>
    <nc r="A2038">
      <v>523</v>
    </nc>
  </rcc>
  <rcc rId="18340" sId="1">
    <oc r="A2039">
      <v>498</v>
    </oc>
    <nc r="A2039">
      <v>524</v>
    </nc>
  </rcc>
  <rcc rId="18341" sId="1">
    <oc r="A2040">
      <v>499</v>
    </oc>
    <nc r="A2040">
      <v>525</v>
    </nc>
  </rcc>
  <rcc rId="18342" sId="1">
    <oc r="A2041">
      <v>500</v>
    </oc>
    <nc r="A2041">
      <v>526</v>
    </nc>
  </rcc>
  <rcc rId="18343" sId="1">
    <oc r="A2042">
      <v>501</v>
    </oc>
    <nc r="A2042">
      <v>527</v>
    </nc>
  </rcc>
  <rcc rId="18344" sId="1">
    <oc r="A2043">
      <v>502</v>
    </oc>
    <nc r="A2043">
      <v>528</v>
    </nc>
  </rcc>
  <rcc rId="18345" sId="1">
    <oc r="A2044">
      <v>503</v>
    </oc>
    <nc r="A2044">
      <v>529</v>
    </nc>
  </rcc>
  <rcc rId="18346" sId="1">
    <oc r="A2045">
      <v>504</v>
    </oc>
    <nc r="A2045">
      <v>530</v>
    </nc>
  </rcc>
  <rcc rId="18347" sId="1">
    <oc r="A2046">
      <v>505</v>
    </oc>
    <nc r="A2046">
      <v>531</v>
    </nc>
  </rcc>
  <rcc rId="18348" sId="1">
    <oc r="A2047">
      <v>506</v>
    </oc>
    <nc r="A2047">
      <v>532</v>
    </nc>
  </rcc>
  <rcc rId="18349" sId="1">
    <oc r="A2049">
      <v>507</v>
    </oc>
    <nc r="A2049">
      <v>533</v>
    </nc>
  </rcc>
  <rcc rId="18350" sId="1">
    <oc r="A2048">
      <v>509</v>
    </oc>
    <nc r="A2048">
      <v>534</v>
    </nc>
  </rcc>
  <rcc rId="18351" sId="1">
    <oc r="A2050">
      <v>512</v>
    </oc>
    <nc r="A2050">
      <v>535</v>
    </nc>
  </rcc>
  <rcc rId="18352" sId="1">
    <oc r="A2051">
      <v>513</v>
    </oc>
    <nc r="A2051">
      <v>536</v>
    </nc>
  </rcc>
  <rcc rId="18353" sId="1">
    <oc r="A2052">
      <v>514</v>
    </oc>
    <nc r="A2052">
      <v>537</v>
    </nc>
  </rcc>
  <rcc rId="18354" sId="1">
    <oc r="A2053">
      <v>515</v>
    </oc>
    <nc r="A2053">
      <v>538</v>
    </nc>
  </rcc>
  <rcc rId="18355" sId="1">
    <oc r="A2054">
      <v>516</v>
    </oc>
    <nc r="A2054">
      <v>539</v>
    </nc>
  </rcc>
  <rcc rId="18356" sId="1">
    <oc r="A2055">
      <v>517</v>
    </oc>
    <nc r="A2055">
      <v>540</v>
    </nc>
  </rcc>
  <rcc rId="18357" sId="1">
    <oc r="A2056">
      <v>518</v>
    </oc>
    <nc r="A2056">
      <v>541</v>
    </nc>
  </rcc>
  <rcc rId="18358" sId="1">
    <oc r="A2057">
      <v>519</v>
    </oc>
    <nc r="A2057">
      <v>542</v>
    </nc>
  </rcc>
  <rcc rId="18359" sId="1">
    <oc r="A2058">
      <v>520</v>
    </oc>
    <nc r="A2058">
      <v>543</v>
    </nc>
  </rcc>
  <rcc rId="18360" sId="1">
    <oc r="A2059">
      <v>521</v>
    </oc>
    <nc r="A2059">
      <v>544</v>
    </nc>
  </rcc>
  <rcc rId="18361" sId="1">
    <oc r="A2060">
      <v>522</v>
    </oc>
    <nc r="A2060">
      <v>545</v>
    </nc>
  </rcc>
  <rcc rId="18362" sId="1">
    <oc r="A2061">
      <v>523</v>
    </oc>
    <nc r="A2061">
      <v>546</v>
    </nc>
  </rcc>
  <rcc rId="18363" sId="1">
    <oc r="A2062">
      <v>524</v>
    </oc>
    <nc r="A2062">
      <v>547</v>
    </nc>
  </rcc>
  <rcc rId="18364" sId="1">
    <oc r="A2063">
      <v>525</v>
    </oc>
    <nc r="A2063">
      <v>548</v>
    </nc>
  </rcc>
  <rcc rId="18365" sId="1">
    <oc r="A2064">
      <v>526</v>
    </oc>
    <nc r="A2064">
      <v>549</v>
    </nc>
  </rcc>
  <rcc rId="18366" sId="1">
    <oc r="A2065">
      <v>527</v>
    </oc>
    <nc r="A2065">
      <v>550</v>
    </nc>
  </rcc>
  <rcc rId="18367" sId="1">
    <oc r="A2066">
      <v>528</v>
    </oc>
    <nc r="A2066">
      <v>551</v>
    </nc>
  </rcc>
  <rcc rId="18368" sId="1">
    <oc r="A2067">
      <v>529</v>
    </oc>
    <nc r="A2067">
      <v>552</v>
    </nc>
  </rcc>
  <rcc rId="18369" sId="1">
    <oc r="A2068">
      <v>530</v>
    </oc>
    <nc r="A2068">
      <v>553</v>
    </nc>
  </rcc>
  <rcc rId="18370" sId="1">
    <oc r="A2069">
      <v>531</v>
    </oc>
    <nc r="A2069">
      <v>554</v>
    </nc>
  </rcc>
  <rcc rId="18371" sId="1">
    <oc r="A2070">
      <v>532</v>
    </oc>
    <nc r="A2070">
      <v>555</v>
    </nc>
  </rcc>
  <rcc rId="18372" sId="1">
    <oc r="A2071">
      <v>533</v>
    </oc>
    <nc r="A2071">
      <v>556</v>
    </nc>
  </rcc>
  <rcc rId="18373" sId="1">
    <oc r="A2074">
      <v>534</v>
    </oc>
    <nc r="A2074">
      <v>557</v>
    </nc>
  </rcc>
  <rcc rId="18374" sId="1">
    <oc r="A2075">
      <v>535</v>
    </oc>
    <nc r="A2075">
      <v>558</v>
    </nc>
  </rcc>
  <rcc rId="18375" sId="1">
    <oc r="A2076">
      <v>536</v>
    </oc>
    <nc r="A2076">
      <v>559</v>
    </nc>
  </rcc>
  <rcc rId="18376" sId="1">
    <oc r="A2077">
      <v>537</v>
    </oc>
    <nc r="A2077">
      <v>560</v>
    </nc>
  </rcc>
  <rcc rId="18377" sId="1">
    <oc r="A2078">
      <v>538</v>
    </oc>
    <nc r="A2078">
      <v>561</v>
    </nc>
  </rcc>
  <rcc rId="18378" sId="1">
    <oc r="A2079">
      <v>539</v>
    </oc>
    <nc r="A2079">
      <v>562</v>
    </nc>
  </rcc>
  <rcc rId="18379" sId="1">
    <oc r="A2080">
      <v>540</v>
    </oc>
    <nc r="A2080">
      <v>563</v>
    </nc>
  </rcc>
  <rcc rId="18380" sId="1">
    <oc r="A2081">
      <v>541</v>
    </oc>
    <nc r="A2081">
      <v>564</v>
    </nc>
  </rcc>
  <rcc rId="18381" sId="1">
    <oc r="A2082">
      <v>542</v>
    </oc>
    <nc r="A2082">
      <v>565</v>
    </nc>
  </rcc>
  <rcc rId="18382" sId="1">
    <oc r="A2083">
      <v>543</v>
    </oc>
    <nc r="A2083">
      <v>566</v>
    </nc>
  </rcc>
  <rcc rId="18383" sId="1">
    <oc r="A2087">
      <v>544</v>
    </oc>
    <nc r="A2087">
      <v>567</v>
    </nc>
  </rcc>
  <rcc rId="18384" sId="1">
    <oc r="A2086">
      <v>545</v>
    </oc>
    <nc r="A2086">
      <v>568</v>
    </nc>
  </rcc>
  <rcc rId="18385" sId="1">
    <oc r="A2088">
      <v>546</v>
    </oc>
    <nc r="A2088">
      <v>569</v>
    </nc>
  </rcc>
  <rcc rId="18386" sId="1">
    <oc r="A2089">
      <v>547</v>
    </oc>
    <nc r="A2089">
      <v>570</v>
    </nc>
  </rcc>
  <rcc rId="18387" sId="1">
    <oc r="A2090">
      <v>548</v>
    </oc>
    <nc r="A2090">
      <v>571</v>
    </nc>
  </rcc>
  <rcc rId="18388" sId="1">
    <oc r="A2091">
      <v>549</v>
    </oc>
    <nc r="A2091">
      <v>572</v>
    </nc>
  </rcc>
  <rcc rId="18389" sId="1">
    <oc r="A2092">
      <v>550</v>
    </oc>
    <nc r="A2092">
      <v>573</v>
    </nc>
  </rcc>
  <rcc rId="18390" sId="1">
    <oc r="A2094">
      <v>551</v>
    </oc>
    <nc r="A2094">
      <v>574</v>
    </nc>
  </rcc>
  <rcc rId="18391" sId="1">
    <oc r="A2093">
      <v>552</v>
    </oc>
    <nc r="A2093">
      <v>575</v>
    </nc>
  </rcc>
  <rcc rId="18392" sId="1">
    <oc r="A2095">
      <v>553</v>
    </oc>
    <nc r="A2095">
      <v>576</v>
    </nc>
  </rcc>
  <rcc rId="18393" sId="1">
    <oc r="A2096">
      <v>554</v>
    </oc>
    <nc r="A2096">
      <v>577</v>
    </nc>
  </rcc>
  <rcc rId="18394" sId="1">
    <oc r="A2097">
      <v>555</v>
    </oc>
    <nc r="A2097">
      <v>578</v>
    </nc>
  </rcc>
  <rcc rId="18395" sId="1">
    <oc r="A2099">
      <v>556</v>
    </oc>
    <nc r="A2099">
      <v>579</v>
    </nc>
  </rcc>
  <rcc rId="18396" sId="1">
    <oc r="A2098">
      <v>557</v>
    </oc>
    <nc r="A2098">
      <v>580</v>
    </nc>
  </rcc>
  <rcc rId="18397" sId="1">
    <oc r="A2100">
      <v>558</v>
    </oc>
    <nc r="A2100">
      <v>581</v>
    </nc>
  </rcc>
  <rcc rId="18398" sId="1">
    <oc r="A2101">
      <v>559</v>
    </oc>
    <nc r="A2101">
      <v>582</v>
    </nc>
  </rcc>
  <rcc rId="18399" sId="1" odxf="1" dxf="1">
    <nc r="A2102">
      <v>583</v>
    </nc>
    <odxf>
      <fill>
        <patternFill patternType="solid">
          <bgColor rgb="FFFFFF00"/>
        </patternFill>
      </fill>
    </odxf>
    <ndxf>
      <fill>
        <patternFill patternType="none">
          <bgColor indexed="65"/>
        </patternFill>
      </fill>
    </ndxf>
  </rcc>
  <rcc rId="18400" sId="1">
    <oc r="D2103">
      <f>ROUND(SUM(D2086:D2101),2)</f>
    </oc>
    <nc r="D2103">
      <f>ROUND(SUM(D2086:D2102),2)</f>
    </nc>
  </rcc>
  <rcc rId="18401" sId="1">
    <oc r="E2103">
      <f>ROUND(SUM(E2086:E2101),2)</f>
    </oc>
    <nc r="E2103">
      <f>ROUND(SUM(E2086:E2102),2)</f>
    </nc>
  </rcc>
  <rcc rId="18402" sId="1">
    <oc r="F2103">
      <f>ROUND(SUM(F2086:F2101),2)</f>
    </oc>
    <nc r="F2103">
      <f>ROUND(SUM(F2086:F2102),2)</f>
    </nc>
  </rcc>
  <rcc rId="18403" sId="1">
    <oc r="G2103">
      <f>ROUND(SUM(G2086:G2101),2)</f>
    </oc>
    <nc r="G2103">
      <f>ROUND(SUM(G2086:G2102),2)</f>
    </nc>
  </rcc>
  <rcc rId="18404" sId="1">
    <oc r="H2103">
      <f>ROUND(SUM(H2086:H2101),2)</f>
    </oc>
    <nc r="H2103">
      <f>ROUND(SUM(H2086:H2102),2)</f>
    </nc>
  </rcc>
  <rcc rId="18405" sId="1">
    <oc r="I2103">
      <f>ROUND(SUM(I2086:I2101),2)</f>
    </oc>
    <nc r="I2103">
      <f>ROUND(SUM(I2086:I2102),2)</f>
    </nc>
  </rcc>
  <rcc rId="18406" sId="1">
    <oc r="J2103">
      <f>ROUND(SUM(J2086:J2101),2)</f>
    </oc>
    <nc r="J2103">
      <f>ROUND(SUM(J2086:J2102),2)</f>
    </nc>
  </rcc>
  <rcc rId="18407" sId="1">
    <oc r="K2103">
      <f>ROUND(SUM(K2086:K2101),2)</f>
    </oc>
    <nc r="K2103">
      <f>ROUND(SUM(K2086:K2102),2)</f>
    </nc>
  </rcc>
  <rcc rId="18408" sId="1">
    <oc r="L2103">
      <f>ROUND(SUM(L2086:L2101),2)</f>
    </oc>
    <nc r="L2103">
      <f>ROUND(SUM(L2086:L2102),2)</f>
    </nc>
  </rcc>
  <rcc rId="18409" sId="1">
    <oc r="M2103">
      <f>ROUND(SUM(M2086:M2101),2)</f>
    </oc>
    <nc r="M2103">
      <f>ROUND(SUM(M2086:M2102),2)</f>
    </nc>
  </rcc>
  <rcc rId="18410" sId="1">
    <oc r="N2103">
      <f>ROUND(SUM(N2086:N2101),2)</f>
    </oc>
    <nc r="N2103">
      <f>ROUND(SUM(N2086:N2102),2)</f>
    </nc>
  </rcc>
  <rcc rId="18411" sId="1">
    <oc r="O2103">
      <f>ROUND(SUM(O2086:O2102),2)</f>
    </oc>
    <nc r="O2103">
      <f>ROUND(SUM(O2086:O2102),2)</f>
    </nc>
  </rcc>
  <rcc rId="18412" sId="1">
    <oc r="P2103">
      <f>ROUND(SUM(P2086:P2101),2)</f>
    </oc>
    <nc r="P2103">
      <f>ROUND(SUM(P2086:P2102),2)</f>
    </nc>
  </rcc>
  <rcc rId="18413" sId="1">
    <oc r="Q2103">
      <f>ROUND(SUM(Q2086:Q2101),2)</f>
    </oc>
    <nc r="Q2103">
      <f>ROUND(SUM(Q2086:Q2102),2)</f>
    </nc>
  </rcc>
  <rcc rId="18414" sId="1">
    <oc r="R2103">
      <f>ROUND(SUM(R2086:R2101),2)</f>
    </oc>
    <nc r="R2103">
      <f>ROUND(SUM(R2086:R2102),2)</f>
    </nc>
  </rcc>
  <rcc rId="18415" sId="1">
    <oc r="S2103">
      <f>ROUND(SUM(S2086:S2101),2)</f>
    </oc>
    <nc r="S2103">
      <f>ROUND(SUM(S2086:S2102),2)</f>
    </nc>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16" sId="1" numFmtId="4">
    <oc r="A2105">
      <v>560</v>
    </oc>
    <nc r="A2105">
      <v>584</v>
    </nc>
  </rcc>
  <rcc rId="18417" sId="1" numFmtId="4">
    <oc r="A2106">
      <v>561</v>
    </oc>
    <nc r="A2106">
      <v>585</v>
    </nc>
  </rcc>
  <rcc rId="18418" sId="1" numFmtId="4">
    <oc r="A2107">
      <v>562</v>
    </oc>
    <nc r="A2107">
      <v>586</v>
    </nc>
  </rcc>
  <rcc rId="18419" sId="1" numFmtId="4">
    <oc r="A2108">
      <v>563</v>
    </oc>
    <nc r="A2108">
      <v>587</v>
    </nc>
  </rcc>
  <rcc rId="18420" sId="1" numFmtId="4">
    <oc r="A2109">
      <v>564</v>
    </oc>
    <nc r="A2109">
      <v>588</v>
    </nc>
  </rcc>
  <rcc rId="18421" sId="1" numFmtId="4">
    <oc r="A2110">
      <v>565</v>
    </oc>
    <nc r="A2110">
      <v>589</v>
    </nc>
  </rcc>
  <rcc rId="18422" sId="1" numFmtId="4">
    <oc r="A2111">
      <v>566</v>
    </oc>
    <nc r="A2111">
      <v>590</v>
    </nc>
  </rcc>
  <rcc rId="18423" sId="1" numFmtId="4">
    <oc r="A2112">
      <v>567</v>
    </oc>
    <nc r="A2112">
      <v>591</v>
    </nc>
  </rcc>
  <rcc rId="18424" sId="1" numFmtId="4">
    <oc r="A2113">
      <v>568</v>
    </oc>
    <nc r="A2113">
      <v>592</v>
    </nc>
  </rcc>
  <rcc rId="18425" sId="1" numFmtId="4">
    <oc r="A2114">
      <v>569</v>
    </oc>
    <nc r="A2114">
      <v>593</v>
    </nc>
  </rcc>
  <rcc rId="18426" sId="1" numFmtId="4">
    <oc r="A2116">
      <v>570</v>
    </oc>
    <nc r="A2116">
      <v>594</v>
    </nc>
  </rcc>
  <rcc rId="18427" sId="1" numFmtId="4">
    <oc r="A2115">
      <v>571</v>
    </oc>
    <nc r="A2115">
      <v>595</v>
    </nc>
  </rcc>
  <rcc rId="18428" sId="1" numFmtId="4">
    <oc r="A2117">
      <v>572</v>
    </oc>
    <nc r="A2117">
      <v>596</v>
    </nc>
  </rcc>
  <rcc rId="18429" sId="1" numFmtId="4">
    <oc r="A2118">
      <v>573</v>
    </oc>
    <nc r="A2118">
      <v>597</v>
    </nc>
  </rcc>
  <rcc rId="18430" sId="1" numFmtId="4">
    <oc r="A2119">
      <v>574</v>
    </oc>
    <nc r="A2119">
      <v>598</v>
    </nc>
  </rcc>
  <rcc rId="18431" sId="1" numFmtId="4">
    <oc r="A2120">
      <v>575</v>
    </oc>
    <nc r="A2120">
      <v>599</v>
    </nc>
  </rcc>
  <rcc rId="18432" sId="1" numFmtId="4">
    <oc r="A2121">
      <v>576</v>
    </oc>
    <nc r="A2121">
      <v>600</v>
    </nc>
  </rcc>
  <rcc rId="18433" sId="1" numFmtId="4">
    <oc r="A2122">
      <v>577</v>
    </oc>
    <nc r="A2122">
      <v>601</v>
    </nc>
  </rcc>
  <rcc rId="18434" sId="1" numFmtId="4">
    <oc r="A2123">
      <v>578</v>
    </oc>
    <nc r="A2123">
      <v>602</v>
    </nc>
  </rcc>
  <rcc rId="18435" sId="1" numFmtId="4">
    <oc r="A2124">
      <v>579</v>
    </oc>
    <nc r="A2124">
      <v>603</v>
    </nc>
  </rcc>
  <rcc rId="18436" sId="1" numFmtId="4">
    <oc r="A2125">
      <v>580</v>
    </oc>
    <nc r="A2125">
      <v>604</v>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88C31BA-C36B-4B9E-AE8B-D926F1C5CA78}" action="delete"/>
  <rdn rId="0" localSheetId="1" customView="1" name="Z_588C31BA_C36B_4B9E_AE8B_D926F1C5CA78_.wvu.FilterData" hidden="1" oldHidden="1">
    <formula>'2020-2022'!$A$7:$S$2127</formula>
    <oldFormula>'2020-2022'!$A$7:$S$2127</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39" sId="1" numFmtId="4">
    <oc r="J2101">
      <v>386774.39</v>
    </oc>
    <nc r="J2101"/>
  </rcc>
  <rfmt sheetId="1" sqref="J2101">
    <dxf>
      <fill>
        <patternFill patternType="solid">
          <bgColor rgb="FFFFFF00"/>
        </patternFill>
      </fill>
    </dxf>
  </rfmt>
  <rfmt sheetId="1" sqref="B2101">
    <dxf>
      <fill>
        <patternFill patternType="solid">
          <bgColor rgb="FFFFFF00"/>
        </patternFill>
      </fill>
    </dxf>
  </rfmt>
  <rfmt sheetId="1" sqref="C2101">
    <dxf>
      <fill>
        <patternFill patternType="solid">
          <bgColor rgb="FFFFFF00"/>
        </patternFill>
      </fill>
    </dxf>
  </rfmt>
  <rcc rId="18440" sId="1" numFmtId="4">
    <oc r="H1529">
      <v>2419618.7999999998</v>
    </oc>
    <nc r="H1529">
      <v>2186322</v>
    </nc>
  </rcc>
  <rfmt sheetId="1" sqref="H1529">
    <dxf>
      <fill>
        <patternFill patternType="solid">
          <bgColor rgb="FFFFFF00"/>
        </patternFill>
      </fill>
    </dxf>
  </rfmt>
  <rcc rId="18441" sId="1" numFmtId="4">
    <oc r="J1529">
      <v>1248770.3999999999</v>
    </oc>
    <nc r="J1529">
      <v>978985.2</v>
    </nc>
  </rcc>
  <rfmt sheetId="1" sqref="J1529">
    <dxf>
      <fill>
        <patternFill patternType="solid">
          <bgColor rgb="FFFFFF00"/>
        </patternFill>
      </fill>
    </dxf>
  </rfmt>
  <rcc rId="18442" sId="1" numFmtId="4">
    <oc r="I1529">
      <v>1636640.4</v>
    </oc>
    <nc r="I1529">
      <v>895534.8</v>
    </nc>
  </rcc>
  <rfmt sheetId="1" sqref="I1529">
    <dxf>
      <fill>
        <patternFill patternType="solid">
          <bgColor rgb="FFFFFF00"/>
        </patternFill>
      </fill>
    </dxf>
  </rfmt>
  <rcc rId="18443" sId="1" numFmtId="4">
    <oc r="G1529">
      <v>4054401.6</v>
    </oc>
    <nc r="G1529">
      <v>607378.80000000005</v>
    </nc>
  </rcc>
  <rfmt sheetId="1" sqref="G1529">
    <dxf>
      <fill>
        <patternFill patternType="solid">
          <bgColor rgb="FFFFFF00"/>
        </patternFill>
      </fill>
    </dxf>
  </rfmt>
  <rcc rId="18444" sId="1" numFmtId="4">
    <oc r="D1529">
      <v>223925.65</v>
    </oc>
    <nc r="D1529">
      <v>88416.1</v>
    </nc>
  </rcc>
  <rfmt sheetId="1" sqref="D1529">
    <dxf>
      <fill>
        <patternFill patternType="solid">
          <bgColor rgb="FFFFFF00"/>
        </patternFill>
      </fill>
    </dxf>
  </rfmt>
  <rfmt sheetId="1" sqref="B1529">
    <dxf>
      <fill>
        <patternFill patternType="solid">
          <bgColor rgb="FFFFFF00"/>
        </patternFill>
      </fill>
    </dxf>
  </rfmt>
  <rcc rId="18445" sId="1" numFmtId="4">
    <oc r="J1530">
      <v>1066345.2</v>
    </oc>
    <nc r="J1530">
      <v>914569.2</v>
    </nc>
  </rcc>
  <rfmt sheetId="1" sqref="J1530">
    <dxf>
      <fill>
        <patternFill patternType="solid">
          <bgColor rgb="FFFFFF00"/>
        </patternFill>
      </fill>
    </dxf>
  </rfmt>
  <rcc rId="18446" sId="1" numFmtId="4">
    <oc r="H1530">
      <v>2015589.6</v>
    </oc>
    <nc r="H1530">
      <v>1909830</v>
    </nc>
  </rcc>
  <rfmt sheetId="1" sqref="H1530">
    <dxf>
      <fill>
        <patternFill patternType="solid">
          <bgColor rgb="FFFFFF00"/>
        </patternFill>
      </fill>
    </dxf>
  </rfmt>
  <rcc rId="18447" sId="1" numFmtId="4">
    <oc r="G1530">
      <v>3661834.8</v>
    </oc>
    <nc r="G1530">
      <v>450584.4</v>
    </nc>
  </rcc>
  <rfmt sheetId="1" sqref="G1530">
    <dxf>
      <fill>
        <patternFill patternType="solid">
          <bgColor rgb="FFFFFF00"/>
        </patternFill>
      </fill>
    </dxf>
  </rfmt>
  <rfmt sheetId="1" sqref="B1530">
    <dxf>
      <fill>
        <patternFill patternType="solid">
          <bgColor rgb="FFFFFF00"/>
        </patternFill>
      </fill>
    </dxf>
  </rfmt>
  <rcc rId="18448" sId="1" numFmtId="4">
    <oc r="I1530">
      <v>1008584.4</v>
    </oc>
    <nc r="I1530">
      <v>790384.8</v>
    </nc>
  </rcc>
  <rfmt sheetId="1" sqref="I1530">
    <dxf>
      <fill>
        <patternFill patternType="solid">
          <bgColor rgb="FFFFFF00"/>
        </patternFill>
      </fill>
    </dxf>
  </rfmt>
  <rcc rId="18449" sId="1" numFmtId="4">
    <oc r="I1531">
      <v>622268.4</v>
    </oc>
    <nc r="I1531">
      <v>698026.8</v>
    </nc>
  </rcc>
  <rfmt sheetId="1" sqref="I1531">
    <dxf>
      <fill>
        <patternFill patternType="solid">
          <bgColor rgb="FFFFFF00"/>
        </patternFill>
      </fill>
    </dxf>
  </rfmt>
  <rfmt sheetId="1" sqref="B1531">
    <dxf>
      <fill>
        <patternFill patternType="solid">
          <bgColor rgb="FFFFFF00"/>
        </patternFill>
      </fill>
    </dxf>
  </rfmt>
  <rcc rId="18450" sId="1" numFmtId="4">
    <oc r="J1531">
      <v>820100.4</v>
    </oc>
    <nc r="J1531">
      <v>781580.4</v>
    </nc>
  </rcc>
  <rfmt sheetId="1" sqref="J1531">
    <dxf>
      <fill>
        <patternFill patternType="solid">
          <bgColor rgb="FFFFFF00"/>
        </patternFill>
      </fill>
    </dxf>
  </rfmt>
  <rcc rId="18451" sId="1" numFmtId="4">
    <oc r="H1531">
      <v>1213378.8</v>
    </oc>
    <nc r="H1531">
      <v>1461616.8</v>
    </nc>
  </rcc>
  <rfmt sheetId="1" sqref="H1531">
    <dxf>
      <fill>
        <patternFill patternType="solid">
          <bgColor rgb="FFFFFF00"/>
        </patternFill>
      </fill>
    </dxf>
  </rfmt>
  <rcc rId="18452" sId="1" numFmtId="4">
    <oc r="G1531">
      <v>1804800.4</v>
    </oc>
    <nc r="G1531">
      <v>290935.2</v>
    </nc>
  </rcc>
  <rfmt sheetId="1" sqref="G1531">
    <dxf>
      <fill>
        <patternFill patternType="solid">
          <bgColor rgb="FFFFFF00"/>
        </patternFill>
      </fill>
    </dxf>
  </rfmt>
  <rfmt sheetId="1" sqref="C1531">
    <dxf>
      <fill>
        <patternFill patternType="solid">
          <bgColor rgb="FFFFFF00"/>
        </patternFill>
      </fill>
    </dxf>
  </rfmt>
  <rcc rId="18453" sId="1" numFmtId="4">
    <oc r="I1532">
      <v>1461731.5999999999</v>
    </oc>
    <nc r="I1532">
      <v>962852.4</v>
    </nc>
  </rcc>
  <rfmt sheetId="1" sqref="I1532">
    <dxf>
      <fill>
        <patternFill patternType="solid">
          <bgColor rgb="FFFFFF00"/>
        </patternFill>
      </fill>
    </dxf>
  </rfmt>
  <rfmt sheetId="1" sqref="B1532">
    <dxf>
      <fill>
        <patternFill patternType="solid">
          <bgColor rgb="FFFFFF00"/>
        </patternFill>
      </fill>
    </dxf>
  </rfmt>
  <rcc rId="18454" sId="1" numFmtId="4">
    <oc r="J1532">
      <v>2372278.41</v>
    </oc>
    <nc r="J1532">
      <v>1432748.4</v>
    </nc>
  </rcc>
  <rfmt sheetId="1" sqref="J1532">
    <dxf>
      <fill>
        <patternFill patternType="solid">
          <bgColor rgb="FFFFFF00"/>
        </patternFill>
      </fill>
    </dxf>
  </rfmt>
  <rcc rId="18455" sId="1" numFmtId="4">
    <oc r="H1532">
      <v>3921577.05</v>
    </oc>
    <nc r="H1532">
      <v>2513815.2000000002</v>
    </nc>
  </rcc>
  <rfmt sheetId="1" sqref="H1532">
    <dxf>
      <fill>
        <patternFill patternType="solid">
          <bgColor rgb="FFFFFF00"/>
        </patternFill>
      </fill>
    </dxf>
  </rfmt>
  <rcc rId="18456" sId="1" numFmtId="4">
    <oc r="G1532">
      <v>4914574.4699999988</v>
    </oc>
    <nc r="G1532">
      <v>586047.6</v>
    </nc>
  </rcc>
  <rfmt sheetId="1" sqref="G1532">
    <dxf>
      <fill>
        <patternFill patternType="solid">
          <bgColor rgb="FFFFFF00"/>
        </patternFill>
      </fill>
    </dxf>
  </rfmt>
  <rcc rId="18457" sId="1" numFmtId="4">
    <oc r="J1535">
      <v>1049114.3999999999</v>
    </oc>
    <nc r="J1535">
      <v>879537.6</v>
    </nc>
  </rcc>
  <rfmt sheetId="1" sqref="J1535">
    <dxf>
      <fill>
        <patternFill patternType="solid">
          <bgColor rgb="FFFFFF00"/>
        </patternFill>
      </fill>
    </dxf>
  </rfmt>
  <rcc rId="18458" sId="1" numFmtId="4">
    <oc r="H1535">
      <v>1901340</v>
    </oc>
    <nc r="H1535">
      <v>1858768.8</v>
    </nc>
  </rcc>
  <rfmt sheetId="1" sqref="H1535">
    <dxf>
      <fill>
        <patternFill patternType="solid">
          <bgColor rgb="FFFFFF00"/>
        </patternFill>
      </fill>
    </dxf>
  </rfmt>
  <rcc rId="18459" sId="1" numFmtId="4">
    <oc r="G1535">
      <v>3211641.0199999996</v>
    </oc>
    <nc r="G1535">
      <v>481021.2</v>
    </nc>
  </rcc>
  <rfmt sheetId="1" sqref="G1535">
    <dxf>
      <fill>
        <patternFill patternType="solid">
          <bgColor rgb="FFFFFF00"/>
        </patternFill>
      </fill>
    </dxf>
  </rfmt>
  <rcc rId="18460" sId="1" numFmtId="4">
    <oc r="I1535">
      <v>930286.8</v>
    </oc>
    <nc r="I1535">
      <v>725672.4</v>
    </nc>
  </rcc>
  <rfmt sheetId="1" sqref="I1535">
    <dxf>
      <fill>
        <patternFill patternType="solid">
          <bgColor rgb="FFFFFF00"/>
        </patternFill>
      </fill>
    </dxf>
  </rfmt>
  <rfmt sheetId="1" sqref="B1535">
    <dxf>
      <fill>
        <patternFill patternType="solid">
          <bgColor rgb="FFFFFF00"/>
        </patternFill>
      </fill>
    </dxf>
  </rfmt>
  <rcc rId="18461" sId="1" numFmtId="4">
    <oc r="D1535">
      <f>ROUND((F1535+G1535+H1535+I1535+J1535+K1535+M1535+O1535+P1535+Q1535+R1535+S1535)*0.0214,2)</f>
    </oc>
    <nc r="D1535">
      <v>74718.300000000017</v>
    </nc>
  </rcc>
  <rfmt sheetId="1" sqref="D1535">
    <dxf>
      <fill>
        <patternFill patternType="solid">
          <bgColor rgb="FFFFFF00"/>
        </patternFill>
      </fill>
    </dxf>
  </rfmt>
  <rfmt sheetId="1" sqref="C1535">
    <dxf>
      <fill>
        <patternFill patternType="solid">
          <bgColor rgb="FFFFFF00"/>
        </patternFill>
      </fill>
    </dxf>
  </rfmt>
  <rfmt sheetId="1" sqref="C1529:C1532">
    <dxf>
      <fill>
        <patternFill>
          <bgColor rgb="FFFFFF00"/>
        </patternFill>
      </fill>
    </dxf>
  </rfmt>
  <rcc rId="18462" sId="1" numFmtId="4">
    <oc r="G1537">
      <v>3073809.71</v>
    </oc>
    <nc r="G1537">
      <v>391125.6</v>
    </nc>
  </rcc>
  <rfmt sheetId="1" sqref="G1537">
    <dxf>
      <fill>
        <patternFill patternType="solid">
          <bgColor rgb="FFFFFF00"/>
        </patternFill>
      </fill>
    </dxf>
  </rfmt>
  <rfmt sheetId="1" sqref="B1537">
    <dxf>
      <fill>
        <patternFill patternType="solid">
          <bgColor rgb="FFFFFF00"/>
        </patternFill>
      </fill>
    </dxf>
  </rfmt>
  <rcc rId="18463" sId="1" numFmtId="4">
    <oc r="J1541">
      <v>2715714</v>
    </oc>
    <nc r="J1541">
      <v>995740.8</v>
    </nc>
  </rcc>
  <rfmt sheetId="1" sqref="J1541">
    <dxf>
      <fill>
        <patternFill patternType="solid">
          <bgColor rgb="FFFFFF00"/>
        </patternFill>
      </fill>
    </dxf>
  </rfmt>
  <rcc rId="18464" sId="1" numFmtId="4">
    <oc r="H1541">
      <v>4748380.82</v>
    </oc>
    <nc r="H1541">
      <v>2197953.6</v>
    </nc>
  </rcc>
  <rfmt sheetId="1" sqref="H1541">
    <dxf>
      <fill>
        <patternFill patternType="solid">
          <bgColor rgb="FFFFFF00"/>
        </patternFill>
      </fill>
    </dxf>
  </rfmt>
  <rcc rId="18465" sId="1" numFmtId="4">
    <oc r="I1541">
      <v>2270723.48</v>
    </oc>
    <nc r="I1541">
      <v>864241.2</v>
    </nc>
  </rcc>
  <rfmt sheetId="1" sqref="I1541">
    <dxf>
      <fill>
        <patternFill patternType="solid">
          <bgColor rgb="FFFFFF00"/>
        </patternFill>
      </fill>
    </dxf>
  </rfmt>
  <rfmt sheetId="1" sqref="B1541">
    <dxf>
      <fill>
        <patternFill patternType="solid">
          <bgColor rgb="FFFFFF00"/>
        </patternFill>
      </fill>
    </dxf>
  </rfmt>
  <rfmt sheetId="1" sqref="D1541">
    <dxf>
      <fill>
        <patternFill patternType="solid">
          <bgColor rgb="FFFFFF00"/>
        </patternFill>
      </fill>
    </dxf>
  </rfmt>
  <rfmt sheetId="1" sqref="F1541">
    <dxf>
      <fill>
        <patternFill patternType="solid">
          <bgColor rgb="FFFFFF00"/>
        </patternFill>
      </fill>
    </dxf>
  </rfmt>
  <rcc rId="18466" sId="1" numFmtId="4">
    <oc r="F1541">
      <v>2069959.03</v>
    </oc>
    <nc r="F1541">
      <v>2029120.8</v>
    </nc>
  </rcc>
  <rcc rId="18467" sId="1" numFmtId="4">
    <oc r="F1540">
      <v>3414603.6</v>
    </oc>
    <nc r="F1540">
      <v>3347505.6</v>
    </nc>
  </rcc>
  <rfmt sheetId="1" sqref="F1540">
    <dxf>
      <fill>
        <patternFill patternType="solid">
          <bgColor rgb="FFFFFF00"/>
        </patternFill>
      </fill>
    </dxf>
  </rfmt>
  <rfmt sheetId="1" sqref="B1540">
    <dxf>
      <fill>
        <patternFill patternType="solid">
          <bgColor rgb="FFFFFF00"/>
        </patternFill>
      </fill>
    </dxf>
  </rfmt>
  <rfmt sheetId="1" sqref="C1540:C1541">
    <dxf>
      <fill>
        <patternFill patternType="solid">
          <bgColor rgb="FFFFFF00"/>
        </patternFill>
      </fill>
    </dxf>
  </rfmt>
  <rfmt sheetId="1" sqref="B1542">
    <dxf>
      <fill>
        <patternFill patternType="solid">
          <bgColor rgb="FFFFFF00"/>
        </patternFill>
      </fill>
    </dxf>
  </rfmt>
  <rfmt sheetId="1" sqref="B1542">
    <dxf>
      <fill>
        <patternFill>
          <bgColor theme="0"/>
        </patternFill>
      </fill>
    </dxf>
  </rfmt>
  <rfmt sheetId="1" sqref="F1544">
    <dxf>
      <fill>
        <patternFill patternType="solid">
          <bgColor rgb="FFFFFF00"/>
        </patternFill>
      </fill>
    </dxf>
  </rfmt>
  <rfmt sheetId="1" sqref="B1544">
    <dxf>
      <fill>
        <patternFill patternType="solid">
          <bgColor rgb="FFFFFF00"/>
        </patternFill>
      </fill>
    </dxf>
  </rfmt>
  <rfmt sheetId="1" sqref="B1545">
    <dxf>
      <fill>
        <patternFill patternType="solid">
          <bgColor rgb="FFFFFF00"/>
        </patternFill>
      </fill>
    </dxf>
  </rfmt>
  <rcc rId="18468" sId="1" numFmtId="4">
    <oc r="F1545">
      <v>2219287.2400000002</v>
    </oc>
    <nc r="F1545">
      <v>2029120.8</v>
    </nc>
  </rcc>
  <rfmt sheetId="1" sqref="F1545">
    <dxf>
      <fill>
        <patternFill patternType="solid">
          <bgColor rgb="FFFFFF00"/>
        </patternFill>
      </fill>
    </dxf>
  </rfmt>
  <rfmt sheetId="1" sqref="C1544:C1545">
    <dxf>
      <fill>
        <patternFill patternType="solid">
          <bgColor rgb="FFFFFF00"/>
        </patternFill>
      </fill>
    </dxf>
  </rfmt>
  <rcc rId="18469" sId="1" numFmtId="4">
    <oc r="F1550">
      <v>2614546.9500000002</v>
    </oc>
    <nc r="F1550">
      <v>2562856.7999999998</v>
    </nc>
  </rcc>
  <rfmt sheetId="1" sqref="F1550">
    <dxf>
      <fill>
        <patternFill patternType="solid">
          <bgColor rgb="FFFFFF00"/>
        </patternFill>
      </fill>
    </dxf>
  </rfmt>
  <rfmt sheetId="1" sqref="B1550">
    <dxf>
      <fill>
        <patternFill patternType="solid">
          <bgColor rgb="FFFFFF00"/>
        </patternFill>
      </fill>
    </dxf>
  </rfmt>
  <rfmt sheetId="1" sqref="B1529:B1532">
    <dxf>
      <fill>
        <patternFill>
          <bgColor rgb="FF92D050"/>
        </patternFill>
      </fill>
    </dxf>
  </rfmt>
  <rfmt sheetId="1" sqref="B1535">
    <dxf>
      <fill>
        <patternFill>
          <bgColor rgb="FF92D050"/>
        </patternFill>
      </fill>
    </dxf>
  </rfmt>
  <rfmt sheetId="1" sqref="B1537">
    <dxf>
      <fill>
        <patternFill>
          <bgColor rgb="FF92D050"/>
        </patternFill>
      </fill>
    </dxf>
  </rfmt>
  <rfmt sheetId="1" sqref="C1529:C1532">
    <dxf>
      <fill>
        <patternFill>
          <bgColor rgb="FF92D050"/>
        </patternFill>
      </fill>
    </dxf>
  </rfmt>
  <rfmt sheetId="1" sqref="G1529:J1532">
    <dxf>
      <fill>
        <patternFill>
          <bgColor rgb="FF92D050"/>
        </patternFill>
      </fill>
    </dxf>
  </rfmt>
  <rfmt sheetId="1" sqref="G1535:J1535">
    <dxf>
      <fill>
        <patternFill>
          <bgColor rgb="FF92D050"/>
        </patternFill>
      </fill>
    </dxf>
  </rfmt>
  <rfmt sheetId="1" sqref="G1537">
    <dxf>
      <fill>
        <patternFill>
          <bgColor rgb="FF92D050"/>
        </patternFill>
      </fill>
    </dxf>
  </rfmt>
  <rfmt sheetId="1" sqref="F1540:F1541">
    <dxf>
      <fill>
        <patternFill>
          <bgColor rgb="FF92D050"/>
        </patternFill>
      </fill>
    </dxf>
  </rfmt>
  <rfmt sheetId="1" sqref="B1540:C1541">
    <dxf>
      <fill>
        <patternFill>
          <bgColor rgb="FF92D050"/>
        </patternFill>
      </fill>
    </dxf>
  </rfmt>
  <rfmt sheetId="1" sqref="D1541">
    <dxf>
      <fill>
        <patternFill>
          <bgColor rgb="FF92D050"/>
        </patternFill>
      </fill>
    </dxf>
  </rfmt>
  <rfmt sheetId="1" sqref="C1535:D1535">
    <dxf>
      <fill>
        <patternFill>
          <bgColor rgb="FF92D050"/>
        </patternFill>
      </fill>
    </dxf>
  </rfmt>
  <rfmt sheetId="1" sqref="H1541:J1541">
    <dxf>
      <fill>
        <patternFill>
          <bgColor rgb="FF92D050"/>
        </patternFill>
      </fill>
    </dxf>
  </rfmt>
  <rfmt sheetId="1" sqref="B1544:C1545">
    <dxf>
      <fill>
        <patternFill>
          <bgColor rgb="FF92D050"/>
        </patternFill>
      </fill>
    </dxf>
  </rfmt>
  <rcc rId="18470" sId="1" numFmtId="4">
    <oc r="F1544">
      <v>2854754.93</v>
    </oc>
    <nc r="F1544">
      <v>2798617.2</v>
    </nc>
  </rcc>
  <rfmt sheetId="1" sqref="F1544:F1545">
    <dxf>
      <fill>
        <patternFill>
          <bgColor rgb="FF92D050"/>
        </patternFill>
      </fill>
    </dxf>
  </rfmt>
  <rfmt sheetId="1" sqref="B1550">
    <dxf>
      <fill>
        <patternFill>
          <bgColor rgb="FF92D050"/>
        </patternFill>
      </fill>
    </dxf>
  </rfmt>
  <rfmt sheetId="1" sqref="F1550">
    <dxf>
      <fill>
        <patternFill>
          <bgColor rgb="FF92D050"/>
        </patternFill>
      </fill>
    </dxf>
  </rfmt>
  <rfmt sheetId="1" sqref="D1529">
    <dxf>
      <fill>
        <patternFill>
          <bgColor rgb="FF92D050"/>
        </patternFill>
      </fill>
    </dxf>
  </rfmt>
  <rfmt sheetId="1" sqref="B1579" start="0" length="2147483647">
    <dxf>
      <font>
        <color rgb="FFFF0000"/>
      </font>
    </dxf>
  </rfmt>
  <rfmt sheetId="1" sqref="B1578" start="0" length="2147483647">
    <dxf>
      <font>
        <color rgb="FFFF0000"/>
      </font>
    </dxf>
  </rfmt>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71" sId="1" numFmtId="4">
    <nc r="E1664">
      <v>450574.11</v>
    </nc>
  </rcc>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'2020-2022'!$A$7:$S$2127</formula>
    <oldFormula>'2020-2022'!$A$7:$S$2127</oldFormula>
  </rdn>
  <rdn rId="0" localSheetId="2" customView="1" name="Z_80B49383_3F91_409A_996F_34ABFA0932ED_.wvu.FilterData" hidden="1" oldHidden="1">
    <formula>Примечания!$A$2:$G$162</formula>
    <oldFormula>Примечания!$A$2:$G$162</oldFormula>
  </rdn>
  <rcv guid="{80B49383-3F91-409A-996F-34ABFA0932ED}" action="add"/>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76" sId="1">
    <oc r="B1579" t="inlineStr">
      <is>
        <t>мкр. 10-й, д. 7</t>
      </is>
    </oc>
    <nc r="B1579" t="inlineStr">
      <is>
        <t>мкр. 10-й, д. 8</t>
      </is>
    </nc>
  </rcc>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578:B1579" start="0" length="2147483647">
    <dxf>
      <font>
        <color auto="1"/>
      </font>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73" sId="1" numFmtId="4">
    <oc r="D1277">
      <f>ROUND((F1277+G1277+H1277+I1277+J1277+K1277+M1277+O1277+P1277+Q1277+R1277+S1277)*0.0214,2)</f>
    </oc>
    <nc r="D1277">
      <v>50799.23</v>
    </nc>
  </rcc>
  <rfmt sheetId="1" sqref="B1277:C1277">
    <dxf>
      <fill>
        <patternFill patternType="solid">
          <bgColor rgb="FFFFFF00"/>
        </patternFill>
      </fill>
    </dxf>
  </rfmt>
  <rcv guid="{9595E341-47B0-4869-BE47-43740FED65BC}" action="delete"/>
  <rdn rId="0" localSheetId="1" customView="1" name="Z_9595E341_47B0_4869_BE47_43740FED65BC_.wvu.FilterData" hidden="1" oldHidden="1">
    <formula>'2020-2022'!$A$7:$S$2103</formula>
    <oldFormula>'2020-2022'!$A$7:$S$2103</oldFormula>
  </rdn>
  <rdn rId="0" localSheetId="2" customView="1" name="Z_9595E341_47B0_4869_BE47_43740FED65BC_.wvu.FilterData" hidden="1" oldHidden="1">
    <formula>Примечания!$A$2:$G$165</formula>
    <oldFormula>Примечания!$A$2:$G$138</oldFormula>
  </rdn>
  <rcv guid="{9595E341-47B0-4869-BE47-43740FED65BC}" action="add"/>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77" sId="1" numFmtId="4">
    <oc r="G1635">
      <v>10377833.800000001</v>
    </oc>
    <nc r="G1635">
      <v>4075243.34</v>
    </nc>
  </rcc>
  <rfmt sheetId="1" sqref="G1635">
    <dxf>
      <fill>
        <patternFill patternType="solid">
          <bgColor rgb="FF92D050"/>
        </patternFill>
      </fill>
    </dxf>
  </rfmt>
  <rfmt sheetId="1" sqref="B1635">
    <dxf>
      <fill>
        <patternFill patternType="solid">
          <bgColor rgb="FF92D050"/>
        </patternFill>
      </fill>
    </dxf>
  </rfmt>
  <rcc rId="18478" sId="1" numFmtId="4">
    <oc r="J1635">
      <v>3898813.1</v>
    </oc>
    <nc r="J1635">
      <v>623586.47</v>
    </nc>
  </rcc>
  <rfmt sheetId="1" sqref="J1635">
    <dxf>
      <fill>
        <patternFill patternType="solid">
          <bgColor rgb="FF92D050"/>
        </patternFill>
      </fill>
    </dxf>
  </rfmt>
  <rcc rId="18479" sId="1" numFmtId="4">
    <oc r="G1690">
      <v>16238471.52</v>
    </oc>
    <nc r="G1690">
      <v>7313228.4000000004</v>
    </nc>
  </rcc>
  <rfmt sheetId="1" sqref="B1690">
    <dxf>
      <fill>
        <patternFill patternType="solid">
          <bgColor rgb="FF92D050"/>
        </patternFill>
      </fill>
    </dxf>
  </rfmt>
  <rcc rId="18480" sId="1" numFmtId="4">
    <oc r="R1706">
      <v>15653605.859999999</v>
    </oc>
    <nc r="R1706">
      <v>14507623.4</v>
    </nc>
  </rcc>
  <rfmt sheetId="1" sqref="R1706">
    <dxf>
      <fill>
        <patternFill patternType="solid">
          <bgColor rgb="FF92D050"/>
        </patternFill>
      </fill>
    </dxf>
  </rfmt>
  <rcc rId="18481" sId="1" numFmtId="4">
    <oc r="O1706">
      <v>13513162.25</v>
    </oc>
    <nc r="O1706">
      <v>13077826.789999999</v>
    </nc>
  </rcc>
  <rfmt sheetId="1" sqref="O1706">
    <dxf>
      <fill>
        <patternFill patternType="solid">
          <bgColor rgb="FF92D050"/>
        </patternFill>
      </fill>
    </dxf>
  </rfmt>
  <rfmt sheetId="1" sqref="B1706">
    <dxf>
      <fill>
        <patternFill patternType="solid">
          <bgColor rgb="FF92D050"/>
        </patternFill>
      </fill>
    </dxf>
  </rfmt>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100">
    <dxf>
      <fill>
        <patternFill patternType="solid">
          <bgColor rgb="FFFFFF00"/>
        </patternFill>
      </fill>
    </dxf>
  </rfmt>
  <rfmt sheetId="1" sqref="H2100">
    <dxf>
      <fill>
        <patternFill patternType="solid">
          <bgColor rgb="FFFFFF00"/>
        </patternFill>
      </fill>
    </dxf>
  </rfmt>
  <rfmt sheetId="1" sqref="I2100">
    <dxf>
      <fill>
        <patternFill patternType="solid">
          <bgColor rgb="FFFFFF00"/>
        </patternFill>
      </fill>
    </dxf>
  </rfmt>
  <rcc rId="18482" sId="1" numFmtId="4">
    <oc r="H2100">
      <v>12134627.76</v>
    </oc>
    <nc r="H2100"/>
  </rcc>
  <rcc rId="18483" sId="1" numFmtId="4">
    <oc r="I2100">
      <v>5803049.5599999996</v>
    </oc>
    <nc r="I2100"/>
  </rcc>
  <rrc rId="18484" sId="1" ref="A2100:XFD2100" action="deleteRow">
    <rfmt sheetId="1" xfDxf="1" sqref="A2100:XFD2100" start="0" length="0">
      <dxf>
        <font>
          <color auto="1"/>
        </font>
      </dxf>
    </rfmt>
    <rcc rId="0" sId="1" dxf="1">
      <nc r="A2100">
        <v>581</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2100" t="inlineStr">
        <is>
          <t>ул. Чкалова, д. 40</t>
        </is>
      </nc>
      <ndxf>
        <font>
          <sz val="10"/>
          <color auto="1"/>
          <name val="Times New Roman"/>
          <family val="1"/>
          <charset val="204"/>
          <scheme val="none"/>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cc rId="0" sId="1" dxf="1">
      <nc r="C2100">
        <f>ROUND(SUM(D2100+E2100+F2100+G2100+H2100+I2100+J2100+K2100+M2100+O2100+P2100+Q2100+R2100+S2100),2)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2100">
        <f>ROUND((F2100+G2100+H2100+I2100+J2100+K2100+M2100+O2100+P2100+Q2100+R2100+S2100)*0.0214,2)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210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210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210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H2100" start="0" length="0">
      <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dxf>
    </rfmt>
    <rfmt sheetId="1" sqref="I2100" start="0" length="0">
      <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dxf>
    </rfmt>
    <rfmt sheetId="1" sqref="J210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210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210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210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210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O210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210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2100"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R210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210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fmt sheetId="1" sqref="B2092">
    <dxf>
      <fill>
        <patternFill patternType="solid">
          <bgColor rgb="FFFFFF00"/>
        </patternFill>
      </fill>
    </dxf>
  </rfmt>
  <rcc rId="18485" sId="1" numFmtId="4">
    <oc r="G2092">
      <v>11180710.17</v>
    </oc>
    <nc r="G2092"/>
  </rcc>
  <rcc rId="18486" sId="1" numFmtId="4">
    <oc r="H2092">
      <v>8115798.4800000004</v>
    </oc>
    <nc r="H2092"/>
  </rcc>
  <rcc rId="18487" sId="1" numFmtId="4">
    <oc r="I2092">
      <v>3881155.79</v>
    </oc>
    <nc r="I2092"/>
  </rcc>
  <rfmt sheetId="1" sqref="G2092:I2092">
    <dxf>
      <fill>
        <patternFill patternType="solid">
          <bgColor rgb="FFFFFF00"/>
        </patternFill>
      </fill>
    </dxf>
  </rfmt>
  <rfmt sheetId="1" sqref="C2092">
    <dxf>
      <fill>
        <patternFill patternType="solid">
          <bgColor rgb="FFFFFF00"/>
        </patternFill>
      </fill>
    </dxf>
  </rfmt>
  <rcv guid="{9595E341-47B0-4869-BE47-43740FED65BC}" action="delete"/>
  <rdn rId="0" localSheetId="1" customView="1" name="Z_9595E341_47B0_4869_BE47_43740FED65BC_.wvu.FilterData" hidden="1" oldHidden="1">
    <formula>'2020-2022'!$A$7:$S$2126</formula>
    <oldFormula>'2020-2022'!$A$7:$S$2126</oldFormula>
  </rdn>
  <rdn rId="0" localSheetId="2" customView="1" name="Z_9595E341_47B0_4869_BE47_43740FED65BC_.wvu.FilterData" hidden="1" oldHidden="1">
    <formula>Примечания!$A$2:$G$162</formula>
    <oldFormula>Примечания!$A$2:$G$162</oldFormula>
  </rdn>
  <rcv guid="{9595E341-47B0-4869-BE47-43740FED65BC}" action="add"/>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90" sId="1" numFmtId="4">
    <oc r="G1027">
      <v>7702659.5999999996</v>
    </oc>
    <nc r="G1027">
      <v>7032816</v>
    </nc>
  </rcc>
  <rcc rId="18491" sId="1" numFmtId="4">
    <oc r="G1717">
      <v>5754879.6299999999</v>
    </oc>
    <nc r="G1717">
      <v>669843.6</v>
    </nc>
  </rcc>
  <rfmt sheetId="1" sqref="G1717">
    <dxf>
      <fill>
        <patternFill patternType="solid">
          <bgColor rgb="FF00B050"/>
        </patternFill>
      </fill>
    </dxf>
  </rfmt>
  <rfmt sheetId="1" sqref="G1717">
    <dxf>
      <fill>
        <patternFill>
          <bgColor rgb="FF92D050"/>
        </patternFill>
      </fill>
    </dxf>
  </rfmt>
  <rfmt sheetId="1" sqref="B1717">
    <dxf>
      <fill>
        <patternFill patternType="solid">
          <bgColor rgb="FF92D050"/>
        </patternFill>
      </fill>
    </dxf>
  </rfmt>
  <rfmt sheetId="1" sqref="C1717">
    <dxf>
      <fill>
        <patternFill patternType="solid">
          <bgColor rgb="FF92D050"/>
        </patternFill>
      </fill>
    </dxf>
  </rfmt>
  <rcc rId="18492" sId="1" numFmtId="4">
    <oc r="I1728">
      <v>3105802.21</v>
    </oc>
    <nc r="I1728">
      <v>1841805.6</v>
    </nc>
  </rcc>
  <rfmt sheetId="1" sqref="I1728">
    <dxf>
      <fill>
        <patternFill patternType="solid">
          <bgColor rgb="FF92D050"/>
        </patternFill>
      </fill>
    </dxf>
  </rfmt>
  <rfmt sheetId="1" sqref="B1728">
    <dxf>
      <fill>
        <patternFill patternType="solid">
          <bgColor rgb="FF92D050"/>
        </patternFill>
      </fill>
    </dxf>
  </rfmt>
  <rcc rId="18493" sId="1" numFmtId="4">
    <oc r="J1728">
      <v>3754942.66</v>
    </oc>
    <nc r="J1728">
      <v>805228.8</v>
    </nc>
  </rcc>
  <rfmt sheetId="1" sqref="J1728">
    <dxf>
      <fill>
        <patternFill patternType="solid">
          <bgColor rgb="FF92D050"/>
        </patternFill>
      </fill>
    </dxf>
  </rfmt>
  <rcc rId="18494" sId="1" numFmtId="4">
    <oc r="D1728">
      <f>ROUND((F1728+G1728+H1728+I1728+J1728+K1728+M1728+O1728+P1728+Q1728+R1728+S1728)*0.0214,2)</f>
    </oc>
    <nc r="D1728">
      <v>2541.15</v>
    </nc>
  </rcc>
  <rfmt sheetId="1" sqref="D1728">
    <dxf>
      <fill>
        <patternFill patternType="solid">
          <bgColor rgb="FF92D050"/>
        </patternFill>
      </fill>
    </dxf>
  </rfmt>
  <rfmt sheetId="1" sqref="C1728">
    <dxf>
      <fill>
        <patternFill patternType="solid">
          <bgColor rgb="FF92D050"/>
        </patternFill>
      </fill>
    </dxf>
  </rfmt>
  <rcc rId="18495" sId="1" numFmtId="4">
    <oc r="G1738">
      <v>16473312.210000001</v>
    </oc>
    <nc r="G1738">
      <v>5655446.4000000004</v>
    </nc>
  </rcc>
  <rfmt sheetId="1" sqref="G1738">
    <dxf>
      <fill>
        <patternFill patternType="solid">
          <bgColor rgb="FF92D050"/>
        </patternFill>
      </fill>
    </dxf>
  </rfmt>
  <rfmt sheetId="1" sqref="B1738">
    <dxf>
      <fill>
        <patternFill patternType="solid">
          <bgColor rgb="FF92D050"/>
        </patternFill>
      </fill>
    </dxf>
  </rfmt>
  <rcc rId="18496" sId="1" numFmtId="4">
    <oc r="G1745">
      <v>15962330.779999999</v>
    </oc>
    <nc r="G1745">
      <v>6564997.2000000002</v>
    </nc>
  </rcc>
  <rfmt sheetId="1" sqref="G1745">
    <dxf>
      <fill>
        <patternFill patternType="solid">
          <bgColor rgb="FF92D050"/>
        </patternFill>
      </fill>
    </dxf>
  </rfmt>
  <rfmt sheetId="1" sqref="B1745">
    <dxf>
      <fill>
        <patternFill patternType="solid">
          <bgColor rgb="FF92D050"/>
        </patternFill>
      </fill>
    </dxf>
  </rfmt>
  <rcc rId="18497" sId="1" numFmtId="4">
    <oc r="R1750">
      <v>12118680.236</v>
    </oc>
    <nc r="R1750">
      <v>11667060</v>
    </nc>
  </rcc>
  <rfmt sheetId="1" sqref="R1750">
    <dxf>
      <fill>
        <patternFill patternType="solid">
          <bgColor rgb="FF92D050"/>
        </patternFill>
      </fill>
    </dxf>
  </rfmt>
  <rfmt sheetId="1" sqref="B1750">
    <dxf>
      <fill>
        <patternFill patternType="solid">
          <bgColor rgb="FF92D050"/>
        </patternFill>
      </fill>
    </dxf>
  </rfmt>
  <rcc rId="18498" sId="1" numFmtId="4">
    <oc r="R1753">
      <v>12414103.720000001</v>
    </oc>
    <nc r="R1753">
      <v>12227880.359999999</v>
    </nc>
  </rcc>
  <rfmt sheetId="1" sqref="R1753">
    <dxf>
      <fill>
        <patternFill patternType="solid">
          <bgColor rgb="FF92D050"/>
        </patternFill>
      </fill>
    </dxf>
  </rfmt>
  <rfmt sheetId="1" sqref="B1753">
    <dxf>
      <fill>
        <patternFill patternType="solid">
          <bgColor rgb="FF92D050"/>
        </patternFill>
      </fill>
    </dxf>
  </rfmt>
  <rcc rId="18499" sId="1" numFmtId="4">
    <oc r="G1752">
      <v>12750888.67</v>
    </oc>
    <nc r="G1752">
      <v>5170300.8</v>
    </nc>
  </rcc>
  <rfmt sheetId="1" sqref="B1752">
    <dxf>
      <fill>
        <patternFill patternType="solid">
          <bgColor rgb="FF92D050"/>
        </patternFill>
      </fill>
    </dxf>
  </rfmt>
  <rfmt sheetId="1" sqref="G1752">
    <dxf>
      <fill>
        <patternFill patternType="solid">
          <bgColor rgb="FF92D050"/>
        </patternFill>
      </fill>
    </dxf>
  </rfmt>
  <rcc rId="18500" sId="1" numFmtId="4">
    <oc r="D1752">
      <f>ROUND((F1752+G1752+H1752+I1752+J1752+K1752+M1752+O1752+P1752+Q1752+R1752+S1752)*0.0214,2)</f>
    </oc>
    <nc r="D1752">
      <v>12718.94</v>
    </nc>
  </rcc>
  <rfmt sheetId="1" sqref="D1752">
    <dxf>
      <fill>
        <patternFill patternType="solid">
          <bgColor rgb="FF92D050"/>
        </patternFill>
      </fill>
    </dxf>
  </rfmt>
  <rfmt sheetId="1" sqref="C1752">
    <dxf>
      <fill>
        <patternFill patternType="solid">
          <bgColor rgb="FF92D050"/>
        </patternFill>
      </fill>
    </dxf>
  </rfmt>
  <rcc rId="18501" sId="1" numFmtId="4">
    <oc r="Q1759">
      <v>10774857.109999999</v>
    </oc>
    <nc r="Q1759">
      <v>9901623.3100000005</v>
    </nc>
  </rcc>
  <rfmt sheetId="1" sqref="Q1759">
    <dxf>
      <fill>
        <patternFill patternType="solid">
          <bgColor rgb="FF92D050"/>
        </patternFill>
      </fill>
    </dxf>
  </rfmt>
  <rfmt sheetId="1" sqref="B1759">
    <dxf>
      <fill>
        <patternFill patternType="solid">
          <bgColor rgb="FF92D050"/>
        </patternFill>
      </fill>
    </dxf>
  </rfmt>
  <rfmt sheetId="1" sqref="F1760">
    <dxf>
      <fill>
        <patternFill patternType="solid">
          <bgColor rgb="FF92D050"/>
        </patternFill>
      </fill>
    </dxf>
  </rfmt>
  <rfmt sheetId="1" sqref="B1760">
    <dxf>
      <fill>
        <patternFill patternType="solid">
          <bgColor rgb="FF92D050"/>
        </patternFill>
      </fill>
    </dxf>
  </rfmt>
  <rfmt sheetId="1" sqref="G1762">
    <dxf>
      <fill>
        <patternFill patternType="solid">
          <bgColor rgb="FF92D050"/>
        </patternFill>
      </fill>
    </dxf>
  </rfmt>
  <rcc rId="18502" sId="1" numFmtId="4">
    <oc r="D1762">
      <f>ROUND((F1762+G1762+H1762+I1762+J1762+K1762+M1762+O1762+P1762+Q1762+R1762+S1762)*0.0214,2)</f>
    </oc>
    <nc r="D1762">
      <v>132657.43</v>
    </nc>
  </rcc>
  <rfmt sheetId="1" sqref="D1762">
    <dxf>
      <fill>
        <patternFill patternType="solid">
          <bgColor rgb="FF92D050"/>
        </patternFill>
      </fill>
    </dxf>
  </rfmt>
  <rfmt sheetId="1" sqref="B1762">
    <dxf>
      <fill>
        <patternFill patternType="solid">
          <bgColor rgb="FF92D050"/>
        </patternFill>
      </fill>
    </dxf>
  </rfmt>
  <rcc rId="18503" sId="1" numFmtId="4">
    <oc r="J1765">
      <v>5324261.3899999997</v>
    </oc>
    <nc r="J1765">
      <v>1674685.23</v>
    </nc>
  </rcc>
  <rfmt sheetId="1" sqref="J1765">
    <dxf>
      <fill>
        <patternFill patternType="solid">
          <bgColor rgb="FF92D050"/>
        </patternFill>
      </fill>
    </dxf>
  </rfmt>
  <rfmt sheetId="1" sqref="B1765">
    <dxf>
      <fill>
        <patternFill patternType="solid">
          <bgColor rgb="FF92D050"/>
        </patternFill>
      </fill>
    </dxf>
  </rfmt>
  <rcc rId="18504" sId="1" numFmtId="4">
    <oc r="J1767">
      <v>3993723.92</v>
    </oc>
    <nc r="J1767">
      <v>975347.81</v>
    </nc>
  </rcc>
  <rfmt sheetId="1" sqref="J1767">
    <dxf>
      <fill>
        <patternFill patternType="solid">
          <bgColor rgb="FF92D050"/>
        </patternFill>
      </fill>
    </dxf>
  </rfmt>
  <rfmt sheetId="1" sqref="B1767">
    <dxf>
      <fill>
        <patternFill patternType="solid">
          <bgColor rgb="FF92D050"/>
        </patternFill>
      </fill>
    </dxf>
  </rfmt>
  <rcc rId="18505" sId="1" numFmtId="4">
    <oc r="D1767">
      <f>ROUND((F1767+G1767+H1767+I1767+J1767+K1767+M1767+O1767+P1767+Q1767+R1767+S1767)*0.0214,2)</f>
    </oc>
    <nc r="D1767">
      <v>1667.85</v>
    </nc>
  </rcc>
  <rfmt sheetId="1" sqref="D1767">
    <dxf>
      <fill>
        <patternFill patternType="solid">
          <bgColor rgb="FF92D050"/>
        </patternFill>
      </fill>
    </dxf>
  </rfmt>
  <rfmt sheetId="1" sqref="C1767">
    <dxf>
      <fill>
        <patternFill patternType="solid">
          <bgColor rgb="FF92D050"/>
        </patternFill>
      </fill>
    </dxf>
  </rfmt>
  <rcc rId="18506" sId="1" numFmtId="4">
    <oc r="R1816">
      <v>11620825.5</v>
    </oc>
    <nc r="R1816">
      <v>9166600.5</v>
    </nc>
  </rcc>
  <rfmt sheetId="1" sqref="R1816">
    <dxf>
      <fill>
        <patternFill patternType="solid">
          <bgColor rgb="FF92D050"/>
        </patternFill>
      </fill>
    </dxf>
  </rfmt>
  <rfmt sheetId="1" sqref="B1816">
    <dxf>
      <fill>
        <patternFill patternType="solid">
          <bgColor rgb="FF92D050"/>
        </patternFill>
      </fill>
    </dxf>
  </rfmt>
  <rcc rId="18507" sId="1" numFmtId="4">
    <oc r="R1814">
      <v>11229548.630000001</v>
    </oc>
    <nc r="R1814">
      <v>8165188.5199999996</v>
    </nc>
  </rcc>
  <rcc rId="18508" sId="1" numFmtId="4">
    <oc r="G1817">
      <v>13821469.960000001</v>
    </oc>
    <nc r="G1817">
      <v>8886837.6899999995</v>
    </nc>
  </rcc>
  <rfmt sheetId="1" sqref="G1817">
    <dxf>
      <fill>
        <patternFill patternType="solid">
          <bgColor rgb="FF92D050"/>
        </patternFill>
      </fill>
    </dxf>
  </rfmt>
  <rfmt sheetId="1" sqref="B1817">
    <dxf>
      <fill>
        <patternFill patternType="solid">
          <bgColor rgb="FF92D050"/>
        </patternFill>
      </fill>
    </dxf>
  </rfmt>
  <rfmt sheetId="1" sqref="B1814">
    <dxf>
      <fill>
        <patternFill patternType="solid">
          <bgColor rgb="FF92D050"/>
        </patternFill>
      </fill>
    </dxf>
  </rfmt>
  <rcc rId="18509" sId="1" numFmtId="4">
    <oc r="O1819">
      <v>17939474.719999999</v>
    </oc>
    <nc r="O1819">
      <v>11530761.74</v>
    </nc>
  </rcc>
  <rfmt sheetId="1" sqref="O1819">
    <dxf>
      <fill>
        <patternFill patternType="solid">
          <bgColor rgb="FF92D050"/>
        </patternFill>
      </fill>
    </dxf>
  </rfmt>
  <rfmt sheetId="1" sqref="B1819">
    <dxf>
      <fill>
        <patternFill patternType="solid">
          <bgColor rgb="FF92D050"/>
        </patternFill>
      </fill>
    </dxf>
  </rfmt>
  <rcc rId="18510" sId="1" numFmtId="4">
    <oc r="F1813">
      <v>4422130.5999999996</v>
    </oc>
    <nc r="F1813">
      <v>3170565.08</v>
    </nc>
  </rcc>
  <rfmt sheetId="1" sqref="F1813">
    <dxf>
      <fill>
        <patternFill patternType="solid">
          <bgColor rgb="FF92D050"/>
        </patternFill>
      </fill>
    </dxf>
  </rfmt>
  <rfmt sheetId="1" sqref="B1813">
    <dxf>
      <fill>
        <patternFill patternType="solid">
          <bgColor rgb="FF92D050"/>
        </patternFill>
      </fill>
    </dxf>
  </rfmt>
  <rcc rId="18511" sId="1" numFmtId="4">
    <oc r="F1811">
      <v>4396726.0599999996</v>
    </oc>
    <nc r="F1811">
      <v>3042279.81</v>
    </nc>
  </rcc>
  <rfmt sheetId="1" sqref="F1811">
    <dxf>
      <fill>
        <patternFill patternType="solid">
          <bgColor rgb="FF92D050"/>
        </patternFill>
      </fill>
    </dxf>
  </rfmt>
  <rcc rId="18512" sId="1" numFmtId="4">
    <oc r="G1811">
      <v>13894731.99</v>
    </oc>
    <nc r="G1811">
      <v>8946644.7300000004</v>
    </nc>
  </rcc>
  <rfmt sheetId="1" sqref="G1811">
    <dxf>
      <fill>
        <patternFill patternType="solid">
          <bgColor rgb="FF92D050"/>
        </patternFill>
      </fill>
    </dxf>
  </rfmt>
  <rfmt sheetId="1" sqref="B1811">
    <dxf>
      <fill>
        <patternFill patternType="solid">
          <bgColor rgb="FF92D050"/>
        </patternFill>
      </fill>
    </dxf>
  </rfmt>
  <rcc rId="18513" sId="1" numFmtId="4">
    <oc r="F1818">
      <v>4371501.71</v>
    </oc>
    <nc r="F1818">
      <v>3033660.08</v>
    </nc>
  </rcc>
  <rfmt sheetId="1" sqref="F1818">
    <dxf>
      <fill>
        <patternFill patternType="solid">
          <bgColor rgb="FF92D050"/>
        </patternFill>
      </fill>
    </dxf>
  </rfmt>
  <rfmt sheetId="1" sqref="B1818">
    <dxf>
      <fill>
        <patternFill patternType="solid">
          <bgColor rgb="FF92D050"/>
        </patternFill>
      </fill>
    </dxf>
  </rfmt>
  <rcc rId="18514" sId="1" numFmtId="4">
    <oc r="P1815">
      <v>6462675.8300000001</v>
    </oc>
    <nc r="P1815">
      <v>5880622.8300000001</v>
    </nc>
  </rcc>
  <rfmt sheetId="1" sqref="P1815">
    <dxf>
      <fill>
        <patternFill patternType="solid">
          <bgColor rgb="FF92D050"/>
        </patternFill>
      </fill>
    </dxf>
  </rfmt>
  <rfmt sheetId="1" sqref="B1815">
    <dxf>
      <fill>
        <patternFill patternType="solid">
          <bgColor rgb="FF92D050"/>
        </patternFill>
      </fill>
    </dxf>
  </rfmt>
  <rfmt sheetId="1" sqref="G1827">
    <dxf>
      <fill>
        <patternFill patternType="solid">
          <bgColor rgb="FF92D050"/>
        </patternFill>
      </fill>
    </dxf>
  </rfmt>
  <rfmt sheetId="1" sqref="B1827">
    <dxf>
      <fill>
        <patternFill patternType="solid">
          <bgColor rgb="FF92D050"/>
        </patternFill>
      </fill>
    </dxf>
  </rfmt>
  <rcc rId="18515" sId="1" numFmtId="4">
    <oc r="E1880">
      <v>985375.78039999981</v>
    </oc>
    <nc r="E1880">
      <v>73092.399999999994</v>
    </nc>
  </rcc>
  <rfmt sheetId="1" sqref="E1880">
    <dxf>
      <fill>
        <patternFill patternType="solid">
          <bgColor rgb="FF92D050"/>
        </patternFill>
      </fill>
    </dxf>
  </rfmt>
  <rfmt sheetId="1" sqref="B1880">
    <dxf>
      <fill>
        <patternFill patternType="solid">
          <bgColor rgb="FF92D050"/>
        </patternFill>
      </fill>
    </dxf>
  </rfmt>
  <rfmt sheetId="1" sqref="B1883">
    <dxf>
      <fill>
        <patternFill patternType="solid">
          <bgColor rgb="FF92D050"/>
        </patternFill>
      </fill>
    </dxf>
  </rfmt>
  <rcc rId="18516" sId="1" numFmtId="4">
    <oc r="E1892">
      <v>757841.22</v>
    </oc>
    <nc r="E1892">
      <v>186137.15</v>
    </nc>
  </rcc>
  <rfmt sheetId="1" sqref="E1892">
    <dxf>
      <fill>
        <patternFill patternType="solid">
          <bgColor rgb="FF92D050"/>
        </patternFill>
      </fill>
    </dxf>
  </rfmt>
  <rfmt sheetId="1" sqref="B1892">
    <dxf>
      <fill>
        <patternFill patternType="solid">
          <bgColor rgb="FF92D050"/>
        </patternFill>
      </fill>
    </dxf>
  </rfmt>
  <rcc rId="18517" sId="1" numFmtId="4">
    <oc r="E1915">
      <v>591659.12</v>
    </oc>
    <nc r="E1915">
      <v>379434.47</v>
    </nc>
  </rcc>
  <rfmt sheetId="1" sqref="E1915">
    <dxf>
      <fill>
        <patternFill patternType="solid">
          <bgColor rgb="FF92D050"/>
        </patternFill>
      </fill>
    </dxf>
  </rfmt>
  <rfmt sheetId="1" sqref="B1915">
    <dxf>
      <fill>
        <patternFill patternType="solid">
          <bgColor rgb="FF92D050"/>
        </patternFill>
      </fill>
    </dxf>
  </rfmt>
  <rcc rId="18518" sId="1" numFmtId="4">
    <oc r="E1918">
      <v>1112117.06</v>
    </oc>
    <nc r="E1918">
      <v>271580.21999999997</v>
    </nc>
  </rcc>
  <rfmt sheetId="1" sqref="E1918">
    <dxf>
      <fill>
        <patternFill patternType="solid">
          <bgColor rgb="FF92D050"/>
        </patternFill>
      </fill>
    </dxf>
  </rfmt>
  <rfmt sheetId="1" sqref="B1918">
    <dxf>
      <fill>
        <patternFill patternType="solid">
          <bgColor rgb="FF92D050"/>
        </patternFill>
      </fill>
    </dxf>
  </rfmt>
  <rcc rId="18519" sId="1" numFmtId="4">
    <oc r="E1922">
      <v>353939.89</v>
    </oc>
    <nc r="E1922">
      <v>231165.87</v>
    </nc>
  </rcc>
  <rfmt sheetId="1" sqref="E1922">
    <dxf>
      <fill>
        <patternFill patternType="solid">
          <bgColor rgb="FF92D050"/>
        </patternFill>
      </fill>
    </dxf>
  </rfmt>
  <rfmt sheetId="1" sqref="B1922">
    <dxf>
      <fill>
        <patternFill patternType="solid">
          <bgColor rgb="FF92D050"/>
        </patternFill>
      </fill>
    </dxf>
  </rfmt>
  <rcc rId="18520" sId="1" numFmtId="4">
    <oc r="E1852">
      <v>1003604.53</v>
    </oc>
    <nc r="E1852">
      <v>184921.92</v>
    </nc>
  </rcc>
  <rfmt sheetId="1" sqref="E1852">
    <dxf>
      <fill>
        <patternFill patternType="solid">
          <bgColor rgb="FF92D050"/>
        </patternFill>
      </fill>
    </dxf>
  </rfmt>
  <rfmt sheetId="1" sqref="B1852">
    <dxf>
      <fill>
        <patternFill patternType="solid">
          <bgColor rgb="FF92D050"/>
        </patternFill>
      </fill>
    </dxf>
  </rfmt>
  <rcc rId="18521" sId="1" numFmtId="4">
    <oc r="R1954">
      <v>11981808.67</v>
    </oc>
    <nc r="R1954">
      <v>11329837.199999999</v>
    </nc>
  </rcc>
  <rfmt sheetId="1" sqref="R1954">
    <dxf>
      <fill>
        <patternFill patternType="solid">
          <bgColor rgb="FF92D050"/>
        </patternFill>
      </fill>
    </dxf>
  </rfmt>
  <rfmt sheetId="1" sqref="B1954">
    <dxf>
      <fill>
        <patternFill patternType="solid">
          <bgColor rgb="FF92D050"/>
        </patternFill>
      </fill>
    </dxf>
  </rfmt>
  <rcc rId="18522" sId="1" numFmtId="4">
    <oc r="D1954">
      <f>ROUND((F1954+G1954+H1954+I1954+J1954+K1954+M1954+O1954+P1954+Q1954+R1954+S1954)*0.0214,2)</f>
    </oc>
    <nc r="D1954">
      <v>19374.02</v>
    </nc>
  </rcc>
  <rcc rId="18523" sId="1" numFmtId="4">
    <oc r="E1985">
      <v>357435.71</v>
    </oc>
    <nc r="E1985">
      <v>236380.87</v>
    </nc>
  </rcc>
  <rfmt sheetId="1" sqref="E1985">
    <dxf>
      <fill>
        <patternFill patternType="solid">
          <bgColor rgb="FF92D050"/>
        </patternFill>
      </fill>
    </dxf>
  </rfmt>
  <rfmt sheetId="1" sqref="B1985">
    <dxf>
      <fill>
        <patternFill patternType="solid">
          <bgColor rgb="FF92D050"/>
        </patternFill>
      </fill>
    </dxf>
  </rfmt>
  <rcc rId="18524" sId="1" numFmtId="4">
    <oc r="E1987">
      <v>744227.44</v>
    </oc>
    <nc r="E1987">
      <v>161726.03</v>
    </nc>
  </rcc>
  <rfmt sheetId="1" sqref="E1987">
    <dxf>
      <fill>
        <patternFill patternType="solid">
          <bgColor rgb="FF92D050"/>
        </patternFill>
      </fill>
    </dxf>
  </rfmt>
  <rfmt sheetId="1" sqref="B1987">
    <dxf>
      <fill>
        <patternFill patternType="solid">
          <bgColor rgb="FF92D050"/>
        </patternFill>
      </fill>
    </dxf>
  </rfmt>
  <rcc rId="18525" sId="1" numFmtId="4">
    <oc r="E1988">
      <v>441858.72</v>
    </oc>
    <nc r="E1988">
      <v>206092.04</v>
    </nc>
  </rcc>
  <rfmt sheetId="1" sqref="B1988">
    <dxf>
      <fill>
        <patternFill patternType="solid">
          <bgColor rgb="FF92D050"/>
        </patternFill>
      </fill>
    </dxf>
  </rfmt>
  <rfmt sheetId="1" sqref="E1988">
    <dxf>
      <fill>
        <patternFill patternType="solid">
          <bgColor rgb="FF92D050"/>
        </patternFill>
      </fill>
    </dxf>
  </rfmt>
  <rcc rId="18526" sId="1" numFmtId="4">
    <oc r="G1344">
      <v>4845469.2</v>
    </oc>
    <nc r="G1344">
      <v>4676467.4800000004</v>
    </nc>
  </rcc>
  <rfmt sheetId="1" sqref="G1344">
    <dxf>
      <fill>
        <patternFill patternType="solid">
          <bgColor rgb="FF92D050"/>
        </patternFill>
      </fill>
    </dxf>
  </rfmt>
  <rfmt sheetId="1" sqref="B1344">
    <dxf>
      <fill>
        <patternFill patternType="solid">
          <bgColor rgb="FF92D050"/>
        </patternFill>
      </fill>
    </dxf>
  </rfmt>
  <rcc rId="18527" sId="1" numFmtId="4">
    <oc r="H1344">
      <v>4338662.4000000004</v>
    </oc>
    <nc r="H1344">
      <v>4051696.38</v>
    </nc>
  </rcc>
  <rfmt sheetId="1" sqref="H1344">
    <dxf>
      <fill>
        <patternFill patternType="solid">
          <bgColor rgb="FF92D050"/>
        </patternFill>
      </fill>
    </dxf>
  </rfmt>
  <rcc rId="18528" sId="1" numFmtId="4">
    <oc r="I1344">
      <v>1368406.8</v>
    </oc>
    <nc r="I1344">
      <v>1338326.54</v>
    </nc>
  </rcc>
  <rfmt sheetId="1" sqref="I1344">
    <dxf>
      <fill>
        <patternFill patternType="solid">
          <bgColor rgb="FF92D050"/>
        </patternFill>
      </fill>
    </dxf>
  </rfmt>
  <rcc rId="18529" sId="1" numFmtId="4">
    <oc r="O1346">
      <v>8155854</v>
    </oc>
    <nc r="O1346">
      <v>9063260.1600000001</v>
    </nc>
  </rcc>
  <rfmt sheetId="1" sqref="O1346">
    <dxf>
      <fill>
        <patternFill patternType="solid">
          <bgColor rgb="FF92D050"/>
        </patternFill>
      </fill>
    </dxf>
  </rfmt>
  <rfmt sheetId="1" sqref="C1346">
    <dxf>
      <fill>
        <patternFill patternType="solid">
          <bgColor rgb="FF92D050"/>
        </patternFill>
      </fill>
    </dxf>
  </rfmt>
  <rcc rId="18530" sId="1" numFmtId="4">
    <oc r="G1455">
      <v>6004533.1900000004</v>
    </oc>
    <nc r="G1455">
      <v>2567438.12</v>
    </nc>
  </rcc>
  <rfmt sheetId="1" sqref="G1455">
    <dxf>
      <fill>
        <patternFill patternType="solid">
          <bgColor rgb="FF92D050"/>
        </patternFill>
      </fill>
    </dxf>
  </rfmt>
  <rfmt sheetId="1" sqref="B1455">
    <dxf>
      <fill>
        <patternFill patternType="solid">
          <bgColor rgb="FF92D050"/>
        </patternFill>
      </fill>
    </dxf>
  </rfmt>
  <rcc rId="18531" sId="1" numFmtId="4">
    <oc r="G1454">
      <v>4782244.84</v>
    </oc>
    <nc r="G1454">
      <v>1968577.72</v>
    </nc>
  </rcc>
  <rfmt sheetId="1" sqref="G1454">
    <dxf>
      <fill>
        <patternFill patternType="solid">
          <bgColor rgb="FF92D050"/>
        </patternFill>
      </fill>
    </dxf>
  </rfmt>
  <rcc rId="18532" sId="1" numFmtId="4">
    <oc r="E1462">
      <v>496704.45</v>
    </oc>
    <nc r="E1462">
      <v>226059.62</v>
    </nc>
  </rcc>
  <rfmt sheetId="1" sqref="E1462">
    <dxf>
      <fill>
        <patternFill patternType="solid">
          <bgColor rgb="FF92D050"/>
        </patternFill>
      </fill>
    </dxf>
  </rfmt>
  <rfmt sheetId="1" sqref="B1462">
    <dxf>
      <fill>
        <patternFill patternType="solid">
          <bgColor rgb="FF92D050"/>
        </patternFill>
      </fill>
    </dxf>
  </rfmt>
  <rfmt sheetId="1" sqref="B1463">
    <dxf>
      <fill>
        <patternFill patternType="solid">
          <bgColor rgb="FF92D050"/>
        </patternFill>
      </fill>
    </dxf>
  </rfmt>
  <rcc rId="18533" sId="1" numFmtId="4">
    <oc r="E1463">
      <v>510826.9</v>
    </oc>
    <nc r="E1463">
      <v>246067.98</v>
    </nc>
  </rcc>
  <rfmt sheetId="1" sqref="E1463">
    <dxf>
      <fill>
        <patternFill patternType="solid">
          <bgColor rgb="FF92D050"/>
        </patternFill>
      </fill>
    </dxf>
  </rfmt>
  <rcc rId="18534" sId="1" numFmtId="4">
    <oc r="E1467">
      <v>1482801.31</v>
    </oc>
    <nc r="E1467">
      <v>323622.82</v>
    </nc>
  </rcc>
  <rfmt sheetId="1" sqref="E1467">
    <dxf>
      <fill>
        <patternFill patternType="solid">
          <bgColor rgb="FF92D050"/>
        </patternFill>
      </fill>
    </dxf>
  </rfmt>
  <rfmt sheetId="1" sqref="B1467">
    <dxf>
      <fill>
        <patternFill patternType="solid">
          <bgColor rgb="FF92D050"/>
        </patternFill>
      </fill>
    </dxf>
  </rfmt>
  <rcc rId="18535" sId="1" numFmtId="4">
    <oc r="G1475">
      <v>3996108.87</v>
    </oc>
    <nc r="G1475">
      <v>4149237.7599999998</v>
    </nc>
  </rcc>
  <rfmt sheetId="1" sqref="G1475">
    <dxf>
      <fill>
        <patternFill patternType="solid">
          <bgColor rgb="FF92D050"/>
        </patternFill>
      </fill>
    </dxf>
  </rfmt>
  <rfmt sheetId="1" sqref="B1475">
    <dxf>
      <fill>
        <patternFill patternType="solid">
          <bgColor rgb="FF92D050"/>
        </patternFill>
      </fill>
    </dxf>
  </rfmt>
  <rcc rId="18536" sId="1" numFmtId="4">
    <oc r="O1402">
      <v>590888.4</v>
    </oc>
    <nc r="O1402">
      <v>623436.52</v>
    </nc>
  </rcc>
  <rfmt sheetId="1" sqref="O1402">
    <dxf>
      <fill>
        <patternFill patternType="solid">
          <bgColor rgb="FF92D050"/>
        </patternFill>
      </fill>
    </dxf>
  </rfmt>
  <rcc rId="18537" sId="1" numFmtId="4">
    <oc r="D1402">
      <f>ROUND((F1402+G1402+H1402+I1402+J1402+K1402+M1402+O1402+P1402+Q1402+R1402+S1402)*0.0214,2)</f>
    </oc>
    <nc r="D1402">
      <v>13272.96</v>
    </nc>
  </rcc>
  <rfmt sheetId="1" sqref="B1402:D1402">
    <dxf>
      <fill>
        <patternFill patternType="solid">
          <bgColor rgb="FF92D050"/>
        </patternFill>
      </fill>
    </dxf>
  </rfmt>
  <rfmt sheetId="1" sqref="B1403:D1403">
    <dxf>
      <fill>
        <patternFill patternType="solid">
          <bgColor rgb="FF92D050"/>
        </patternFill>
      </fill>
    </dxf>
  </rfmt>
  <rcc rId="18538" sId="1" numFmtId="4">
    <oc r="P1403">
      <v>1300188.95</v>
    </oc>
    <nc r="P1403">
      <v>625676.4</v>
    </nc>
  </rcc>
  <rfmt sheetId="1" sqref="P1403">
    <dxf>
      <fill>
        <patternFill patternType="solid">
          <bgColor rgb="FF92D050"/>
        </patternFill>
      </fill>
    </dxf>
  </rfmt>
  <rcc rId="18539" sId="1" numFmtId="4">
    <oc r="D1403">
      <v>39454.229999999996</v>
    </oc>
    <nc r="D1403">
      <v>45973.78</v>
    </nc>
  </rcc>
  <rcc rId="18540" sId="1" numFmtId="4">
    <oc r="P1404">
      <v>1249401.21</v>
    </oc>
    <nc r="P1404">
      <v>843730.32</v>
    </nc>
  </rcc>
  <rfmt sheetId="1" sqref="P1404">
    <dxf>
      <fill>
        <patternFill patternType="solid">
          <bgColor rgb="FF92D050"/>
        </patternFill>
      </fill>
    </dxf>
  </rfmt>
  <rcc rId="18541" sId="1" numFmtId="4">
    <oc r="D1404">
      <f>ROUND((F1404+G1404+H1404+I1404+J1404+K1404+M1404+O1404+P1404+Q1404+R1404+S1404)*0.0214,2)</f>
    </oc>
    <nc r="D1404">
      <v>37634.730000000003</v>
    </nc>
  </rcc>
  <rfmt sheetId="1" sqref="D1404">
    <dxf>
      <fill>
        <patternFill patternType="solid">
          <bgColor rgb="FF92D050"/>
        </patternFill>
      </fill>
    </dxf>
  </rfmt>
  <rfmt sheetId="1" sqref="B1404">
    <dxf>
      <fill>
        <patternFill patternType="solid">
          <bgColor rgb="FF92D050"/>
        </patternFill>
      </fill>
    </dxf>
  </rfmt>
  <rcc rId="18542" sId="1" numFmtId="4">
    <oc r="G1406">
      <v>2494038</v>
    </oc>
    <nc r="G1406">
      <v>2345559.11</v>
    </nc>
  </rcc>
  <rfmt sheetId="1" sqref="G1406">
    <dxf>
      <fill>
        <patternFill patternType="solid">
          <bgColor rgb="FF92D050"/>
        </patternFill>
      </fill>
    </dxf>
  </rfmt>
  <rfmt sheetId="1" sqref="B1406">
    <dxf>
      <fill>
        <patternFill patternType="solid">
          <bgColor rgb="FF92D050"/>
        </patternFill>
      </fill>
    </dxf>
  </rfmt>
  <rcc rId="18543" sId="1" numFmtId="4">
    <oc r="I1406">
      <v>311740.79999999999</v>
    </oc>
    <nc r="I1406">
      <v>275452.26</v>
    </nc>
  </rcc>
  <rfmt sheetId="1" sqref="I1406">
    <dxf>
      <fill>
        <patternFill patternType="solid">
          <bgColor rgb="FF92D050"/>
        </patternFill>
      </fill>
    </dxf>
  </rfmt>
  <rcc rId="18544" sId="1" numFmtId="4">
    <oc r="J1406">
      <v>665010</v>
    </oc>
    <nc r="J1406">
      <v>436054.09</v>
    </nc>
  </rcc>
  <rfmt sheetId="1" sqref="J1406">
    <dxf>
      <fill>
        <patternFill patternType="solid">
          <bgColor rgb="FF92D050"/>
        </patternFill>
      </fill>
    </dxf>
  </rfmt>
  <rcc rId="18545" sId="1" numFmtId="4">
    <oc r="D1406">
      <v>74274.880000000005</v>
    </oc>
    <nc r="D1406">
      <v>42445.520000000004</v>
    </nc>
  </rcc>
  <rfmt sheetId="1" sqref="D1406">
    <dxf>
      <fill>
        <patternFill patternType="solid">
          <bgColor rgb="FF92D050"/>
        </patternFill>
      </fill>
    </dxf>
  </rfmt>
  <rfmt sheetId="1" sqref="B1407">
    <dxf>
      <fill>
        <patternFill patternType="solid">
          <bgColor rgb="FF92D050"/>
        </patternFill>
      </fill>
    </dxf>
  </rfmt>
  <rcc rId="18546" sId="1" numFmtId="4">
    <oc r="J1407">
      <v>3002785.84</v>
    </oc>
    <nc r="J1407">
      <v>521428.27</v>
    </nc>
  </rcc>
  <rfmt sheetId="1" sqref="J1407">
    <dxf>
      <fill>
        <patternFill patternType="solid">
          <bgColor rgb="FF92D050"/>
        </patternFill>
      </fill>
    </dxf>
  </rfmt>
  <rcc rId="18547" sId="1" numFmtId="4">
    <oc r="H1407">
      <v>5250231.9800000004</v>
    </oc>
    <nc r="H1407">
      <v>1573015.64</v>
    </nc>
  </rcc>
  <rfmt sheetId="1" sqref="H1407">
    <dxf>
      <fill>
        <patternFill patternType="solid">
          <bgColor rgb="FF92D050"/>
        </patternFill>
      </fill>
    </dxf>
  </rfmt>
  <rcc rId="18548" sId="1" numFmtId="4">
    <oc r="I1407">
      <v>2510777.9900000002</v>
    </oc>
    <nc r="I1407">
      <v>569165.52</v>
    </nc>
  </rcc>
  <rfmt sheetId="1" sqref="I1407">
    <dxf>
      <fill>
        <patternFill patternType="solid">
          <bgColor rgb="FF92D050"/>
        </patternFill>
      </fill>
    </dxf>
  </rfmt>
  <rcc rId="18549" sId="1" numFmtId="4">
    <oc r="O1409">
      <v>2711742.8</v>
    </oc>
    <nc r="O1409">
      <v>2176907.33</v>
    </nc>
  </rcc>
  <rfmt sheetId="1" sqref="O1409">
    <dxf>
      <fill>
        <patternFill patternType="solid">
          <bgColor rgb="FF92D050"/>
        </patternFill>
      </fill>
    </dxf>
  </rfmt>
  <rcc rId="18550" sId="1" numFmtId="4">
    <oc r="D1409">
      <f>ROUND((F1409+G1409+H1409+I1409+J1409+K1409+M1409+O1409+P1409+Q1409+R1409+S1409)*0.0214,2)</f>
    </oc>
    <nc r="D1409">
      <v>22683.37</v>
    </nc>
  </rcc>
  <rfmt sheetId="1" sqref="D1409">
    <dxf>
      <fill>
        <patternFill patternType="solid">
          <bgColor rgb="FF92D050"/>
        </patternFill>
      </fill>
    </dxf>
  </rfmt>
  <rfmt sheetId="1" sqref="B1409">
    <dxf>
      <fill>
        <patternFill patternType="solid">
          <bgColor rgb="FF92D050"/>
        </patternFill>
      </fill>
    </dxf>
  </rfmt>
  <rcc rId="18551" sId="1" numFmtId="4">
    <oc r="H1411">
      <v>3843731.34</v>
    </oc>
    <nc r="H1411">
      <v>619477.1</v>
    </nc>
  </rcc>
  <rfmt sheetId="1" sqref="H1411">
    <dxf>
      <fill>
        <patternFill patternType="solid">
          <bgColor rgb="FF92D050"/>
        </patternFill>
      </fill>
    </dxf>
  </rfmt>
  <rcc rId="18552" sId="1" numFmtId="4">
    <oc r="I1411">
      <v>1838158.03</v>
    </oc>
    <nc r="I1411">
      <v>402060.92</v>
    </nc>
  </rcc>
  <rfmt sheetId="1" sqref="I1411">
    <dxf>
      <fill>
        <patternFill patternType="solid">
          <bgColor rgb="FF92D050"/>
        </patternFill>
      </fill>
    </dxf>
  </rfmt>
  <rcc rId="18553" sId="1" numFmtId="4">
    <oc r="G1411">
      <v>5295307.1900000004</v>
    </oc>
    <nc r="G1411">
      <v>3358825.2</v>
    </nc>
  </rcc>
  <rfmt sheetId="1" sqref="G1411">
    <dxf>
      <fill>
        <patternFill patternType="solid">
          <bgColor rgb="FF92D050"/>
        </patternFill>
      </fill>
    </dxf>
  </rfmt>
  <rfmt sheetId="1" sqref="B1411">
    <dxf>
      <fill>
        <patternFill patternType="solid">
          <bgColor rgb="FF92D050"/>
        </patternFill>
      </fill>
    </dxf>
  </rfmt>
  <rcc rId="18554" sId="1" numFmtId="4">
    <oc r="O1413">
      <v>5273950.2</v>
    </oc>
    <nc r="O1413">
      <v>3117123.86</v>
    </nc>
  </rcc>
  <rfmt sheetId="1" sqref="O1413">
    <dxf>
      <fill>
        <patternFill patternType="solid">
          <bgColor rgb="FF92D050"/>
        </patternFill>
      </fill>
    </dxf>
  </rfmt>
  <rfmt sheetId="1" sqref="B1413">
    <dxf>
      <fill>
        <patternFill patternType="solid">
          <bgColor rgb="FF92D050"/>
        </patternFill>
      </fill>
    </dxf>
  </rfmt>
  <rfmt sheetId="1" sqref="B1415">
    <dxf>
      <fill>
        <patternFill patternType="solid">
          <bgColor rgb="FF92D050"/>
        </patternFill>
      </fill>
    </dxf>
  </rfmt>
  <rcc rId="18555" sId="1" numFmtId="4">
    <oc r="Q1415">
      <v>2784594.27</v>
    </oc>
    <nc r="Q1415">
      <v>1501398.3</v>
    </nc>
  </rcc>
  <rfmt sheetId="1" sqref="Q1415">
    <dxf>
      <fill>
        <patternFill patternType="solid">
          <bgColor rgb="FF92D050"/>
        </patternFill>
      </fill>
    </dxf>
  </rfmt>
  <rcc rId="18556" sId="1" numFmtId="4">
    <oc r="D1415">
      <f>ROUND((F1415+G1415+H1415+I1415+J1415+K1415+M1415+O1415+P1415+Q1415+R1415+S1415)*0.0214,2)</f>
    </oc>
    <nc r="D1415">
      <v>59732.81</v>
    </nc>
  </rcc>
  <rfmt sheetId="1" sqref="D1415">
    <dxf>
      <fill>
        <patternFill patternType="solid">
          <bgColor rgb="FF92D050"/>
        </patternFill>
      </fill>
    </dxf>
  </rfmt>
  <rcc rId="18557" sId="1" numFmtId="4">
    <oc r="P1417">
      <v>2794242.59</v>
    </oc>
    <nc r="P1417">
      <v>869773.58</v>
    </nc>
  </rcc>
  <rfmt sheetId="1" sqref="P1417">
    <dxf>
      <fill>
        <patternFill patternType="solid">
          <bgColor rgb="FF92D050"/>
        </patternFill>
      </fill>
    </dxf>
  </rfmt>
  <rcc rId="18558" sId="1" numFmtId="4">
    <oc r="D1417">
      <f>ROUND((F1417+G1417+H1417+I1417+J1417+K1417+M1417+O1417+P1417+Q1417+R1417+S1417)*0.0214,2)</f>
    </oc>
    <nc r="D1417">
      <v>110637.87999999999</v>
    </nc>
  </rcc>
  <rfmt sheetId="1" sqref="D1417">
    <dxf>
      <fill>
        <patternFill patternType="solid">
          <bgColor rgb="FF92D050"/>
        </patternFill>
      </fill>
    </dxf>
  </rfmt>
  <rfmt sheetId="1" sqref="B1417">
    <dxf>
      <fill>
        <patternFill patternType="solid">
          <bgColor rgb="FF92D050"/>
        </patternFill>
      </fill>
    </dxf>
  </rfmt>
  <rcc rId="18559" sId="1" numFmtId="4">
    <oc r="I1421">
      <v>1589170.62</v>
    </oc>
    <nc r="I1421">
      <v>793710.06</v>
    </nc>
  </rcc>
  <rfmt sheetId="1" sqref="I1421">
    <dxf>
      <fill>
        <patternFill patternType="solid">
          <bgColor rgb="FF92D050"/>
        </patternFill>
      </fill>
    </dxf>
  </rfmt>
  <rcc rId="18560" sId="1" numFmtId="4">
    <oc r="G1421">
      <v>4578032.1900000004</v>
    </oc>
    <nc r="G1421">
      <v>3097488.12</v>
    </nc>
  </rcc>
  <rfmt sheetId="1" sqref="G1421">
    <dxf>
      <fill>
        <patternFill patternType="solid">
          <bgColor rgb="FF92D050"/>
        </patternFill>
      </fill>
    </dxf>
  </rfmt>
  <rfmt sheetId="1" sqref="B1421">
    <dxf>
      <fill>
        <patternFill patternType="solid">
          <bgColor rgb="FF92D050"/>
        </patternFill>
      </fill>
    </dxf>
  </rfmt>
  <rcc rId="18561" sId="1" numFmtId="4">
    <oc r="D1421">
      <f>ROUND((F1421+G1421+H1421+I1421+J1421+K1421+M1421+O1421+P1421+Q1421+R1421+S1421)*0.0214,2)</f>
    </oc>
    <nc r="D1421">
      <v>47739.270000000004</v>
    </nc>
  </rcc>
  <rfmt sheetId="1" sqref="D1421">
    <dxf>
      <fill>
        <patternFill patternType="solid">
          <bgColor rgb="FF92D050"/>
        </patternFill>
      </fill>
    </dxf>
  </rfmt>
  <rcc rId="18562" sId="1" numFmtId="4">
    <oc r="P1422">
      <v>6541022.5099999998</v>
    </oc>
    <nc r="P1422">
      <v>1484548.08</v>
    </nc>
  </rcc>
  <rfmt sheetId="1" sqref="P1422">
    <dxf>
      <fill>
        <patternFill patternType="solid">
          <bgColor rgb="FF92D050"/>
        </patternFill>
      </fill>
    </dxf>
  </rfmt>
  <rfmt sheetId="1" sqref="B1422">
    <dxf>
      <fill>
        <patternFill patternType="solid">
          <bgColor rgb="FF92D050"/>
        </patternFill>
      </fill>
    </dxf>
  </rfmt>
  <rcc rId="18563" sId="1" numFmtId="4">
    <oc r="D1422">
      <f>ROUND((F1422+G1422+H1422+I1422+J1422+K1422+M1422+O1422+P1422+Q1422+R1422+S1422)*0.0214,2)</f>
    </oc>
    <nc r="D1422">
      <v>218339.76</v>
    </nc>
  </rcc>
  <rfmt sheetId="1" sqref="D1422">
    <dxf>
      <fill>
        <patternFill patternType="solid">
          <bgColor rgb="FF92D050"/>
        </patternFill>
      </fill>
    </dxf>
  </rfmt>
  <rcc rId="18564" sId="1" numFmtId="4">
    <oc r="H1423">
      <v>6695784.6500000004</v>
    </oc>
    <nc r="H1423">
      <v>1466887.63</v>
    </nc>
  </rcc>
  <rfmt sheetId="1" sqref="H1423">
    <dxf>
      <fill>
        <patternFill patternType="solid">
          <bgColor rgb="FF92D050"/>
        </patternFill>
      </fill>
    </dxf>
  </rfmt>
  <rcc rId="18565" sId="1" numFmtId="4">
    <oc r="I1423">
      <v>3202073.51</v>
    </oc>
    <nc r="I1423">
      <v>543914.91</v>
    </nc>
  </rcc>
  <rfmt sheetId="1" sqref="I1423">
    <dxf>
      <fill>
        <patternFill patternType="solid">
          <bgColor rgb="FF92D050"/>
        </patternFill>
      </fill>
    </dxf>
  </rfmt>
  <rfmt sheetId="1" sqref="B1423">
    <dxf>
      <fill>
        <patternFill patternType="solid">
          <bgColor rgb="FF92D050"/>
        </patternFill>
      </fill>
    </dxf>
  </rfmt>
  <rcc rId="18566" sId="1" numFmtId="4">
    <oc r="G1424">
      <v>8735392.7599999998</v>
    </oc>
    <nc r="G1424">
      <v>2376240.3199999998</v>
    </nc>
  </rcc>
  <rfmt sheetId="1" sqref="G1424">
    <dxf>
      <fill>
        <patternFill patternType="solid">
          <bgColor rgb="FF92D050"/>
        </patternFill>
      </fill>
    </dxf>
  </rfmt>
  <rfmt sheetId="1" sqref="B1424">
    <dxf>
      <fill>
        <patternFill patternType="solid">
          <bgColor rgb="FF92D050"/>
        </patternFill>
      </fill>
    </dxf>
  </rfmt>
  <rcc rId="18567" sId="1" numFmtId="4">
    <oc r="I1424">
      <v>3032313.66</v>
    </oc>
    <nc r="I1424">
      <v>465389.44</v>
    </nc>
  </rcc>
  <rfmt sheetId="1" sqref="I1424">
    <dxf>
      <fill>
        <patternFill patternType="solid">
          <bgColor rgb="FF92D050"/>
        </patternFill>
      </fill>
    </dxf>
  </rfmt>
  <rcc rId="18568" sId="1" numFmtId="4">
    <oc r="H1424">
      <v>6340803.5999999996</v>
    </oc>
    <nc r="H1424">
      <v>1171755.8499999999</v>
    </nc>
  </rcc>
  <rfmt sheetId="1" sqref="H1424">
    <dxf>
      <fill>
        <patternFill patternType="solid">
          <bgColor rgb="FF92D050"/>
        </patternFill>
      </fill>
    </dxf>
  </rfmt>
  <rcc rId="18569" sId="1" numFmtId="4">
    <oc r="G1427">
      <v>5421967.9199999999</v>
    </oc>
    <nc r="G1427">
      <v>1625385.54</v>
    </nc>
  </rcc>
  <rfmt sheetId="1" sqref="G1427">
    <dxf>
      <fill>
        <patternFill patternType="solid">
          <bgColor rgb="FF92D050"/>
        </patternFill>
      </fill>
    </dxf>
  </rfmt>
  <rcc rId="18570" sId="1" numFmtId="4">
    <oc r="I1427">
      <v>1882125.72</v>
    </oc>
    <nc r="I1427">
      <v>600722.52</v>
    </nc>
  </rcc>
  <rfmt sheetId="1" sqref="I1427">
    <dxf>
      <fill>
        <patternFill patternType="solid">
          <bgColor rgb="FF92D050"/>
        </patternFill>
      </fill>
    </dxf>
  </rfmt>
  <rcc rId="18571" sId="1" numFmtId="4">
    <oc r="H1427">
      <v>3935671.2</v>
    </oc>
    <nc r="H1427">
      <v>782813.7</v>
    </nc>
  </rcc>
  <rfmt sheetId="1" sqref="H1427">
    <dxf>
      <fill>
        <patternFill patternType="solid">
          <bgColor rgb="FF92D050"/>
        </patternFill>
      </fill>
    </dxf>
  </rfmt>
  <rfmt sheetId="1" sqref="B1427">
    <dxf>
      <fill>
        <patternFill patternType="solid">
          <bgColor rgb="FF92D050"/>
        </patternFill>
      </fill>
    </dxf>
  </rfmt>
  <rcc rId="18572" sId="1" numFmtId="4">
    <oc r="P1428">
      <v>3491628.12</v>
    </oc>
    <nc r="P1428">
      <v>409696.64</v>
    </nc>
  </rcc>
  <rfmt sheetId="1" sqref="P1428">
    <dxf>
      <fill>
        <patternFill patternType="solid">
          <bgColor rgb="FF92D050"/>
        </patternFill>
      </fill>
    </dxf>
  </rfmt>
  <rfmt sheetId="1" sqref="B1428">
    <dxf>
      <fill>
        <patternFill patternType="solid">
          <bgColor rgb="FF92D050"/>
        </patternFill>
      </fill>
    </dxf>
  </rfmt>
  <rcc rId="18573" sId="1" numFmtId="4">
    <oc r="R1430">
      <v>315410.40000000002</v>
    </oc>
    <nc r="R1430">
      <v>2356405.9300000002</v>
    </nc>
  </rcc>
  <rfmt sheetId="1" sqref="R1430">
    <dxf>
      <fill>
        <patternFill patternType="solid">
          <bgColor rgb="FF92D050"/>
        </patternFill>
      </fill>
    </dxf>
  </rfmt>
  <rfmt sheetId="1" sqref="B1430">
    <dxf>
      <fill>
        <patternFill patternType="solid">
          <bgColor rgb="FF92D050"/>
        </patternFill>
      </fill>
    </dxf>
  </rfmt>
  <rcc rId="18574" sId="1" numFmtId="4">
    <oc r="O1381">
      <v>8479750.0899999999</v>
    </oc>
    <nc r="O1381">
      <v>4365151.37</v>
    </nc>
  </rcc>
  <rfmt sheetId="1" sqref="O1381">
    <dxf>
      <fill>
        <patternFill patternType="solid">
          <bgColor rgb="FF92D050"/>
        </patternFill>
      </fill>
    </dxf>
  </rfmt>
  <rcc rId="18575" sId="1" numFmtId="4">
    <oc r="H1381">
      <v>2418827.89</v>
    </oc>
    <nc r="H1381">
      <v>862981.08</v>
    </nc>
  </rcc>
  <rfmt sheetId="1" sqref="H1381">
    <dxf>
      <fill>
        <patternFill patternType="solid">
          <bgColor rgb="FF92D050"/>
        </patternFill>
      </fill>
    </dxf>
  </rfmt>
  <rcc rId="18576" sId="1" numFmtId="4">
    <oc r="G1381">
      <v>3332283.4849999999</v>
    </oc>
    <nc r="G1381">
      <v>1921453.94</v>
    </nc>
  </rcc>
  <rfmt sheetId="1" sqref="G1381">
    <dxf>
      <fill>
        <patternFill patternType="solid">
          <bgColor rgb="FF92D050"/>
        </patternFill>
      </fill>
    </dxf>
  </rfmt>
  <rcc rId="18577" sId="1" numFmtId="4">
    <oc r="I1381">
      <v>1156707.83</v>
    </oc>
    <nc r="I1381">
      <v>276242.41000000003</v>
    </nc>
  </rcc>
  <rfmt sheetId="1" sqref="I1381">
    <dxf>
      <fill>
        <patternFill patternType="solid">
          <bgColor rgb="FF92D050"/>
        </patternFill>
      </fill>
    </dxf>
  </rfmt>
  <rfmt sheetId="1" sqref="B1381">
    <dxf>
      <fill>
        <patternFill patternType="solid">
          <bgColor rgb="FF92D050"/>
        </patternFill>
      </fill>
    </dxf>
  </rfmt>
  <rcc rId="18578" sId="1" numFmtId="4">
    <oc r="O1367">
      <v>6544191.71</v>
    </oc>
    <nc r="O1367">
      <v>8334208.9400000004</v>
    </nc>
  </rcc>
  <rfmt sheetId="1" sqref="O1367">
    <dxf>
      <fill>
        <patternFill patternType="solid">
          <bgColor rgb="FF92D050"/>
        </patternFill>
      </fill>
    </dxf>
  </rfmt>
  <rfmt sheetId="1" sqref="B1367">
    <dxf>
      <fill>
        <patternFill patternType="solid">
          <bgColor rgb="FF92D050"/>
        </patternFill>
      </fill>
    </dxf>
  </rfmt>
  <rcc rId="18579" sId="1" numFmtId="4">
    <oc r="D1367">
      <v>53171.77</v>
    </oc>
    <nc r="D1367">
      <v>88911.790000000008</v>
    </nc>
  </rcc>
  <rfmt sheetId="1" sqref="D1367">
    <dxf>
      <fill>
        <patternFill patternType="solid">
          <bgColor rgb="FF92D050"/>
        </patternFill>
      </fill>
    </dxf>
  </rfmt>
  <rcc rId="18580" sId="1" numFmtId="4">
    <oc r="G1364">
      <v>2371010.4700000002</v>
    </oc>
    <nc r="G1364">
      <v>2247553.8199999998</v>
    </nc>
  </rcc>
  <rfmt sheetId="1" sqref="G1364">
    <dxf>
      <fill>
        <patternFill patternType="solid">
          <bgColor rgb="FF92D050"/>
        </patternFill>
      </fill>
    </dxf>
  </rfmt>
  <rcc rId="18581" sId="1" numFmtId="4">
    <oc r="J1364">
      <v>984326.89</v>
    </oc>
    <nc r="J1364">
      <v>929840.04</v>
    </nc>
  </rcc>
  <rfmt sheetId="1" sqref="J1364">
    <dxf>
      <fill>
        <patternFill patternType="solid">
          <bgColor rgb="FF92D050"/>
        </patternFill>
      </fill>
    </dxf>
  </rfmt>
  <rcc rId="18582" sId="1" numFmtId="4">
    <oc r="H1364">
      <v>1721062.84</v>
    </oc>
    <nc r="H1364">
      <v>987798.55</v>
    </nc>
  </rcc>
  <rfmt sheetId="1" sqref="H1364">
    <dxf>
      <fill>
        <patternFill patternType="solid">
          <bgColor rgb="FF92D050"/>
        </patternFill>
      </fill>
    </dxf>
  </rfmt>
  <rcc rId="18583" sId="1" numFmtId="4">
    <oc r="I1364">
      <v>1010979.52</v>
    </oc>
    <nc r="I1364">
      <v>545818.34</v>
    </nc>
  </rcc>
  <rfmt sheetId="1" sqref="I1364">
    <dxf>
      <fill>
        <patternFill patternType="solid">
          <bgColor rgb="FF92D050"/>
        </patternFill>
      </fill>
    </dxf>
  </rfmt>
  <rcc rId="18584" sId="1" numFmtId="4">
    <oc r="D1364">
      <f>ROUND((F1364+G1364+H1364+I1364+J1364+K1364+M1364+O1364+P1364+Q1364+R1364+S1364)*0.0214,2)</f>
    </oc>
    <nc r="D1364">
      <v>35945.01</v>
    </nc>
  </rcc>
  <rfmt sheetId="1" sqref="D1364">
    <dxf>
      <fill>
        <patternFill patternType="solid">
          <bgColor rgb="FF92D050"/>
        </patternFill>
      </fill>
    </dxf>
  </rfmt>
  <rfmt sheetId="1" sqref="B1364">
    <dxf>
      <fill>
        <patternFill patternType="solid">
          <bgColor rgb="FF92D050"/>
        </patternFill>
      </fill>
    </dxf>
  </rfmt>
  <rcc rId="18585" sId="1" numFmtId="4">
    <oc r="O1343">
      <v>9208465.1999999993</v>
    </oc>
    <nc r="O1343">
      <v>9365857.5399999991</v>
    </nc>
  </rcc>
  <rfmt sheetId="1" sqref="O1343">
    <dxf>
      <fill>
        <patternFill patternType="solid">
          <bgColor rgb="FF92D050"/>
        </patternFill>
      </fill>
    </dxf>
  </rfmt>
  <rfmt sheetId="1" sqref="B1343">
    <dxf>
      <fill>
        <patternFill patternType="solid">
          <bgColor rgb="FF92D050"/>
        </patternFill>
      </fill>
    </dxf>
  </rfmt>
  <rcc rId="18586" sId="1" numFmtId="4">
    <oc r="G1343">
      <v>5117471.82</v>
    </oc>
    <nc r="G1343">
      <v>2670867.0699999998</v>
    </nc>
  </rcc>
  <rfmt sheetId="1" sqref="G1343">
    <dxf>
      <fill>
        <patternFill patternType="solid">
          <bgColor rgb="FF92D050"/>
        </patternFill>
      </fill>
    </dxf>
  </rfmt>
  <rcc rId="18587" sId="1" numFmtId="4">
    <oc r="H1343">
      <v>4247591.32</v>
    </oc>
    <nc r="H1343">
      <v>3158120.82</v>
    </nc>
  </rcc>
  <rcc rId="18588" sId="1" numFmtId="4">
    <oc r="I1343">
      <v>1327770.3799999999</v>
    </oc>
    <nc r="I1343">
      <v>842778.76</v>
    </nc>
  </rcc>
  <rfmt sheetId="1" sqref="I1343">
    <dxf>
      <fill>
        <patternFill patternType="solid">
          <bgColor rgb="FF92D050"/>
        </patternFill>
      </fill>
    </dxf>
  </rfmt>
  <rfmt sheetId="1" sqref="H1343">
    <dxf>
      <fill>
        <patternFill patternType="solid">
          <bgColor rgb="FF92D050"/>
        </patternFill>
      </fill>
    </dxf>
  </rfmt>
  <rfmt sheetId="1" sqref="C1343">
    <dxf>
      <fill>
        <patternFill patternType="solid">
          <bgColor rgb="FF92D050"/>
        </patternFill>
      </fill>
    </dxf>
  </rfmt>
  <rcc rId="18589" sId="1" numFmtId="4">
    <oc r="G1346">
      <v>4647432</v>
    </oc>
    <nc r="G1346">
      <v>2195256.12</v>
    </nc>
  </rcc>
  <rfmt sheetId="1" sqref="G1346">
    <dxf>
      <fill>
        <patternFill patternType="solid">
          <bgColor rgb="FF92D050"/>
        </patternFill>
      </fill>
    </dxf>
  </rfmt>
  <rcc rId="18590" sId="1" numFmtId="4">
    <oc r="I1346">
      <v>1368406.8</v>
    </oc>
    <nc r="I1346">
      <v>1363289.78</v>
    </nc>
  </rcc>
  <rfmt sheetId="1" sqref="I1346">
    <dxf>
      <fill>
        <patternFill patternType="solid">
          <bgColor rgb="FF92D050"/>
        </patternFill>
      </fill>
    </dxf>
  </rfmt>
  <rcc rId="18591" sId="1" numFmtId="4">
    <oc r="H1346">
      <v>4308930</v>
    </oc>
    <nc r="H1346">
      <v>3852438.51</v>
    </nc>
  </rcc>
  <rfmt sheetId="1" sqref="H1346">
    <dxf>
      <fill>
        <patternFill patternType="solid">
          <bgColor rgb="FF92D050"/>
        </patternFill>
      </fill>
    </dxf>
  </rfmt>
  <rcc rId="18592" sId="1" numFmtId="4">
    <oc r="Q1322">
      <v>1355323.35</v>
    </oc>
    <nc r="Q1322">
      <v>1405192.96</v>
    </nc>
  </rcc>
  <rfmt sheetId="1" sqref="Q1322">
    <dxf>
      <fill>
        <patternFill patternType="solid">
          <bgColor rgb="FF92D050"/>
        </patternFill>
      </fill>
    </dxf>
  </rfmt>
  <rfmt sheetId="1" sqref="C1322">
    <dxf>
      <fill>
        <patternFill patternType="solid">
          <bgColor rgb="FF92D050"/>
        </patternFill>
      </fill>
    </dxf>
  </rfmt>
  <rcc rId="18593" sId="1" numFmtId="4">
    <oc r="G1325">
      <v>2131939.2000000002</v>
    </oc>
    <nc r="G1325">
      <v>1902506.47</v>
    </nc>
  </rcc>
  <rfmt sheetId="1" sqref="G1325">
    <dxf>
      <fill>
        <patternFill patternType="solid">
          <bgColor rgb="FF92D050"/>
        </patternFill>
      </fill>
    </dxf>
  </rfmt>
  <rfmt sheetId="1" sqref="C1325">
    <dxf>
      <fill>
        <patternFill patternType="solid">
          <bgColor rgb="FF92D050"/>
        </patternFill>
      </fill>
    </dxf>
  </rfmt>
  <rcc rId="18594" sId="1" numFmtId="4">
    <oc r="P1324">
      <v>2594760.29</v>
    </oc>
    <nc r="P1324">
      <v>1366154.04</v>
    </nc>
  </rcc>
  <rfmt sheetId="1" sqref="P1324">
    <dxf>
      <fill>
        <patternFill patternType="solid">
          <bgColor rgb="FF92D050"/>
        </patternFill>
      </fill>
    </dxf>
  </rfmt>
  <rfmt sheetId="1" sqref="B1324">
    <dxf>
      <fill>
        <patternFill patternType="solid">
          <bgColor rgb="FF92D050"/>
        </patternFill>
      </fill>
    </dxf>
  </rfmt>
  <rfmt sheetId="1" sqref="B1322">
    <dxf>
      <fill>
        <patternFill patternType="solid">
          <bgColor rgb="FF92D050"/>
        </patternFill>
      </fill>
    </dxf>
  </rfmt>
  <rfmt sheetId="1" sqref="B1325">
    <dxf>
      <fill>
        <patternFill patternType="solid">
          <bgColor rgb="FF92D050"/>
        </patternFill>
      </fill>
    </dxf>
  </rfmt>
  <rcc rId="18595" sId="1" numFmtId="4">
    <oc r="R1324">
      <v>10686227.67</v>
    </oc>
    <nc r="R1324">
      <v>1173014.2300000002</v>
    </nc>
  </rcc>
  <rfmt sheetId="1" sqref="R1324">
    <dxf>
      <fill>
        <patternFill patternType="solid">
          <bgColor rgb="FF92D050"/>
        </patternFill>
      </fill>
    </dxf>
  </rfmt>
  <rcc rId="18596" sId="1" numFmtId="4">
    <oc r="J1324">
      <v>1159963.8799999999</v>
    </oc>
    <nc r="J1324">
      <v>552646.85</v>
    </nc>
  </rcc>
  <rfmt sheetId="1" sqref="J1324">
    <dxf>
      <fill>
        <patternFill patternType="solid">
          <bgColor rgb="FF92D050"/>
        </patternFill>
      </fill>
    </dxf>
  </rfmt>
  <rcc rId="18597" sId="1" numFmtId="4">
    <oc r="G1327">
      <v>3847743.02</v>
    </oc>
    <nc r="G1327">
      <v>7425105.2000000002</v>
    </nc>
  </rcc>
  <rfmt sheetId="1" sqref="G1327">
    <dxf>
      <fill>
        <patternFill patternType="solid">
          <bgColor rgb="FF92D050"/>
        </patternFill>
      </fill>
    </dxf>
  </rfmt>
  <rfmt sheetId="1" sqref="B1327">
    <dxf>
      <fill>
        <patternFill patternType="solid">
          <bgColor rgb="FF92D050"/>
        </patternFill>
      </fill>
    </dxf>
  </rfmt>
  <rcc rId="18598" sId="1" numFmtId="4">
    <oc r="E1330">
      <v>214468.61</v>
    </oc>
    <nc r="E1330">
      <v>181905.43</v>
    </nc>
  </rcc>
  <rfmt sheetId="1" sqref="E1330">
    <dxf>
      <fill>
        <patternFill patternType="solid">
          <bgColor rgb="FF92D050"/>
        </patternFill>
      </fill>
    </dxf>
  </rfmt>
  <rfmt sheetId="1" sqref="B1330">
    <dxf>
      <fill>
        <patternFill patternType="solid">
          <bgColor rgb="FF92D050"/>
        </patternFill>
      </fill>
    </dxf>
  </rfmt>
  <rcc rId="18599" sId="1" numFmtId="4">
    <oc r="O1334">
      <v>1379118.5</v>
    </oc>
    <nc r="O1334">
      <v>1996642.75</v>
    </nc>
  </rcc>
  <rfmt sheetId="1" sqref="O1334">
    <dxf>
      <fill>
        <patternFill patternType="solid">
          <bgColor rgb="FF92D050"/>
        </patternFill>
      </fill>
    </dxf>
  </rfmt>
  <rfmt sheetId="1" sqref="B1334">
    <dxf>
      <fill>
        <patternFill patternType="solid">
          <bgColor rgb="FF92D050"/>
        </patternFill>
      </fill>
    </dxf>
  </rfmt>
  <rcc rId="18600" sId="1" numFmtId="4">
    <oc r="O1335">
      <v>2812718.12</v>
    </oc>
    <nc r="O1335">
      <v>2812135.99</v>
    </nc>
  </rcc>
  <rfmt sheetId="1" sqref="O1335">
    <dxf>
      <fill>
        <patternFill patternType="solid">
          <bgColor rgb="FF92D050"/>
        </patternFill>
      </fill>
    </dxf>
  </rfmt>
  <rfmt sheetId="1" sqref="B1335">
    <dxf>
      <fill>
        <patternFill patternType="solid">
          <bgColor rgb="FF92D050"/>
        </patternFill>
      </fill>
    </dxf>
  </rfmt>
  <rcc rId="18601" sId="1" numFmtId="4">
    <oc r="J1335">
      <v>339626.34</v>
    </oc>
    <nc r="J1335">
      <v>107916.31</v>
    </nc>
  </rcc>
  <rfmt sheetId="1" sqref="J1335">
    <dxf>
      <fill>
        <patternFill patternType="solid">
          <bgColor rgb="FF92D050"/>
        </patternFill>
      </fill>
    </dxf>
  </rfmt>
  <rcc rId="18602" sId="1" numFmtId="4">
    <oc r="I1335">
      <v>108063.76</v>
    </oc>
    <nc r="I1335">
      <v>107850.4</v>
    </nc>
  </rcc>
  <rfmt sheetId="1" sqref="I1335">
    <dxf>
      <fill>
        <patternFill patternType="solid">
          <bgColor rgb="FF92D050"/>
        </patternFill>
      </fill>
    </dxf>
  </rfmt>
  <rcc rId="18603" sId="1" numFmtId="4">
    <oc r="D1335">
      <f>ROUND((F1335+G1335+H1335+I1335+J1335+K1335+M1335+O1335+P1335+Q1335+R1335+S1335)*0.0214,2)</f>
    </oc>
    <nc r="D1335">
      <v>94780.5</v>
    </nc>
  </rcc>
  <rfmt sheetId="1" sqref="D1335">
    <dxf>
      <fill>
        <patternFill patternType="solid">
          <bgColor rgb="FF92D050"/>
        </patternFill>
      </fill>
    </dxf>
  </rfmt>
  <rcc rId="18604" sId="1" numFmtId="4">
    <oc r="Q1336">
      <v>806353.38</v>
    </oc>
    <nc r="Q1336">
      <v>599627.68000000005</v>
    </nc>
  </rcc>
  <rfmt sheetId="1" sqref="Q1336">
    <dxf>
      <fill>
        <patternFill patternType="solid">
          <bgColor rgb="FF92D050"/>
        </patternFill>
      </fill>
    </dxf>
  </rfmt>
  <rcc rId="18605" sId="1" numFmtId="4">
    <oc r="D1336">
      <f>ROUND((F1336+G1336+H1336+I1336+J1336+K1336+M1336+O1336+P1336+Q1336+R1336+S1336)*0.0214,2)</f>
    </oc>
    <nc r="D1336">
      <v>12706.11</v>
    </nc>
  </rcc>
  <rfmt sheetId="1" sqref="D1336">
    <dxf>
      <fill>
        <patternFill patternType="solid">
          <bgColor rgb="FF92D050"/>
        </patternFill>
      </fill>
    </dxf>
  </rfmt>
  <rfmt sheetId="1" sqref="B1336">
    <dxf>
      <fill>
        <patternFill patternType="solid">
          <bgColor rgb="FF92D050"/>
        </patternFill>
      </fill>
    </dxf>
  </rfmt>
  <rcc rId="18606" sId="1" numFmtId="4">
    <oc r="Q1337">
      <v>1286725.99</v>
    </oc>
    <nc r="Q1337">
      <v>773034.31</v>
    </nc>
  </rcc>
  <rfmt sheetId="1" sqref="Q1337">
    <dxf>
      <fill>
        <patternFill patternType="solid">
          <bgColor rgb="FF92D050"/>
        </patternFill>
      </fill>
    </dxf>
  </rfmt>
  <rcc rId="18607" sId="1" numFmtId="4">
    <oc r="D1337">
      <f>ROUND((F1337+G1337+H1337+I1337+J1337+K1337+M1337+O1337+P1337+Q1337+R1337+S1337)*0.0214,2)</f>
    </oc>
    <nc r="D1337">
      <v>16380.6</v>
    </nc>
  </rcc>
  <rfmt sheetId="1" sqref="D1337">
    <dxf>
      <fill>
        <patternFill patternType="solid">
          <bgColor rgb="FF92D050"/>
        </patternFill>
      </fill>
    </dxf>
  </rfmt>
  <rfmt sheetId="1" sqref="B1337">
    <dxf>
      <fill>
        <patternFill patternType="solid">
          <bgColor rgb="FF92D050"/>
        </patternFill>
      </fill>
    </dxf>
  </rfmt>
  <rcc rId="18608" sId="1" numFmtId="4">
    <oc r="F644">
      <v>752995.14</v>
    </oc>
    <nc r="F644">
      <v>923870.6</v>
    </nc>
  </rcc>
  <rfmt sheetId="1" sqref="F644">
    <dxf>
      <fill>
        <patternFill patternType="solid">
          <bgColor rgb="FF92D050"/>
        </patternFill>
      </fill>
    </dxf>
  </rfmt>
  <rfmt sheetId="1" sqref="B644">
    <dxf>
      <fill>
        <patternFill patternType="solid">
          <bgColor rgb="FF92D050"/>
        </patternFill>
      </fill>
    </dxf>
  </rfmt>
  <rfmt sheetId="1" sqref="B931">
    <dxf>
      <fill>
        <patternFill patternType="solid">
          <bgColor rgb="FF92D050"/>
        </patternFill>
      </fill>
    </dxf>
  </rfmt>
  <rcc rId="18609" sId="1" numFmtId="4">
    <oc r="H931">
      <v>9086758.1199999992</v>
    </oc>
    <nc r="H931">
      <v>1158575.8400000001</v>
    </nc>
  </rcc>
  <rfmt sheetId="1" sqref="H931">
    <dxf>
      <fill>
        <patternFill patternType="solid">
          <bgColor rgb="FF92D050"/>
        </patternFill>
      </fill>
    </dxf>
  </rfmt>
  <rcc rId="18610" sId="1" numFmtId="4">
    <oc r="I931">
      <v>4345379.1500000004</v>
    </oc>
    <nc r="I931">
      <v>834706.24</v>
    </nc>
  </rcc>
  <rfmt sheetId="1" sqref="I931">
    <dxf>
      <fill>
        <patternFill patternType="solid">
          <bgColor rgb="FF92D050"/>
        </patternFill>
      </fill>
    </dxf>
  </rfmt>
  <rcc rId="18611" sId="1" numFmtId="4">
    <oc r="J931">
      <v>5196937.0599999996</v>
    </oc>
    <nc r="J931">
      <v>778140.05</v>
    </nc>
  </rcc>
  <rfmt sheetId="1" sqref="J931">
    <dxf>
      <fill>
        <patternFill patternType="solid">
          <bgColor rgb="FF92D050"/>
        </patternFill>
      </fill>
    </dxf>
  </rfmt>
  <rcc rId="18612" sId="1" numFmtId="4">
    <oc r="F931">
      <v>3961185.45</v>
    </oc>
    <nc r="F931">
      <v>2200352.66</v>
    </nc>
  </rcc>
  <rfmt sheetId="1" sqref="F931">
    <dxf>
      <fill>
        <patternFill patternType="solid">
          <bgColor rgb="FF92D050"/>
        </patternFill>
      </fill>
    </dxf>
  </rfmt>
  <rfmt sheetId="1" sqref="C931">
    <dxf>
      <fill>
        <patternFill patternType="solid">
          <bgColor rgb="FF92D050"/>
        </patternFill>
      </fill>
    </dxf>
  </rfmt>
  <rcc rId="18613" sId="1" numFmtId="4">
    <oc r="P922">
      <v>2884990.94</v>
    </oc>
    <nc r="P922">
      <v>344469.79</v>
    </nc>
  </rcc>
  <rfmt sheetId="1" sqref="P922">
    <dxf>
      <fill>
        <patternFill patternType="solid">
          <bgColor rgb="FF92D050"/>
        </patternFill>
      </fill>
    </dxf>
  </rfmt>
  <rcc rId="18614" sId="1" numFmtId="4">
    <oc r="G1614">
      <v>6213227.3300000001</v>
    </oc>
    <nc r="G1614">
      <v>3553311.62</v>
    </nc>
  </rcc>
  <rfmt sheetId="1" sqref="G1614">
    <dxf>
      <fill>
        <patternFill patternType="solid">
          <bgColor rgb="FF92D050"/>
        </patternFill>
      </fill>
    </dxf>
  </rfmt>
  <rfmt sheetId="1" sqref="B1614">
    <dxf>
      <fill>
        <patternFill patternType="solid">
          <bgColor rgb="FF92D050"/>
        </patternFill>
      </fill>
    </dxf>
  </rfmt>
  <rcc rId="18615" sId="1" numFmtId="4">
    <oc r="J1614">
      <v>2579400.38</v>
    </oc>
    <nc r="J1614">
      <v>322989.53999999998</v>
    </nc>
  </rcc>
  <rfmt sheetId="1" sqref="J1614">
    <dxf>
      <fill>
        <patternFill patternType="solid">
          <bgColor rgb="FF92D050"/>
        </patternFill>
      </fill>
    </dxf>
  </rfmt>
  <rcc rId="18616" sId="1" numFmtId="4">
    <oc r="J1753">
      <v>3716555.39</v>
    </oc>
    <nc r="J1753">
      <v>2302194.54</v>
    </nc>
  </rcc>
  <rfmt sheetId="1" sqref="J1753">
    <dxf>
      <fill>
        <patternFill patternType="solid">
          <bgColor rgb="FF92D050"/>
        </patternFill>
      </fill>
    </dxf>
  </rfmt>
  <rfmt sheetId="1" sqref="C1753">
    <dxf>
      <fill>
        <patternFill patternType="solid">
          <bgColor rgb="FF92D050"/>
        </patternFill>
      </fill>
    </dxf>
  </rfmt>
  <rcc rId="18617" sId="1" numFmtId="4">
    <oc r="D1753">
      <f>ROUND((F1753+G1753+H1753+I1753+J1753+K1753+M1753+O1753+P1753+Q1753+R1753+S1753)*0.0214,2)</f>
    </oc>
    <nc r="D1753">
      <v>31094.36</v>
    </nc>
  </rcc>
  <rfmt sheetId="1" sqref="D1753">
    <dxf>
      <fill>
        <patternFill patternType="solid">
          <bgColor rgb="FF92D050"/>
        </patternFill>
      </fill>
    </dxf>
  </rfmt>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18" sId="1">
    <oc r="C784">
      <f>ROUND(SUM(D784+R784+E784+F784+G784+H784+I784+J784+K784+M784+O784+P784+Q784+S784),2)</f>
    </oc>
    <nc r="C784">
      <f>ROUND(SUM(D784+R784+E784+F784+G784+H784+I784+J784+K784+M784+O784+P784+Q784+S784),2)</f>
    </nc>
  </rcc>
  <rcc rId="18619" sId="1">
    <oc r="C1133">
      <f>ROUND(SUM(D1133+E1133+F1133+G1133+H1133+I1133+J1133+K1133+M1133+O1133+P1133+Q1133+R1133+S1133),2)</f>
    </oc>
    <nc r="C1133">
      <f>ROUND(SUM(D1133+E1133+F1133+G1133+H1133+I1133+J1133+K1133+M1133+O1133+P1133+Q1133+R1133+S1133),2)</f>
    </nc>
  </rcc>
  <rcc rId="18620" sId="1" numFmtId="4">
    <oc r="J1109">
      <v>1335959.8149999999</v>
    </oc>
    <nc r="J1109">
      <v>1335959.81</v>
    </nc>
  </rcc>
  <rcc rId="18621" sId="1" numFmtId="4">
    <oc r="J1113">
      <v>689672.58199999994</v>
    </oc>
    <nc r="J1113">
      <v>689672.58</v>
    </nc>
  </rcc>
  <rcc rId="18622" sId="1" numFmtId="4">
    <oc r="D1110">
      <v>6482.4949999999999</v>
    </oc>
    <nc r="D1110">
      <v>6482.49</v>
    </nc>
  </rcc>
  <rcc rId="18623" sId="1">
    <oc r="C1451">
      <f>ROUND(SUM(D1451+E1451+F1451+G1451+H1451+I1451+J1451+K1451+M1451+O1451+P1451+Q1451+R1451+S1451),2)</f>
    </oc>
    <nc r="C1451">
      <f>ROUND(SUM(D1451+E1451+F1451+G1451+H1451+I1451+J1451+K1451+M1451+O1451+P1451+Q1451+R1451+S1451),2)</f>
    </nc>
  </rcc>
  <rcc rId="18624" sId="1" odxf="1" dxf="1" numFmtId="4">
    <oc r="C1450">
      <v>99575.15</v>
    </oc>
    <nc r="C1450">
      <f>ROUND(SUM(D1450+E1450+F1450+G1450+H1450+I1450+J1450+K1450+M1450+O1450+P1450+Q1450+R1450+S1450),2)</f>
    </nc>
    <odxf>
      <fill>
        <patternFill patternType="solid">
          <bgColor rgb="FF92D050"/>
        </patternFill>
      </fill>
    </odxf>
    <ndxf>
      <fill>
        <patternFill patternType="none">
          <bgColor indexed="65"/>
        </patternFill>
      </fill>
    </ndxf>
  </rcc>
  <rcc rId="18625" sId="1" numFmtId="4">
    <oc r="O1991">
      <v>49842259.077</v>
    </oc>
    <nc r="O1991">
      <v>49842259.079999998</v>
    </nc>
  </rcc>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790">
    <dxf>
      <fill>
        <patternFill patternType="solid">
          <bgColor theme="3" tint="0.79998168889431442"/>
        </patternFill>
      </fill>
    </dxf>
  </rfmt>
  <rfmt sheetId="1" sqref="C794">
    <dxf>
      <fill>
        <patternFill patternType="solid">
          <bgColor theme="3" tint="0.79998168889431442"/>
        </patternFill>
      </fill>
    </dxf>
  </rfmt>
  <rfmt sheetId="1" sqref="C798">
    <dxf>
      <fill>
        <patternFill patternType="solid">
          <bgColor theme="3" tint="0.79998168889431442"/>
        </patternFill>
      </fill>
    </dxf>
  </rfmt>
  <rfmt sheetId="1" sqref="C839">
    <dxf>
      <fill>
        <patternFill patternType="solid">
          <bgColor theme="3" tint="0.79998168889431442"/>
        </patternFill>
      </fill>
    </dxf>
  </rfmt>
  <rfmt sheetId="1" sqref="C855">
    <dxf>
      <fill>
        <patternFill patternType="solid">
          <bgColor theme="3" tint="0.79998168889431442"/>
        </patternFill>
      </fill>
    </dxf>
  </rfmt>
  <rfmt sheetId="1" sqref="C879">
    <dxf>
      <fill>
        <patternFill patternType="solid">
          <bgColor theme="3" tint="0.79998168889431442"/>
        </patternFill>
      </fill>
    </dxf>
  </rfmt>
  <rfmt sheetId="1" sqref="C954">
    <dxf>
      <fill>
        <patternFill patternType="solid">
          <bgColor theme="3" tint="0.79998168889431442"/>
        </patternFill>
      </fill>
    </dxf>
  </rfmt>
  <rfmt sheetId="1" sqref="C973">
    <dxf>
      <fill>
        <patternFill patternType="solid">
          <bgColor theme="3" tint="0.79998168889431442"/>
        </patternFill>
      </fill>
    </dxf>
  </rfmt>
  <rfmt sheetId="1" sqref="C1079">
    <dxf>
      <fill>
        <patternFill patternType="solid">
          <bgColor theme="3" tint="0.79998168889431442"/>
        </patternFill>
      </fill>
    </dxf>
  </rfmt>
  <rfmt sheetId="1" sqref="C1093">
    <dxf>
      <fill>
        <patternFill patternType="solid">
          <bgColor theme="3" tint="0.79998168889431442"/>
        </patternFill>
      </fill>
    </dxf>
  </rfmt>
  <rfmt sheetId="1" sqref="C1133">
    <dxf>
      <fill>
        <patternFill patternType="solid">
          <bgColor theme="3" tint="0.79998168889431442"/>
        </patternFill>
      </fill>
    </dxf>
  </rfmt>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595E341-47B0-4869-BE47-43740FED65BC}" action="delete"/>
  <rdn rId="0" localSheetId="1" customView="1" name="Z_9595E341_47B0_4869_BE47_43740FED65BC_.wvu.FilterData" hidden="1" oldHidden="1">
    <formula>'2020-2022'!$A$7:$S$2126</formula>
    <oldFormula>'2020-2022'!$A$7:$S$2126</oldFormula>
  </rdn>
  <rdn rId="0" localSheetId="2" customView="1" name="Z_9595E341_47B0_4869_BE47_43740FED65BC_.wvu.FilterData" hidden="1" oldHidden="1">
    <formula>Примечания!$A$2:$G$162</formula>
    <oldFormula>Примечания!$A$2:$G$162</oldFormula>
  </rdn>
  <rcv guid="{9595E341-47B0-4869-BE47-43740FED65BC}" action="add"/>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595E341-47B0-4869-BE47-43740FED65BC}" action="delete"/>
  <rdn rId="0" localSheetId="1" customView="1" name="Z_9595E341_47B0_4869_BE47_43740FED65BC_.wvu.FilterData" hidden="1" oldHidden="1">
    <formula>'2020-2022'!$A$7:$S$2126</formula>
    <oldFormula>'2020-2022'!$A$7:$S$2126</oldFormula>
  </rdn>
  <rdn rId="0" localSheetId="2" customView="1" name="Z_9595E341_47B0_4869_BE47_43740FED65BC_.wvu.FilterData" hidden="1" oldHidden="1">
    <formula>Примечания!$A$2:$G$162</formula>
    <oldFormula>Примечания!$A$2:$G$162</oldFormula>
  </rdn>
  <rcv guid="{9595E341-47B0-4869-BE47-43740FED65BC}" action="add"/>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30" sId="1" numFmtId="4">
    <oc r="O2101">
      <v>9918891.5999999996</v>
    </oc>
    <nc r="O2101">
      <v>10037918.300000001</v>
    </nc>
  </rc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'2020-2022'!$A$7:$S$2126</formula>
    <oldFormula>'2020-2022'!$A$7:$S$2126</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dxf>
      <fill>
        <patternFill patternType="none">
          <bgColor auto="1"/>
        </patternFill>
      </fill>
    </dxf>
  </rfmt>
  <rcc rId="18634" sId="1">
    <oc r="T1843" t="inlineStr">
      <is>
        <t>пересчитали ЭС +76%</t>
      </is>
    </oc>
    <nc r="T1843"/>
  </rcc>
  <rcc rId="18635" sId="1">
    <oc r="T1964">
      <f>3480.7*950.53*76%</f>
    </oc>
    <nc r="T1964"/>
  </rc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'2020-2022'!$A$7:$S$2126</formula>
    <oldFormula>'2020-2022'!$A$7:$S$2126</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22">
    <dxf>
      <numFmt numFmtId="4" formatCode="#,##0.00"/>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76" sId="1" numFmtId="4">
    <oc r="D1385">
      <f>ROUND((F1385+G1385+H1385+I1385+J1385+K1385+M1385+O1385+P1385+Q1385+R1385+S1385)*0.0214,2)</f>
    </oc>
    <nc r="D1385">
      <v>5177.6000000000004</v>
    </nc>
  </rcc>
  <rfmt sheetId="1" sqref="B1385:D1385">
    <dxf>
      <fill>
        <patternFill patternType="solid">
          <bgColor rgb="FFFFFF00"/>
        </patternFill>
      </fill>
    </dxf>
  </rfmt>
  <rcv guid="{9595E341-47B0-4869-BE47-43740FED65BC}" action="delete"/>
  <rdn rId="0" localSheetId="1" customView="1" name="Z_9595E341_47B0_4869_BE47_43740FED65BC_.wvu.FilterData" hidden="1" oldHidden="1">
    <formula>'2020-2022'!$A$7:$S$2103</formula>
    <oldFormula>'2020-2022'!$A$7:$S$2103</oldFormula>
  </rdn>
  <rdn rId="0" localSheetId="2" customView="1" name="Z_9595E341_47B0_4869_BE47_43740FED65BC_.wvu.FilterData" hidden="1" oldHidden="1">
    <formula>Примечания!$A$2:$G$165</formula>
    <oldFormula>Примечания!$A$2:$G$165</oldFormula>
  </rdn>
  <rcv guid="{9595E341-47B0-4869-BE47-43740FED65BC}" action="add"/>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39" sId="2">
    <oc r="G117" t="inlineStr">
      <is>
        <t>По невозможности (Приказ 4/КР)</t>
      </is>
    </oc>
    <nc r="G117" t="inlineStr">
      <is>
        <t>По невозможности на более поздний 2026-2028 (Приказ 4/КР)</t>
      </is>
    </nc>
  </rcc>
  <rcc rId="18640" sId="2">
    <oc r="G104" t="inlineStr">
      <is>
        <t>По невозможности (Приказ 3/КР)</t>
      </is>
    </oc>
    <nc r="G104" t="inlineStr">
      <is>
        <t>По невозможности на более поздний 2026-2028 (Приказ 3/КР)</t>
      </is>
    </nc>
  </rcc>
  <rcc rId="18641" sId="2">
    <oc r="G96" t="inlineStr">
      <is>
        <t>По невозможности (Приказ 2/КР)</t>
      </is>
    </oc>
    <nc r="G96" t="inlineStr">
      <is>
        <t>По невозможности на более поздний 2026-2028 (Приказ 2/КР)</t>
      </is>
    </nc>
  </rcc>
  <rcc rId="18642" sId="2">
    <oc r="G144" t="inlineStr">
      <is>
        <t>На более ранний Протокол Комиссии</t>
      </is>
    </oc>
    <nc r="G144" t="inlineStr">
      <is>
        <t>На более ранний решение собственников и Протокол Комиссии</t>
      </is>
    </nc>
  </rcc>
  <rcc rId="18643" sId="2">
    <oc r="G21" t="inlineStr">
      <is>
        <t>33/01-Вх-1810 от 01.02.2022</t>
      </is>
    </oc>
    <nc r="G21" t="inlineStr">
      <is>
        <t>На более ранний решение собственников и Протокол Комиссии</t>
      </is>
    </nc>
  </rcc>
  <rcc rId="18644" sId="2">
    <oc r="A118">
      <v>5</v>
    </oc>
    <nc r="A118">
      <v>1</v>
    </nc>
  </rcc>
  <rcc rId="18645" sId="2">
    <oc r="A80">
      <v>6</v>
    </oc>
    <nc r="A80">
      <v>2</v>
    </nc>
  </rcc>
  <rcc rId="18646" sId="2">
    <oc r="A127">
      <v>7</v>
    </oc>
    <nc r="A127">
      <v>3</v>
    </nc>
  </rcc>
  <rcc rId="18647" sId="2">
    <oc r="A121">
      <v>8</v>
    </oc>
    <nc r="A121">
      <v>4</v>
    </nc>
  </rcc>
  <rcc rId="18648" sId="2">
    <oc r="A135">
      <v>9</v>
    </oc>
    <nc r="A135">
      <v>5</v>
    </nc>
  </rcc>
  <rcc rId="18649" sId="2">
    <oc r="A84">
      <v>10</v>
    </oc>
    <nc r="A84">
      <v>6</v>
    </nc>
  </rcc>
  <rcc rId="18650" sId="2">
    <oc r="A132">
      <v>11</v>
    </oc>
    <nc r="A132">
      <v>7</v>
    </nc>
  </rcc>
  <rcc rId="18651" sId="2">
    <oc r="A17">
      <v>12</v>
    </oc>
    <nc r="A17">
      <v>8</v>
    </nc>
  </rcc>
  <rcc rId="18652" sId="2">
    <oc r="A16">
      <v>13</v>
    </oc>
    <nc r="A16">
      <v>9</v>
    </nc>
  </rcc>
  <rcc rId="18653" sId="2">
    <oc r="A18">
      <v>1</v>
    </oc>
    <nc r="A18">
      <v>10</v>
    </nc>
  </rcc>
  <rcc rId="18654" sId="2" odxf="1" dxf="1">
    <oc r="A21">
      <v>32</v>
    </oc>
    <nc r="A21">
      <v>11</v>
    </nc>
    <odxf>
      <alignment wrapText="1"/>
    </odxf>
    <ndxf>
      <alignment wrapText="0"/>
    </ndxf>
  </rcc>
  <rcc rId="18655" sId="2">
    <oc r="A79">
      <v>14</v>
    </oc>
    <nc r="A79">
      <v>12</v>
    </nc>
  </rcc>
  <rcc rId="18656" sId="2">
    <oc r="A27">
      <v>15</v>
    </oc>
    <nc r="A27">
      <v>13</v>
    </nc>
  </rcc>
  <rcc rId="18657" sId="2">
    <oc r="A3">
      <v>16</v>
    </oc>
    <nc r="A3">
      <v>14</v>
    </nc>
  </rcc>
  <rcc rId="18658" sId="2">
    <oc r="A129">
      <v>17</v>
    </oc>
    <nc r="A129">
      <v>15</v>
    </nc>
  </rcc>
  <rcc rId="18659" sId="2">
    <oc r="A71">
      <v>18</v>
    </oc>
    <nc r="A71">
      <v>16</v>
    </nc>
  </rcc>
  <rcc rId="18660" sId="2" odxf="1" dxf="1">
    <oc r="A72">
      <v>19</v>
    </oc>
    <nc r="A72">
      <v>17</v>
    </nc>
    <odxf>
      <font>
        <color auto="1"/>
        <name val="Times New Roman"/>
        <family val="1"/>
        <charset val="204"/>
        <scheme val="none"/>
      </font>
    </odxf>
    <ndxf>
      <font>
        <color auto="1"/>
        <name val="Times New Roman"/>
        <family val="1"/>
        <charset val="204"/>
        <scheme val="none"/>
      </font>
    </ndxf>
  </rcc>
  <rcc rId="18661" sId="2">
    <oc r="A26">
      <v>20</v>
    </oc>
    <nc r="A26">
      <v>18</v>
    </nc>
  </rcc>
  <rcc rId="18662" sId="2">
    <oc r="A41">
      <v>21</v>
    </oc>
    <nc r="A41">
      <v>19</v>
    </nc>
  </rcc>
  <rcc rId="18663" sId="2">
    <oc r="A95">
      <v>22</v>
    </oc>
    <nc r="A95">
      <v>20</v>
    </nc>
  </rcc>
  <rcc rId="18664" sId="2">
    <oc r="A128">
      <v>23</v>
    </oc>
    <nc r="A128">
      <v>21</v>
    </nc>
  </rcc>
  <rcc rId="18665" sId="2">
    <oc r="A30">
      <v>24</v>
    </oc>
    <nc r="A30">
      <v>22</v>
    </nc>
  </rcc>
  <rcc rId="18666" sId="2">
    <oc r="A133">
      <v>25</v>
    </oc>
    <nc r="A133">
      <v>23</v>
    </nc>
  </rcc>
  <rcc rId="18667" sId="2">
    <oc r="A36">
      <v>26</v>
    </oc>
    <nc r="A36">
      <v>24</v>
    </nc>
  </rcc>
  <rcc rId="18668" sId="2">
    <oc r="A48">
      <v>27</v>
    </oc>
    <nc r="A48">
      <v>25</v>
    </nc>
  </rcc>
  <rcc rId="18669" sId="2">
    <oc r="A25">
      <v>3</v>
    </oc>
    <nc r="A25">
      <v>26</v>
    </nc>
  </rcc>
  <rcc rId="18670" sId="2">
    <oc r="A37">
      <v>4</v>
    </oc>
    <nc r="A37">
      <v>27</v>
    </nc>
  </rcc>
  <rcc rId="18671" sId="2">
    <oc r="A109">
      <v>2</v>
    </oc>
    <nc r="A109">
      <v>28</v>
    </nc>
  </rcc>
  <rfmt sheetId="2" sqref="A104" start="0" length="0">
    <dxf>
      <alignment wrapText="0"/>
    </dxf>
  </rfmt>
  <rfmt sheetId="2" sqref="A96" start="0" length="0">
    <dxf>
      <alignment wrapText="0"/>
    </dxf>
  </rfmt>
  <rcc rId="18672" sId="2" odxf="1" dxf="1">
    <oc r="A117">
      <v>28</v>
    </oc>
    <nc r="A117">
      <v>31</v>
    </nc>
    <odxf>
      <alignment wrapText="1"/>
    </odxf>
    <ndxf>
      <alignment wrapText="0"/>
    </ndxf>
  </rcc>
  <rcc rId="18673" sId="2" odxf="1" dxf="1">
    <oc r="A144">
      <v>31</v>
    </oc>
    <nc r="A144">
      <v>32</v>
    </nc>
    <odxf>
      <alignment wrapText="1"/>
    </odxf>
    <ndxf>
      <alignment wrapText="0"/>
    </ndxf>
  </rcc>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74" sId="1">
    <oc r="A2100">
      <v>582</v>
    </oc>
    <nc r="A2100">
      <v>581</v>
    </nc>
  </rcc>
  <rcc rId="18675" sId="1">
    <oc r="A2101">
      <v>583</v>
    </oc>
    <nc r="A2101">
      <v>582</v>
    </nc>
  </rcc>
  <rcc rId="18676" sId="1" numFmtId="4">
    <oc r="A2104">
      <v>584</v>
    </oc>
    <nc r="A2104">
      <v>583</v>
    </nc>
  </rcc>
  <rcc rId="18677" sId="1" numFmtId="4">
    <oc r="A2105">
      <v>585</v>
    </oc>
    <nc r="A2105">
      <v>584</v>
    </nc>
  </rcc>
  <rcc rId="18678" sId="1" numFmtId="4">
    <oc r="A2106">
      <v>586</v>
    </oc>
    <nc r="A2106">
      <v>585</v>
    </nc>
  </rcc>
  <rcc rId="18679" sId="1" numFmtId="4">
    <oc r="A2107">
      <v>587</v>
    </oc>
    <nc r="A2107">
      <v>586</v>
    </nc>
  </rcc>
  <rcc rId="18680" sId="1" numFmtId="4">
    <oc r="A2108">
      <v>588</v>
    </oc>
    <nc r="A2108">
      <v>587</v>
    </nc>
  </rcc>
  <rcc rId="18681" sId="1" numFmtId="4">
    <oc r="A2109">
      <v>589</v>
    </oc>
    <nc r="A2109">
      <v>588</v>
    </nc>
  </rcc>
  <rcc rId="18682" sId="1" numFmtId="4">
    <oc r="A2110">
      <v>590</v>
    </oc>
    <nc r="A2110">
      <v>589</v>
    </nc>
  </rcc>
  <rcc rId="18683" sId="1" numFmtId="4">
    <oc r="A2111">
      <v>591</v>
    </oc>
    <nc r="A2111">
      <v>590</v>
    </nc>
  </rcc>
  <rcc rId="18684" sId="1" numFmtId="4">
    <oc r="A2112">
      <v>592</v>
    </oc>
    <nc r="A2112">
      <v>591</v>
    </nc>
  </rcc>
  <rcc rId="18685" sId="1" numFmtId="4">
    <oc r="A2113">
      <v>593</v>
    </oc>
    <nc r="A2113">
      <v>592</v>
    </nc>
  </rcc>
  <rcc rId="18686" sId="1" numFmtId="4">
    <oc r="A2115">
      <v>594</v>
    </oc>
    <nc r="A2115">
      <v>593</v>
    </nc>
  </rcc>
  <rcc rId="18687" sId="1" numFmtId="4">
    <oc r="A2114">
      <v>595</v>
    </oc>
    <nc r="A2114">
      <v>594</v>
    </nc>
  </rcc>
  <rcc rId="18688" sId="1" numFmtId="4">
    <oc r="A2116">
      <v>596</v>
    </oc>
    <nc r="A2116">
      <v>595</v>
    </nc>
  </rcc>
  <rcc rId="18689" sId="1" numFmtId="4">
    <oc r="A2117">
      <v>597</v>
    </oc>
    <nc r="A2117">
      <v>596</v>
    </nc>
  </rcc>
  <rcc rId="18690" sId="1" numFmtId="4">
    <oc r="A2118">
      <v>598</v>
    </oc>
    <nc r="A2118">
      <v>597</v>
    </nc>
  </rcc>
  <rcc rId="18691" sId="1" numFmtId="4">
    <oc r="A2119">
      <v>599</v>
    </oc>
    <nc r="A2119">
      <v>598</v>
    </nc>
  </rcc>
  <rcc rId="18692" sId="1" numFmtId="4">
    <oc r="A2120">
      <v>600</v>
    </oc>
    <nc r="A2120">
      <v>599</v>
    </nc>
  </rcc>
  <rcc rId="18693" sId="1" numFmtId="4">
    <oc r="A2121">
      <v>601</v>
    </oc>
    <nc r="A2121">
      <v>600</v>
    </nc>
  </rcc>
  <rcc rId="18694" sId="1" numFmtId="4">
    <oc r="A2122">
      <v>602</v>
    </oc>
    <nc r="A2122">
      <v>601</v>
    </nc>
  </rcc>
  <rcc rId="18695" sId="1" numFmtId="4">
    <oc r="A2123">
      <v>603</v>
    </oc>
    <nc r="A2123">
      <v>602</v>
    </nc>
  </rcc>
  <rcc rId="18696" sId="1" numFmtId="4">
    <oc r="A2124">
      <v>604</v>
    </oc>
    <nc r="A2124">
      <v>603</v>
    </nc>
  </rc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'2020-2022'!$A$7:$S$2126</formula>
    <oldFormula>'2020-2022'!$A$7:$S$2126</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60" start="0" length="0">
    <dxf>
      <alignment wrapText="0"/>
    </dxf>
  </rfmt>
  <rcc rId="18700" sId="2">
    <nc r="B60" t="inlineStr">
      <is>
        <t>-</t>
      </is>
    </nc>
  </rcc>
  <rcc rId="18701" sId="2">
    <nc r="C60">
      <v>2022</v>
    </nc>
  </rcc>
  <rcc rId="18702" sId="2">
    <nc r="D60" t="inlineStr">
      <is>
        <t>Ханты-Мансийск</t>
      </is>
    </nc>
  </rcc>
  <rcc rId="18703" sId="2">
    <nc r="E60" t="inlineStr">
      <is>
        <t>ул. Чкалова, д. 40</t>
      </is>
    </nc>
  </rcc>
  <rcc rId="18704" sId="2">
    <nc r="F60">
      <v>18321543.609999999</v>
    </nc>
  </rcc>
  <rcc rId="18705" sId="2">
    <nc r="G60" t="inlineStr">
      <is>
        <t>По невозможности на более поздний 2026-2028  (Приказ 2/КР)</t>
      </is>
    </nc>
  </rcc>
  <rcc rId="18706" sId="2">
    <nc r="A60">
      <v>33</v>
    </nc>
  </rcc>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07" sId="2">
    <oc r="B118" t="inlineStr">
      <is>
        <t>+</t>
      </is>
    </oc>
    <nc r="B118"/>
  </rcc>
  <rcc rId="18708" sId="2" numFmtId="30">
    <oc r="C118">
      <v>2022</v>
    </oc>
    <nc r="C118"/>
  </rcc>
  <rcc rId="18709" sId="2">
    <oc r="D118" t="inlineStr">
      <is>
        <t>Мегион</t>
      </is>
    </oc>
    <nc r="D118"/>
  </rcc>
  <rcc rId="18710" sId="2">
    <oc r="E118" t="inlineStr">
      <is>
        <t>ул. Кузьмина, д. 14</t>
      </is>
    </oc>
    <nc r="E118"/>
  </rcc>
  <rcc rId="18711" sId="2" numFmtId="4">
    <oc r="F118">
      <v>15986249.93</v>
    </oc>
    <nc r="F118"/>
  </rcc>
  <rcc rId="18712" sId="2">
    <oc r="G118" t="inlineStr">
      <is>
        <t>Лифты на более ранний</t>
      </is>
    </oc>
    <nc r="G118"/>
  </rcc>
  <rcc rId="18713" sId="2">
    <oc r="B80" t="inlineStr">
      <is>
        <t>+</t>
      </is>
    </oc>
    <nc r="B80"/>
  </rcc>
  <rcc rId="18714" sId="2" numFmtId="30">
    <oc r="C80">
      <v>2022</v>
    </oc>
    <nc r="C80"/>
  </rcc>
  <rcc rId="18715" sId="2">
    <oc r="D80" t="inlineStr">
      <is>
        <t>Мегион</t>
      </is>
    </oc>
    <nc r="D80"/>
  </rcc>
  <rcc rId="18716" sId="2">
    <oc r="E80" t="inlineStr">
      <is>
        <t>ул. Кузьмина, д. 26</t>
      </is>
    </oc>
    <nc r="E80"/>
  </rcc>
  <rcc rId="18717" sId="2" numFmtId="4">
    <oc r="F80">
      <v>7993124.96</v>
    </oc>
    <nc r="F80"/>
  </rcc>
  <rcc rId="18718" sId="2">
    <oc r="G80" t="inlineStr">
      <is>
        <t>Лифты на более ранний</t>
      </is>
    </oc>
    <nc r="G80"/>
  </rcc>
  <rcc rId="18719" sId="2">
    <oc r="B127" t="inlineStr">
      <is>
        <t>+</t>
      </is>
    </oc>
    <nc r="B127"/>
  </rcc>
  <rcc rId="18720" sId="2" numFmtId="30">
    <oc r="C127">
      <v>2022</v>
    </oc>
    <nc r="C127"/>
  </rcc>
  <rcc rId="18721" sId="2">
    <oc r="D127" t="inlineStr">
      <is>
        <t>Мегион</t>
      </is>
    </oc>
    <nc r="D127"/>
  </rcc>
  <rcc rId="18722" sId="2">
    <oc r="E127" t="inlineStr">
      <is>
        <t>ул. Львовская, д. 6а</t>
      </is>
    </oc>
    <nc r="E127"/>
  </rcc>
  <rcc rId="18723" sId="2" numFmtId="4">
    <oc r="F127">
      <v>23979374.890000001</v>
    </oc>
    <nc r="F127"/>
  </rcc>
  <rcc rId="18724" sId="2">
    <oc r="G127" t="inlineStr">
      <is>
        <t>Лифты на более ранний</t>
      </is>
    </oc>
    <nc r="G127"/>
  </rcc>
  <rcc rId="18725" sId="2">
    <oc r="B121" t="inlineStr">
      <is>
        <t>+</t>
      </is>
    </oc>
    <nc r="B121"/>
  </rcc>
  <rcc rId="18726" sId="2" numFmtId="30">
    <oc r="C121">
      <v>2022</v>
    </oc>
    <nc r="C121"/>
  </rcc>
  <rcc rId="18727" sId="2">
    <oc r="D121" t="inlineStr">
      <is>
        <t>Мегион</t>
      </is>
    </oc>
    <nc r="D121"/>
  </rcc>
  <rcc rId="18728" sId="2">
    <oc r="E121" t="inlineStr">
      <is>
        <t>ул. Нефтяников, д. 2</t>
      </is>
    </oc>
    <nc r="E121"/>
  </rcc>
  <rcc rId="18729" sId="2" numFmtId="4">
    <oc r="F121">
      <v>23979374.890000001</v>
    </oc>
    <nc r="F121"/>
  </rcc>
  <rcc rId="18730" sId="2">
    <oc r="G121" t="inlineStr">
      <is>
        <t>Лифты на более ранний</t>
      </is>
    </oc>
    <nc r="G121"/>
  </rcc>
  <rcc rId="18731" sId="2">
    <oc r="B135" t="inlineStr">
      <is>
        <t>+</t>
      </is>
    </oc>
    <nc r="B135"/>
  </rcc>
  <rcc rId="18732" sId="2" numFmtId="30">
    <oc r="C135">
      <v>2022</v>
    </oc>
    <nc r="C135"/>
  </rcc>
  <rcc rId="18733" sId="2">
    <oc r="D135" t="inlineStr">
      <is>
        <t>Мегион</t>
      </is>
    </oc>
    <nc r="D135"/>
  </rcc>
  <rcc rId="18734" sId="2">
    <oc r="E135" t="inlineStr">
      <is>
        <t>ул. Нефтяников, д. 5</t>
      </is>
    </oc>
    <nc r="E135"/>
  </rcc>
  <rcc rId="18735" sId="2" numFmtId="4">
    <oc r="F135">
      <v>11989687.449999999</v>
    </oc>
    <nc r="F135"/>
  </rcc>
  <rcc rId="18736" sId="2">
    <oc r="G135" t="inlineStr">
      <is>
        <t>Лифты на более ранний</t>
      </is>
    </oc>
    <nc r="G135"/>
  </rcc>
  <rcc rId="18737" sId="2">
    <oc r="B84" t="inlineStr">
      <is>
        <t>+</t>
      </is>
    </oc>
    <nc r="B84"/>
  </rcc>
  <rcc rId="18738" sId="2" numFmtId="30">
    <oc r="C84">
      <v>2022</v>
    </oc>
    <nc r="C84"/>
  </rcc>
  <rcc rId="18739" sId="2">
    <oc r="D84" t="inlineStr">
      <is>
        <t>Мегион</t>
      </is>
    </oc>
    <nc r="D84"/>
  </rcc>
  <rcc rId="18740" sId="2">
    <oc r="E84" t="inlineStr">
      <is>
        <t>ул. Нефтяников, д. 9</t>
      </is>
    </oc>
    <nc r="E84"/>
  </rcc>
  <rcc rId="18741" sId="2" numFmtId="4">
    <oc r="F84">
      <v>15986249.93</v>
    </oc>
    <nc r="F84"/>
  </rcc>
  <rcc rId="18742" sId="2">
    <oc r="G84" t="inlineStr">
      <is>
        <t>Лифты на более ранний</t>
      </is>
    </oc>
    <nc r="G84"/>
  </rcc>
  <rcc rId="18743" sId="2">
    <oc r="B132" t="inlineStr">
      <is>
        <t>+</t>
      </is>
    </oc>
    <nc r="B132"/>
  </rcc>
  <rcc rId="18744" sId="2" numFmtId="30">
    <oc r="C132">
      <v>2022</v>
    </oc>
    <nc r="C132"/>
  </rcc>
  <rcc rId="18745" sId="2">
    <oc r="D132" t="inlineStr">
      <is>
        <t>Мегион</t>
      </is>
    </oc>
    <nc r="D132"/>
  </rcc>
  <rcc rId="18746" sId="2">
    <oc r="E132" t="inlineStr">
      <is>
        <t>ул. Свободы, д. 10</t>
      </is>
    </oc>
    <nc r="E132"/>
  </rcc>
  <rcc rId="18747" sId="2" numFmtId="4">
    <oc r="F132">
      <v>11989687.449999999</v>
    </oc>
    <nc r="F132"/>
  </rcc>
  <rcc rId="18748" sId="2">
    <oc r="G132" t="inlineStr">
      <is>
        <t>Лифты на более ранний</t>
      </is>
    </oc>
    <nc r="G132"/>
  </rcc>
  <rcc rId="18749" sId="2">
    <oc r="B17" t="inlineStr">
      <is>
        <t>+</t>
      </is>
    </oc>
    <nc r="B17"/>
  </rcc>
  <rcc rId="18750" sId="2" numFmtId="30">
    <oc r="C17">
      <v>2022</v>
    </oc>
    <nc r="C17"/>
  </rcc>
  <rcc rId="18751" sId="2">
    <oc r="D17" t="inlineStr">
      <is>
        <t>Мегион</t>
      </is>
    </oc>
    <nc r="D17"/>
  </rcc>
  <rcc rId="18752" sId="2">
    <oc r="E17" t="inlineStr">
      <is>
        <t>ул. Свободы, д. 36</t>
      </is>
    </oc>
    <nc r="E17"/>
  </rcc>
  <rcc rId="18753" sId="2" numFmtId="4">
    <oc r="F17">
      <v>11989687.449999999</v>
    </oc>
    <nc r="F17"/>
  </rcc>
  <rcc rId="18754" sId="2">
    <oc r="G17" t="inlineStr">
      <is>
        <t>Лифты на более ранний</t>
      </is>
    </oc>
    <nc r="G17"/>
  </rcc>
  <rcc rId="18755" sId="2">
    <oc r="B16" t="inlineStr">
      <is>
        <t>+</t>
      </is>
    </oc>
    <nc r="B16"/>
  </rcc>
  <rcc rId="18756" sId="2" numFmtId="30">
    <oc r="C16">
      <v>2022</v>
    </oc>
    <nc r="C16"/>
  </rcc>
  <rcc rId="18757" sId="2">
    <oc r="D16" t="inlineStr">
      <is>
        <t>Мегион</t>
      </is>
    </oc>
    <nc r="D16"/>
  </rcc>
  <rcc rId="18758" sId="2">
    <oc r="E16" t="inlineStr">
      <is>
        <t>ул. Строителей, д. 3, корп. 5</t>
      </is>
    </oc>
    <nc r="E16"/>
  </rcc>
  <rcc rId="18759" sId="2" numFmtId="4">
    <oc r="F16">
      <v>11989687.449999999</v>
    </oc>
    <nc r="F16"/>
  </rcc>
  <rcc rId="18760" sId="2">
    <oc r="G16" t="inlineStr">
      <is>
        <t>Лифты на более ранний</t>
      </is>
    </oc>
    <nc r="G16"/>
  </rcc>
  <rcc rId="18761" sId="2">
    <oc r="B18" t="inlineStr">
      <is>
        <t>-</t>
      </is>
    </oc>
    <nc r="B18"/>
  </rcc>
  <rcc rId="18762" sId="2" numFmtId="30">
    <oc r="C18">
      <v>2022</v>
    </oc>
    <nc r="C18"/>
  </rcc>
  <rcc rId="18763" sId="2">
    <oc r="D18" t="inlineStr">
      <is>
        <t>Нефтеюганск</t>
      </is>
    </oc>
    <nc r="D18"/>
  </rcc>
  <rcc rId="18764" sId="2">
    <oc r="E18" t="inlineStr">
      <is>
        <t>мкр. 3-й, д. 12</t>
      </is>
    </oc>
    <nc r="E18"/>
  </rcc>
  <rcc rId="18765" sId="2" numFmtId="4">
    <oc r="F18">
      <v>1433419.9</v>
    </oc>
    <nc r="F18"/>
  </rcc>
  <rcc rId="18766" sId="2">
    <oc r="G18" t="inlineStr">
      <is>
        <t>Ошибочно перенесенный дом с 2021 года. (работы были выполненны в 2019 и 2021 гг.)</t>
      </is>
    </oc>
    <nc r="G18"/>
  </rcc>
  <rcc rId="18767" sId="2">
    <oc r="B21" t="inlineStr">
      <is>
        <t>+</t>
      </is>
    </oc>
    <nc r="B21"/>
  </rcc>
  <rcc rId="18768" sId="2">
    <oc r="C21">
      <v>2022</v>
    </oc>
    <nc r="C21"/>
  </rcc>
  <rcc rId="18769" sId="2">
    <oc r="D21" t="inlineStr">
      <is>
        <t>Нефтеюганский район</t>
      </is>
    </oc>
    <nc r="D21"/>
  </rcc>
  <rcc rId="18770" sId="2">
    <oc r="E21" t="inlineStr">
      <is>
        <t>пгт. Пойковский, мкр. 7-й, д. 6б</t>
      </is>
    </oc>
    <nc r="E21"/>
  </rcc>
  <rcc rId="18771" sId="2" numFmtId="4">
    <oc r="F21">
      <v>93954052.359999999</v>
    </oc>
    <nc r="F21"/>
  </rcc>
  <rcc rId="18772" sId="2">
    <oc r="G21" t="inlineStr">
      <is>
        <t>На более ранний решение собственников и Протокол Комиссии</t>
      </is>
    </oc>
    <nc r="G21"/>
  </rcc>
  <rcc rId="18773" sId="2">
    <oc r="B79" t="inlineStr">
      <is>
        <t>+</t>
      </is>
    </oc>
    <nc r="B79"/>
  </rcc>
  <rcc rId="18774" sId="2" numFmtId="30">
    <oc r="C79">
      <v>2022</v>
    </oc>
    <nc r="C79"/>
  </rcc>
  <rcc rId="18775" sId="2">
    <oc r="D79" t="inlineStr">
      <is>
        <t>Нижневартовск</t>
      </is>
    </oc>
    <nc r="D79"/>
  </rcc>
  <rcc rId="18776" sId="2">
    <oc r="E79" t="inlineStr">
      <is>
        <t>пр-кт Победы, д. 12А</t>
      </is>
    </oc>
    <nc r="E79"/>
  </rcc>
  <rcc rId="18777" sId="2" numFmtId="4">
    <oc r="F79">
      <v>3996562.48</v>
    </oc>
    <nc r="F79"/>
  </rcc>
  <rcc rId="18778" sId="2">
    <oc r="G79" t="inlineStr">
      <is>
        <t>Лифты на более ранний</t>
      </is>
    </oc>
    <nc r="G79"/>
  </rcc>
  <rcc rId="18779" sId="2">
    <oc r="B27" t="inlineStr">
      <is>
        <t>+</t>
      </is>
    </oc>
    <nc r="B27"/>
  </rcc>
  <rcc rId="18780" sId="2" numFmtId="30">
    <oc r="C27">
      <v>2022</v>
    </oc>
    <nc r="C27"/>
  </rcc>
  <rcc rId="18781" sId="2">
    <oc r="D27" t="inlineStr">
      <is>
        <t>Нижневартовск</t>
      </is>
    </oc>
    <nc r="D27"/>
  </rcc>
  <rcc rId="18782" sId="2">
    <oc r="E27" t="inlineStr">
      <is>
        <t>пр-кт Победы, д. 8</t>
      </is>
    </oc>
    <nc r="E27"/>
  </rcc>
  <rcc rId="18783" sId="2" numFmtId="4">
    <oc r="F27">
      <v>3996562.48</v>
    </oc>
    <nc r="F27"/>
  </rcc>
  <rcc rId="18784" sId="2">
    <oc r="G27" t="inlineStr">
      <is>
        <t>Лифты на более ранний</t>
      </is>
    </oc>
    <nc r="G27"/>
  </rcc>
  <rcc rId="18785" sId="2">
    <oc r="B3" t="inlineStr">
      <is>
        <t>+</t>
      </is>
    </oc>
    <nc r="B3"/>
  </rcc>
  <rcc rId="18786" sId="2" numFmtId="30">
    <oc r="C3">
      <v>2022</v>
    </oc>
    <nc r="C3"/>
  </rcc>
  <rcc rId="18787" sId="2">
    <oc r="D3" t="inlineStr">
      <is>
        <t>Нижневартовск</t>
      </is>
    </oc>
    <nc r="D3"/>
  </rcc>
  <rcc rId="18788" sId="2">
    <oc r="E3" t="inlineStr">
      <is>
        <t>пр-кт Победы, д. 8А</t>
      </is>
    </oc>
    <nc r="E3"/>
  </rcc>
  <rcc rId="18789" sId="2" numFmtId="4">
    <oc r="F3">
      <v>3996562.48</v>
    </oc>
    <nc r="F3"/>
  </rcc>
  <rcc rId="18790" sId="2">
    <oc r="G3" t="inlineStr">
      <is>
        <t>Лифты на более ранний</t>
      </is>
    </oc>
    <nc r="G3"/>
  </rcc>
  <rcc rId="18791" sId="2">
    <oc r="B129" t="inlineStr">
      <is>
        <t>+</t>
      </is>
    </oc>
    <nc r="B129"/>
  </rcc>
  <rcc rId="18792" sId="2" numFmtId="30">
    <oc r="C129">
      <v>2022</v>
    </oc>
    <nc r="C129"/>
  </rcc>
  <rcc rId="18793" sId="2">
    <oc r="D129" t="inlineStr">
      <is>
        <t>Нижневартовск</t>
      </is>
    </oc>
    <nc r="D129"/>
  </rcc>
  <rcc rId="18794" sId="2">
    <oc r="E129" t="inlineStr">
      <is>
        <t>ул. 60 лет Октября, д. 5</t>
      </is>
    </oc>
    <nc r="E129"/>
  </rcc>
  <rcc rId="18795" sId="2" numFmtId="4">
    <oc r="F129">
      <v>3996562.48</v>
    </oc>
    <nc r="F129"/>
  </rcc>
  <rcc rId="18796" sId="2">
    <oc r="G129" t="inlineStr">
      <is>
        <t>Лифты на более ранний</t>
      </is>
    </oc>
    <nc r="G129"/>
  </rcc>
  <rcc rId="18797" sId="2">
    <oc r="B71" t="inlineStr">
      <is>
        <t>+</t>
      </is>
    </oc>
    <nc r="B71"/>
  </rcc>
  <rcc rId="18798" sId="2" numFmtId="30">
    <oc r="C71">
      <v>2022</v>
    </oc>
    <nc r="C71"/>
  </rcc>
  <rcc rId="18799" sId="2">
    <oc r="D71" t="inlineStr">
      <is>
        <t>Нижневартовск</t>
      </is>
    </oc>
    <nc r="D71"/>
  </rcc>
  <rcc rId="18800" sId="2">
    <oc r="E71" t="inlineStr">
      <is>
        <t>ул. Дружбы Народов, д. 22, корп. 1</t>
      </is>
    </oc>
    <nc r="E71"/>
  </rcc>
  <rcc rId="18801" sId="2" numFmtId="4">
    <oc r="F71">
      <v>23979374.890000001</v>
    </oc>
    <nc r="F71"/>
  </rcc>
  <rcc rId="18802" sId="2">
    <oc r="G71" t="inlineStr">
      <is>
        <t>Лифты на более ранний</t>
      </is>
    </oc>
    <nc r="G71"/>
  </rcc>
  <rcc rId="18803" sId="2">
    <oc r="B72" t="inlineStr">
      <is>
        <t>+</t>
      </is>
    </oc>
    <nc r="B72"/>
  </rcc>
  <rcc rId="18804" sId="2" numFmtId="30">
    <oc r="C72">
      <v>2022</v>
    </oc>
    <nc r="C72"/>
  </rcc>
  <rcc rId="18805" sId="2">
    <oc r="D72" t="inlineStr">
      <is>
        <t>Нижневартовск</t>
      </is>
    </oc>
    <nc r="D72"/>
  </rcc>
  <rcc rId="18806" sId="2">
    <oc r="E72" t="inlineStr">
      <is>
        <t>ул. Дружбы Народов, д. 22, корп. 2</t>
      </is>
    </oc>
    <nc r="E72"/>
  </rcc>
  <rcc rId="18807" sId="2" numFmtId="4">
    <oc r="F72">
      <v>15986249.93</v>
    </oc>
    <nc r="F72"/>
  </rcc>
  <rcc rId="18808" sId="2">
    <oc r="G72" t="inlineStr">
      <is>
        <t>Лифты на более ранний</t>
      </is>
    </oc>
    <nc r="G72"/>
  </rcc>
  <rcc rId="18809" sId="2">
    <oc r="B26" t="inlineStr">
      <is>
        <t>+</t>
      </is>
    </oc>
    <nc r="B26"/>
  </rcc>
  <rcc rId="18810" sId="2" numFmtId="30">
    <oc r="C26">
      <v>2022</v>
    </oc>
    <nc r="C26"/>
  </rcc>
  <rcc rId="18811" sId="2">
    <oc r="D26" t="inlineStr">
      <is>
        <t>Нижневартовск</t>
      </is>
    </oc>
    <nc r="D26"/>
  </rcc>
  <rcc rId="18812" sId="2">
    <oc r="E26" t="inlineStr">
      <is>
        <t>ул. Дружбы Народов, д. 22, корп. 3</t>
      </is>
    </oc>
    <nc r="E26"/>
  </rcc>
  <rcc rId="18813" sId="2" numFmtId="4">
    <oc r="F26">
      <v>23979374.890000001</v>
    </oc>
    <nc r="F26"/>
  </rcc>
  <rcc rId="18814" sId="2">
    <oc r="G26" t="inlineStr">
      <is>
        <t>Лифты на более ранний</t>
      </is>
    </oc>
    <nc r="G26"/>
  </rcc>
  <rcc rId="18815" sId="2">
    <oc r="B41" t="inlineStr">
      <is>
        <t>+</t>
      </is>
    </oc>
    <nc r="B41"/>
  </rcc>
  <rcc rId="18816" sId="2" numFmtId="30">
    <oc r="C41">
      <v>2022</v>
    </oc>
    <nc r="C41"/>
  </rcc>
  <rcc rId="18817" sId="2">
    <oc r="D41" t="inlineStr">
      <is>
        <t>Нижневартовск</t>
      </is>
    </oc>
    <nc r="D41"/>
  </rcc>
  <rcc rId="18818" sId="2">
    <oc r="E41" t="inlineStr">
      <is>
        <t>ул. Маршала Жукова, д. 12А</t>
      </is>
    </oc>
    <nc r="E41"/>
  </rcc>
  <rcc rId="18819" sId="2" numFmtId="4">
    <oc r="F41">
      <v>7993124.96</v>
    </oc>
    <nc r="F41"/>
  </rcc>
  <rcc rId="18820" sId="2">
    <oc r="G41" t="inlineStr">
      <is>
        <t>Лифты на более ранний</t>
      </is>
    </oc>
    <nc r="G41"/>
  </rcc>
  <rcc rId="18821" sId="2">
    <oc r="B95" t="inlineStr">
      <is>
        <t>+</t>
      </is>
    </oc>
    <nc r="B95"/>
  </rcc>
  <rcc rId="18822" sId="2" numFmtId="30">
    <oc r="C95">
      <v>2022</v>
    </oc>
    <nc r="C95"/>
  </rcc>
  <rcc rId="18823" sId="2">
    <oc r="D95" t="inlineStr">
      <is>
        <t>Нижневартовск</t>
      </is>
    </oc>
    <nc r="D95"/>
  </rcc>
  <rcc rId="18824" sId="2">
    <oc r="E95" t="inlineStr">
      <is>
        <t>ул. Нефтяников, д. 2</t>
      </is>
    </oc>
    <nc r="E95"/>
  </rcc>
  <rcc rId="18825" sId="2" numFmtId="4">
    <oc r="F95">
      <v>23979374.890000001</v>
    </oc>
    <nc r="F95"/>
  </rcc>
  <rcc rId="18826" sId="2">
    <oc r="G95" t="inlineStr">
      <is>
        <t>Лифты на более ранний</t>
      </is>
    </oc>
    <nc r="G95"/>
  </rcc>
  <rcc rId="18827" sId="2">
    <oc r="B128" t="inlineStr">
      <is>
        <t>+</t>
      </is>
    </oc>
    <nc r="B128"/>
  </rcc>
  <rcc rId="18828" sId="2" numFmtId="30">
    <oc r="C128">
      <v>2022</v>
    </oc>
    <nc r="C128"/>
  </rcc>
  <rcc rId="18829" sId="2">
    <oc r="D128" t="inlineStr">
      <is>
        <t>Нижневартовск</t>
      </is>
    </oc>
    <nc r="D128"/>
  </rcc>
  <rcc rId="18830" sId="2">
    <oc r="E128" t="inlineStr">
      <is>
        <t>ул. Нефтяников, д. 4</t>
      </is>
    </oc>
    <nc r="E128"/>
  </rcc>
  <rcc rId="18831" sId="2" numFmtId="4">
    <oc r="F128">
      <v>23979374.890000001</v>
    </oc>
    <nc r="F128"/>
  </rcc>
  <rcc rId="18832" sId="2">
    <oc r="G128" t="inlineStr">
      <is>
        <t>Лифты на более ранний</t>
      </is>
    </oc>
    <nc r="G128"/>
  </rcc>
  <rcc rId="18833" sId="2">
    <oc r="B30" t="inlineStr">
      <is>
        <t>+</t>
      </is>
    </oc>
    <nc r="B30"/>
  </rcc>
  <rcc rId="18834" sId="2" numFmtId="30">
    <oc r="C30">
      <v>2022</v>
    </oc>
    <nc r="C30"/>
  </rcc>
  <rcc rId="18835" sId="2">
    <oc r="D30" t="inlineStr">
      <is>
        <t>Нижневартовск</t>
      </is>
    </oc>
    <nc r="D30"/>
  </rcc>
  <rcc rId="18836" sId="2">
    <oc r="E30" t="inlineStr">
      <is>
        <t>ул. Пионерская, д. 11</t>
      </is>
    </oc>
    <nc r="E30"/>
  </rcc>
  <rcc rId="18837" sId="2" numFmtId="4">
    <oc r="F30">
      <v>3996562.48</v>
    </oc>
    <nc r="F30"/>
  </rcc>
  <rcc rId="18838" sId="2">
    <oc r="G30" t="inlineStr">
      <is>
        <t>Лифты на более ранний</t>
      </is>
    </oc>
    <nc r="G30"/>
  </rcc>
  <rcc rId="18839" sId="2">
    <oc r="B133" t="inlineStr">
      <is>
        <t>+</t>
      </is>
    </oc>
    <nc r="B133"/>
  </rcc>
  <rcc rId="18840" sId="2" numFmtId="30">
    <oc r="C133">
      <v>2022</v>
    </oc>
    <nc r="C133"/>
  </rcc>
  <rcc rId="18841" sId="2">
    <oc r="D133" t="inlineStr">
      <is>
        <t>Нижневартовск</t>
      </is>
    </oc>
    <nc r="D133"/>
  </rcc>
  <rcc rId="18842" sId="2">
    <oc r="E133" t="inlineStr">
      <is>
        <t>ул. Спортивная, д. 13/2</t>
      </is>
    </oc>
    <nc r="E133"/>
  </rcc>
  <rcc rId="18843" sId="2" numFmtId="4">
    <oc r="F133">
      <v>23979374.890000001</v>
    </oc>
    <nc r="F133"/>
  </rcc>
  <rcc rId="18844" sId="2">
    <oc r="G133" t="inlineStr">
      <is>
        <t>Лифты на более ранний</t>
      </is>
    </oc>
    <nc r="G133"/>
  </rcc>
  <rcc rId="18845" sId="2">
    <oc r="B36" t="inlineStr">
      <is>
        <t>+</t>
      </is>
    </oc>
    <nc r="B36"/>
  </rcc>
  <rcc rId="18846" sId="2" numFmtId="30">
    <oc r="C36">
      <v>2022</v>
    </oc>
    <nc r="C36"/>
  </rcc>
  <rcc rId="18847" sId="2">
    <oc r="D36" t="inlineStr">
      <is>
        <t>Нижневартовский район</t>
      </is>
    </oc>
    <nc r="D36"/>
  </rcc>
  <rcc rId="18848" sId="2">
    <oc r="E36" t="inlineStr">
      <is>
        <t>пгт. Излучинск, пер. Строителей, д. 7</t>
      </is>
    </oc>
    <nc r="E36"/>
  </rcc>
  <rcc rId="18849" sId="2" numFmtId="4">
    <oc r="F36">
      <v>11989687.449999999</v>
    </oc>
    <nc r="F36"/>
  </rcc>
  <rcc rId="18850" sId="2">
    <oc r="G36" t="inlineStr">
      <is>
        <t>Лифты на более ранний</t>
      </is>
    </oc>
    <nc r="G36"/>
  </rcc>
  <rcc rId="18851" sId="2">
    <oc r="B48" t="inlineStr">
      <is>
        <t>+</t>
      </is>
    </oc>
    <nc r="B48"/>
  </rcc>
  <rcc rId="18852" sId="2" numFmtId="30">
    <oc r="C48">
      <v>2022</v>
    </oc>
    <nc r="C48"/>
  </rcc>
  <rcc rId="18853" sId="2">
    <oc r="D48" t="inlineStr">
      <is>
        <t>Сургут</t>
      </is>
    </oc>
    <nc r="D48"/>
  </rcc>
  <rcc rId="18854" sId="2">
    <oc r="E48" t="inlineStr">
      <is>
        <t>ул. Григория Кукуевицкого, д. 9/1</t>
      </is>
    </oc>
    <nc r="E48"/>
  </rcc>
  <rcc rId="18855" sId="2" numFmtId="4">
    <oc r="F48">
      <v>7993124.96</v>
    </oc>
    <nc r="F48"/>
  </rcc>
  <rcc rId="18856" sId="2">
    <oc r="G48" t="inlineStr">
      <is>
        <t>Лифты на более ранний</t>
      </is>
    </oc>
    <nc r="G48"/>
  </rcc>
  <rcc rId="18857" sId="2">
    <oc r="B25" t="inlineStr">
      <is>
        <t>+</t>
      </is>
    </oc>
    <nc r="B25"/>
  </rcc>
  <rcc rId="18858" sId="2" numFmtId="30">
    <oc r="C25">
      <v>2022</v>
    </oc>
    <nc r="C25"/>
  </rcc>
  <rcc rId="18859" sId="2">
    <oc r="D25" t="inlineStr">
      <is>
        <t>Сургут</t>
      </is>
    </oc>
    <nc r="D25"/>
  </rcc>
  <rcc rId="18860" sId="2">
    <oc r="E25" t="inlineStr">
      <is>
        <t>ул. Республики, д. 86</t>
      </is>
    </oc>
    <nc r="E25"/>
  </rcc>
  <rcc rId="18861" sId="2" numFmtId="4">
    <oc r="F25">
      <v>1209328.8400000001</v>
    </oc>
    <nc r="F25"/>
  </rcc>
  <rcc rId="18862" sId="2">
    <oc r="G25" t="inlineStr">
      <is>
        <t>Включили доп работы 33/01-СД-1845 от 30.08.2021</t>
      </is>
    </oc>
    <nc r="G25"/>
  </rcc>
  <rcc rId="18863" sId="2">
    <oc r="B37" t="inlineStr">
      <is>
        <t>+</t>
      </is>
    </oc>
    <nc r="B37"/>
  </rcc>
  <rcc rId="18864" sId="2" numFmtId="30">
    <oc r="C37">
      <v>2022</v>
    </oc>
    <nc r="C37"/>
  </rcc>
  <rcc rId="18865" sId="2">
    <oc r="D37" t="inlineStr">
      <is>
        <t>Сургут</t>
      </is>
    </oc>
    <nc r="D37"/>
  </rcc>
  <rcc rId="18866" sId="2">
    <oc r="E37" t="inlineStr">
      <is>
        <t>ул. Республики, д. 88</t>
      </is>
    </oc>
    <nc r="E37"/>
  </rcc>
  <rcc rId="18867" sId="2" numFmtId="4">
    <oc r="F37">
      <v>825737.56</v>
    </oc>
    <nc r="F37"/>
  </rcc>
  <rcc rId="18868" sId="2">
    <oc r="G37" t="inlineStr">
      <is>
        <t>Включили доп работы 33/01-СД-1845 от 30.08.2021</t>
      </is>
    </oc>
    <nc r="G37"/>
  </rcc>
  <rcc rId="18869" sId="2">
    <oc r="B109" t="inlineStr">
      <is>
        <t>+</t>
      </is>
    </oc>
    <nc r="B109"/>
  </rcc>
  <rcc rId="18870" sId="2" numFmtId="30">
    <oc r="C109">
      <v>2022</v>
    </oc>
    <nc r="C109"/>
  </rcc>
  <rcc rId="18871" sId="2">
    <oc r="D109" t="inlineStr">
      <is>
        <t>Сургутский район</t>
      </is>
    </oc>
    <nc r="D109"/>
  </rcc>
  <rcc rId="18872" sId="2">
    <oc r="E109" t="inlineStr">
      <is>
        <t>г. Лянтор, ул. Набережная, д. 22</t>
      </is>
    </oc>
    <nc r="E109"/>
  </rcc>
  <rcc rId="18873" sId="2" numFmtId="4">
    <oc r="F109">
      <v>756117.54</v>
    </oc>
    <nc r="F109"/>
  </rcc>
  <rcc rId="18874" sId="2">
    <oc r="G109" t="inlineStr">
      <is>
        <t>Включили по решению комисси и собственников только ПСД на крышу, фасад (б/у), подвальные помещения и фундамент</t>
      </is>
    </oc>
    <nc r="G109"/>
  </rcc>
  <rcc rId="18875" sId="2">
    <oc r="B104" t="inlineStr">
      <is>
        <t>-</t>
      </is>
    </oc>
    <nc r="B104"/>
  </rcc>
  <rcc rId="18876" sId="2">
    <oc r="C104" t="inlineStr">
      <is>
        <t>2022</t>
      </is>
    </oc>
    <nc r="C104"/>
  </rcc>
  <rcc rId="18877" sId="2">
    <oc r="D104" t="inlineStr">
      <is>
        <t>Сургутский район</t>
      </is>
    </oc>
    <nc r="D104"/>
  </rcc>
  <rcc rId="18878" sId="2">
    <oc r="E104" t="inlineStr">
      <is>
        <t>пгт. Белый Яр, ул. Ермака, д. 2</t>
      </is>
    </oc>
    <nc r="E104"/>
  </rcc>
  <rcc rId="18879" sId="2" numFmtId="4">
    <oc r="F104">
      <v>5143336</v>
    </oc>
    <nc r="F104"/>
  </rcc>
  <rcc rId="18880" sId="2">
    <oc r="G104" t="inlineStr">
      <is>
        <t>По невозможности на более поздний 2026-2028 (Приказ 3/КР)</t>
      </is>
    </oc>
    <nc r="G104"/>
  </rcc>
  <rcc rId="18881" sId="2">
    <oc r="B96" t="inlineStr">
      <is>
        <t>-</t>
      </is>
    </oc>
    <nc r="B96"/>
  </rcc>
  <rcc rId="18882" sId="2">
    <oc r="C96" t="inlineStr">
      <is>
        <t>2022</t>
      </is>
    </oc>
    <nc r="C96"/>
  </rcc>
  <rcc rId="18883" sId="2">
    <oc r="D96" t="inlineStr">
      <is>
        <t>Сургутский район</t>
      </is>
    </oc>
    <nc r="D96"/>
  </rcc>
  <rcc rId="18884" sId="2">
    <oc r="E96" t="inlineStr">
      <is>
        <t>пгт. Белый Яр, ул. Лесная, д. 25</t>
      </is>
    </oc>
    <nc r="E96"/>
  </rcc>
  <rcc rId="18885" sId="2" numFmtId="4">
    <oc r="F96">
      <v>6290637.5</v>
    </oc>
    <nc r="F96"/>
  </rcc>
  <rcc rId="18886" sId="2">
    <oc r="G96" t="inlineStr">
      <is>
        <t>По невозможности на более поздний 2026-2028 (Приказ 2/КР)</t>
      </is>
    </oc>
    <nc r="G96"/>
  </rcc>
  <rcc rId="18887" sId="2">
    <oc r="B117" t="inlineStr">
      <is>
        <t>-</t>
      </is>
    </oc>
    <nc r="B117"/>
  </rcc>
  <rcc rId="18888" sId="2">
    <oc r="C117" t="inlineStr">
      <is>
        <t>2022</t>
      </is>
    </oc>
    <nc r="C117"/>
  </rcc>
  <rcc rId="18889" sId="2">
    <oc r="D117" t="inlineStr">
      <is>
        <t>Сургутский район</t>
      </is>
    </oc>
    <nc r="D117"/>
  </rcc>
  <rcc rId="18890" sId="2">
    <oc r="E117" t="inlineStr">
      <is>
        <t>пгт. Белый Яр, ул. Островского, д. 19</t>
      </is>
    </oc>
    <nc r="E117"/>
  </rcc>
  <rcc rId="18891" sId="2" numFmtId="4">
    <oc r="F117">
      <v>2138454.0699999998</v>
    </oc>
    <nc r="F117"/>
  </rcc>
  <rcc rId="18892" sId="2">
    <oc r="G117" t="inlineStr">
      <is>
        <t>По невозможности на более поздний 2026-2028 (Приказ 4/КР)</t>
      </is>
    </oc>
    <nc r="G117"/>
  </rcc>
  <rcc rId="18893" sId="2">
    <oc r="B144" t="inlineStr">
      <is>
        <t>+</t>
      </is>
    </oc>
    <nc r="B144"/>
  </rcc>
  <rcc rId="18894" sId="2">
    <oc r="C144">
      <v>2022</v>
    </oc>
    <nc r="C144"/>
  </rcc>
  <rcc rId="18895" sId="2">
    <oc r="D144" t="inlineStr">
      <is>
        <t>Ханты-Мансийск</t>
      </is>
    </oc>
    <nc r="D144"/>
  </rcc>
  <rcc rId="18896" sId="2">
    <oc r="E144" t="inlineStr">
      <is>
        <t>ул. Ямская, д.16</t>
      </is>
    </oc>
    <nc r="E144"/>
  </rcc>
  <rcc rId="18897" sId="2" numFmtId="4">
    <oc r="F144">
      <v>10131155.880000001</v>
    </oc>
    <nc r="F144"/>
  </rcc>
  <rcc rId="18898" sId="2">
    <oc r="G144" t="inlineStr">
      <is>
        <t>На более ранний решение собственников и Протокол Комиссии</t>
      </is>
    </oc>
    <nc r="G144"/>
  </rcc>
  <rcc rId="18899" sId="2">
    <oc r="B60" t="inlineStr">
      <is>
        <t>-</t>
      </is>
    </oc>
    <nc r="B60"/>
  </rcc>
  <rcc rId="18900" sId="2">
    <oc r="C60">
      <v>2022</v>
    </oc>
    <nc r="C60"/>
  </rcc>
  <rcc rId="18901" sId="2">
    <oc r="D60" t="inlineStr">
      <is>
        <t>Ханты-Мансийск</t>
      </is>
    </oc>
    <nc r="D60"/>
  </rcc>
  <rcc rId="18902" sId="2">
    <oc r="E60" t="inlineStr">
      <is>
        <t>ул. Чкалова, д. 40</t>
      </is>
    </oc>
    <nc r="E60"/>
  </rcc>
  <rcc rId="18903" sId="2">
    <oc r="F60">
      <v>18321543.609999999</v>
    </oc>
    <nc r="F60"/>
  </rcc>
  <rcc rId="18904" sId="2">
    <oc r="G60" t="inlineStr">
      <is>
        <t>По невозможности на более поздний 2026-2028  (Приказ 2/КР)</t>
      </is>
    </oc>
    <nc r="G60"/>
  </rc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'2020-2022'!$A$7:$S$2126</formula>
    <oldFormula>'2020-2022'!$A$7:$S$2126</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08" sId="1" numFmtId="4">
    <oc r="G2056">
      <v>3032944.17</v>
    </oc>
    <nc r="G2056">
      <v>2393981.71</v>
    </nc>
  </rcc>
  <rfmt sheetId="1" sqref="G2056">
    <dxf>
      <fill>
        <patternFill patternType="solid">
          <bgColor rgb="FFFFFF00"/>
        </patternFill>
      </fill>
    </dxf>
  </rfmt>
  <rfmt sheetId="1" sqref="H2056">
    <dxf>
      <fill>
        <patternFill patternType="solid">
          <bgColor rgb="FFFFFF00"/>
        </patternFill>
      </fill>
    </dxf>
  </rfmt>
  <rcc rId="18909" sId="1" numFmtId="4">
    <oc r="H2056">
      <v>2201538.48</v>
    </oc>
    <nc r="H2056">
      <v>989403.93</v>
    </nc>
  </rcc>
  <rfmt sheetId="1" sqref="I2056">
    <dxf>
      <fill>
        <patternFill patternType="solid">
          <bgColor rgb="FFFFFF00"/>
        </patternFill>
      </fill>
    </dxf>
  </rfmt>
  <rcc rId="18910" sId="1" numFmtId="4">
    <oc r="I2056">
      <v>1052824.79</v>
    </oc>
    <nc r="I2056">
      <v>353062.75</v>
    </nc>
  </rcc>
  <rfmt sheetId="1" sqref="P2056">
    <dxf>
      <fill>
        <patternFill patternType="solid">
          <bgColor rgb="FFFFFF00"/>
        </patternFill>
      </fill>
    </dxf>
  </rfmt>
  <rcc rId="18911" sId="1" numFmtId="4">
    <oc r="P2056">
      <v>1408299.18</v>
    </oc>
    <nc r="P2056">
      <v>1228769.45</v>
    </nc>
  </rcc>
  <rfmt sheetId="1" sqref="G2057">
    <dxf>
      <fill>
        <patternFill patternType="solid">
          <bgColor rgb="FFFFFF00"/>
        </patternFill>
      </fill>
    </dxf>
  </rfmt>
  <rcc rId="18912" sId="1" numFmtId="4">
    <oc r="G2057">
      <v>2040645.03</v>
    </oc>
    <nc r="G2057">
      <v>1882088.72</v>
    </nc>
  </rcc>
  <rfmt sheetId="1" sqref="H2057">
    <dxf>
      <fill>
        <patternFill patternType="solid">
          <bgColor rgb="FFFFFF00"/>
        </patternFill>
      </fill>
    </dxf>
  </rfmt>
  <rcc rId="18913" sId="1" numFmtId="4">
    <oc r="H2057">
      <v>1481253.3</v>
    </oc>
    <nc r="H2057">
      <v>1116033.6399999999</v>
    </nc>
  </rcc>
  <rfmt sheetId="1" sqref="I2057">
    <dxf>
      <fill>
        <patternFill patternType="solid">
          <bgColor rgb="FFFFFF00"/>
        </patternFill>
      </fill>
    </dxf>
  </rfmt>
  <rcc rId="18914" sId="1" numFmtId="4">
    <oc r="I2057">
      <v>708368.36</v>
    </oc>
    <nc r="I2057">
      <v>398248.01</v>
    </nc>
  </rcc>
  <rfmt sheetId="1" sqref="G2058">
    <dxf>
      <fill>
        <patternFill patternType="solid">
          <bgColor rgb="FFFFFF00"/>
        </patternFill>
      </fill>
    </dxf>
  </rfmt>
  <rcc rId="18915" sId="1" numFmtId="4">
    <oc r="G2058">
      <v>1515157.43</v>
    </oc>
    <nc r="G2058">
      <v>2325072.59</v>
    </nc>
  </rcc>
  <rfmt sheetId="1" sqref="H2058">
    <dxf>
      <fill>
        <patternFill patternType="solid">
          <bgColor rgb="FFFFFF00"/>
        </patternFill>
      </fill>
    </dxf>
  </rfmt>
  <rcc rId="18916" sId="1" numFmtId="4">
    <oc r="H2058">
      <v>1099817.9099999999</v>
    </oc>
    <nc r="H2058">
      <v>1223625.19</v>
    </nc>
  </rcc>
  <rfmt sheetId="1" sqref="I2058">
    <dxf>
      <fill>
        <patternFill patternType="solid">
          <bgColor rgb="FFFFFF00"/>
        </patternFill>
      </fill>
    </dxf>
  </rfmt>
  <rcc rId="18917" sId="1" numFmtId="4">
    <oc r="I2058">
      <v>525943.99</v>
    </oc>
    <nc r="I2058">
      <v>253852.48</v>
    </nc>
  </rcc>
  <rfmt sheetId="1" sqref="G2059">
    <dxf>
      <fill>
        <patternFill patternType="solid">
          <bgColor rgb="FFFFFF00"/>
        </patternFill>
      </fill>
    </dxf>
  </rfmt>
  <rcc rId="18918" sId="1" numFmtId="4">
    <oc r="G2059">
      <v>3000600.01</v>
    </oc>
    <nc r="G2059">
      <v>2212524.89</v>
    </nc>
  </rcc>
  <rfmt sheetId="1" sqref="H2059">
    <dxf>
      <fill>
        <patternFill patternType="solid">
          <bgColor rgb="FFFFFF00"/>
        </patternFill>
      </fill>
    </dxf>
  </rfmt>
  <rcc rId="18919" sId="1" numFmtId="4">
    <oc r="H2059">
      <v>2178060.66</v>
    </oc>
    <nc r="H2059">
      <v>873014.38</v>
    </nc>
  </rcc>
  <rfmt sheetId="1" sqref="I2059">
    <dxf>
      <fill>
        <patternFill patternType="solid">
          <bgColor rgb="FFFFFF00"/>
        </patternFill>
      </fill>
    </dxf>
  </rfmt>
  <rcc rId="18920" sId="1" numFmtId="4">
    <oc r="I2059">
      <v>1041597.17</v>
    </oc>
    <nc r="I2059">
      <v>316832.27</v>
    </nc>
  </rcc>
  <rfmt sheetId="1" sqref="G2060">
    <dxf>
      <fill>
        <patternFill patternType="solid">
          <bgColor rgb="FFFFFF00"/>
        </patternFill>
      </fill>
    </dxf>
  </rfmt>
  <rcc rId="18921" sId="1" numFmtId="4">
    <oc r="G2060">
      <v>2610861.29</v>
    </oc>
    <nc r="G2060">
      <v>2173792.8199999998</v>
    </nc>
  </rcc>
  <rfmt sheetId="1" sqref="H2060">
    <dxf>
      <fill>
        <patternFill patternType="solid">
          <bgColor rgb="FFFFFF00"/>
        </patternFill>
      </fill>
    </dxf>
  </rfmt>
  <rcc rId="18922" sId="1" numFmtId="4">
    <oc r="H2060">
      <v>1895164.12</v>
    </oc>
    <nc r="H2060">
      <v>1107891.4099999999</v>
    </nc>
  </rcc>
  <rfmt sheetId="1" sqref="I2060">
    <dxf>
      <fill>
        <patternFill patternType="solid">
          <bgColor rgb="FFFFFF00"/>
        </patternFill>
      </fill>
    </dxf>
  </rfmt>
  <rcc rId="18923" sId="1" numFmtId="4">
    <oc r="I2060">
      <v>906286.55</v>
    </oc>
    <nc r="I2060">
      <v>372440.55</v>
    </nc>
  </rcc>
  <rfmt sheetId="1" sqref="P2060">
    <dxf>
      <fill>
        <patternFill patternType="solid">
          <bgColor rgb="FFFFFF00"/>
        </patternFill>
      </fill>
    </dxf>
  </rfmt>
  <rcc rId="18924" sId="1" numFmtId="4">
    <oc r="P2060">
      <v>1212302.52</v>
    </oc>
    <nc r="P2060">
      <v>893374.51</v>
    </nc>
  </rcc>
  <rfmt sheetId="1" sqref="P2057">
    <dxf>
      <fill>
        <patternFill patternType="solid">
          <bgColor rgb="FFFFFF00"/>
        </patternFill>
      </fill>
    </dxf>
  </rfmt>
  <rcc rId="18925" sId="1" numFmtId="4">
    <oc r="P2057">
      <v>947540.93</v>
    </oc>
    <nc r="P2057">
      <v>813397.03</v>
    </nc>
  </rcc>
  <rcc rId="18926" sId="1" numFmtId="4">
    <oc r="G2061">
      <v>3033541.43</v>
    </oc>
    <nc r="G2061">
      <v>2378752.7599999998</v>
    </nc>
  </rcc>
  <rfmt sheetId="1" sqref="G2061">
    <dxf>
      <fill>
        <patternFill patternType="solid">
          <bgColor rgb="FFFFFF00"/>
        </patternFill>
      </fill>
    </dxf>
  </rfmt>
  <rfmt sheetId="1" sqref="H2061">
    <dxf>
      <fill>
        <patternFill patternType="solid">
          <bgColor rgb="FFFFFF00"/>
        </patternFill>
      </fill>
    </dxf>
  </rfmt>
  <rcc rId="18927" sId="1" numFmtId="4">
    <oc r="H2061">
      <v>2201977.91</v>
    </oc>
    <nc r="H2061">
      <v>1241687.53</v>
    </nc>
  </rcc>
  <rcc rId="18928" sId="1" numFmtId="4">
    <oc r="I2061">
      <v>1053007.99</v>
    </oc>
    <nc r="I2061">
      <v>400187.87</v>
    </nc>
  </rcc>
  <rfmt sheetId="1" sqref="I2061">
    <dxf>
      <fill>
        <patternFill patternType="solid">
          <bgColor rgb="FFFFFF00"/>
        </patternFill>
      </fill>
    </dxf>
  </rfmt>
  <rfmt sheetId="1" sqref="O2061">
    <dxf>
      <fill>
        <patternFill patternType="solid">
          <bgColor rgb="FFFFFF00"/>
        </patternFill>
      </fill>
    </dxf>
  </rfmt>
  <rcc rId="18929" sId="1" numFmtId="4">
    <oc r="O2061">
      <v>3859766.64</v>
    </oc>
    <nc r="O2061">
      <v>3952602.11</v>
    </nc>
  </rcc>
  <rfmt sheetId="1" sqref="G2062">
    <dxf>
      <fill>
        <patternFill patternType="solid">
          <bgColor rgb="FFFFFF00"/>
        </patternFill>
      </fill>
    </dxf>
  </rfmt>
  <rcc rId="18930" sId="1" numFmtId="4">
    <oc r="G2062">
      <v>6678232.4299999997</v>
    </oc>
    <nc r="G2062">
      <v>4412454.82</v>
    </nc>
  </rcc>
  <rfmt sheetId="1" sqref="H2062">
    <dxf>
      <fill>
        <patternFill patternType="solid">
          <bgColor rgb="FFFFFF00"/>
        </patternFill>
      </fill>
    </dxf>
  </rfmt>
  <rcc rId="18931" sId="1" numFmtId="4">
    <oc r="H2062">
      <v>4847575.22</v>
    </oc>
    <nc r="H2062">
      <v>1918588.24</v>
    </nc>
  </rcc>
  <rfmt sheetId="1" sqref="I2062">
    <dxf>
      <fill>
        <patternFill patternType="solid">
          <bgColor rgb="FFFFFF00"/>
        </patternFill>
      </fill>
    </dxf>
  </rfmt>
  <rcc rId="18932" sId="1" numFmtId="4">
    <oc r="I2062">
      <v>2318159.2400000002</v>
    </oc>
    <nc r="I2062">
      <v>564447.67000000004</v>
    </nc>
  </rcc>
  <rfmt sheetId="1" sqref="R2062">
    <dxf>
      <fill>
        <patternFill patternType="solid">
          <bgColor rgb="FFFFFF00"/>
        </patternFill>
      </fill>
    </dxf>
  </rfmt>
  <rcc rId="18933" sId="1" numFmtId="4">
    <oc r="R2062">
      <v>13005097.460000001</v>
    </oc>
    <nc r="R2062">
      <v>12835857.369999999</v>
    </nc>
  </rcc>
  <rfmt sheetId="1" sqref="O2063">
    <dxf>
      <fill>
        <patternFill patternType="solid">
          <bgColor rgb="FFFFFF00"/>
        </patternFill>
      </fill>
    </dxf>
  </rfmt>
  <rcc rId="18934" sId="1" numFmtId="4">
    <oc r="O2063">
      <v>19064585.940000001</v>
    </oc>
    <nc r="O2063">
      <v>16269586.960000001</v>
    </nc>
  </rcc>
  <rfmt sheetId="1" sqref="R2063">
    <dxf>
      <fill>
        <patternFill patternType="solid">
          <bgColor rgb="FFFFFF00"/>
        </patternFill>
      </fill>
    </dxf>
  </rfmt>
  <rcc rId="18935" sId="1" numFmtId="4">
    <oc r="R2063">
      <v>29178861.449999999</v>
    </oc>
    <nc r="R2063">
      <v>25063438.23</v>
    </nc>
  </rcc>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064">
    <dxf>
      <fill>
        <patternFill patternType="solid">
          <bgColor rgb="FFFFFF00"/>
        </patternFill>
      </fill>
    </dxf>
  </rfmt>
  <rcc rId="18936" sId="1" numFmtId="4">
    <oc r="G2064">
      <v>4452281.49</v>
    </oc>
    <nc r="G2064">
      <v>2517460.6</v>
    </nc>
  </rcc>
  <rfmt sheetId="1" sqref="H2064">
    <dxf>
      <fill>
        <patternFill patternType="solid">
          <bgColor rgb="FFFFFF00"/>
        </patternFill>
      </fill>
    </dxf>
  </rfmt>
  <rcc rId="18937" sId="1" numFmtId="4">
    <oc r="H2064">
      <v>2423856.5</v>
    </oc>
    <nc r="H2064">
      <v>956575.08</v>
    </nc>
  </rcc>
  <rfmt sheetId="1" sqref="I2064">
    <dxf>
      <fill>
        <patternFill patternType="solid">
          <bgColor rgb="FFFFFF00"/>
        </patternFill>
      </fill>
    </dxf>
  </rfmt>
  <rcc rId="18938" sId="1" numFmtId="4">
    <oc r="I2064">
      <v>1159112.56</v>
    </oc>
    <nc r="I2064">
      <v>310871.58</v>
    </nc>
  </rcc>
  <rfmt sheetId="1" sqref="R2064">
    <dxf>
      <fill>
        <patternFill patternType="solid">
          <bgColor rgb="FFFFFF00"/>
        </patternFill>
      </fill>
    </dxf>
  </rfmt>
  <rcc rId="18939" sId="1" numFmtId="4">
    <oc r="R2064">
      <v>12738081.060000001</v>
    </oc>
    <nc r="R2064">
      <v>11032089.49</v>
    </nc>
  </rcc>
  <rfmt sheetId="1" sqref="O2064">
    <dxf>
      <fill>
        <patternFill patternType="solid">
          <bgColor rgb="FFFFFF00"/>
        </patternFill>
      </fill>
    </dxf>
  </rfmt>
  <rcc rId="18940" sId="1" numFmtId="4">
    <oc r="O2064">
      <v>8497379</v>
    </oc>
    <nc r="O2064">
      <v>5115712.5199999996</v>
    </nc>
  </rcc>
  <rfmt sheetId="1" sqref="G2065">
    <dxf>
      <fill>
        <patternFill patternType="solid">
          <bgColor rgb="FFFFFF00"/>
        </patternFill>
      </fill>
    </dxf>
  </rfmt>
  <rcc rId="18941" sId="1" numFmtId="4">
    <oc r="G2065">
      <v>5149789.13</v>
    </oc>
    <nc r="G2065">
      <v>4246954.0999999996</v>
    </nc>
  </rcc>
  <rfmt sheetId="1" sqref="H2065">
    <dxf>
      <fill>
        <patternFill patternType="solid">
          <bgColor rgb="FFFFFF00"/>
        </patternFill>
      </fill>
    </dxf>
  </rfmt>
  <rcc rId="18942" sId="1" numFmtId="4">
    <oc r="I2065">
      <v>1787603.44</v>
    </oc>
    <nc r="I2065">
      <v>596654.18000000005</v>
    </nc>
  </rcc>
  <rfmt sheetId="1" sqref="I2065">
    <dxf>
      <fill>
        <patternFill patternType="solid">
          <bgColor rgb="FFFFFF00"/>
        </patternFill>
      </fill>
    </dxf>
  </rfmt>
  <rfmt sheetId="1" sqref="O2065">
    <dxf>
      <fill>
        <patternFill patternType="solid">
          <bgColor rgb="FFFFFF00"/>
        </patternFill>
      </fill>
    </dxf>
  </rfmt>
  <rcc rId="18943" sId="1" numFmtId="4">
    <oc r="O2065">
      <v>6552402.4400000004</v>
    </oc>
    <nc r="O2065">
      <v>6723322.1299999999</v>
    </nc>
  </rcc>
  <rfmt sheetId="1" sqref="G1856">
    <dxf>
      <fill>
        <patternFill patternType="solid">
          <bgColor rgb="FFFFFF00"/>
        </patternFill>
      </fill>
    </dxf>
  </rfmt>
  <rcc rId="18944" sId="1" numFmtId="4">
    <oc r="G1856">
      <v>3970694.52</v>
    </oc>
    <nc r="G1856">
      <v>4267339.0599999996</v>
    </nc>
  </rcc>
  <rfmt sheetId="1" sqref="F1856">
    <dxf>
      <fill>
        <patternFill patternType="solid">
          <bgColor rgb="FFFFFF00"/>
        </patternFill>
      </fill>
    </dxf>
  </rfmt>
  <rcc rId="18945" sId="1" numFmtId="4">
    <oc r="F1856">
      <v>1322259.1200000001</v>
    </oc>
    <nc r="F1856">
      <v>2358994.83</v>
    </nc>
  </rcc>
  <rfmt sheetId="1" sqref="H1856">
    <dxf>
      <fill>
        <patternFill patternType="solid">
          <bgColor rgb="FFFFFF00"/>
        </patternFill>
      </fill>
    </dxf>
  </rfmt>
  <rcc rId="18946" sId="1" numFmtId="4">
    <oc r="H1856">
      <v>2292554.16</v>
    </oc>
    <nc r="H1856">
      <v>2518108.5299999998</v>
    </nc>
  </rcc>
  <rfmt sheetId="1" sqref="I1856">
    <dxf>
      <fill>
        <patternFill patternType="solid">
          <bgColor rgb="FFFFFF00"/>
        </patternFill>
      </fill>
    </dxf>
  </rfmt>
  <rcc rId="18947" sId="1" numFmtId="4">
    <oc r="I1856">
      <v>1078162.02</v>
    </oc>
    <nc r="I1856">
      <v>1452572.89</v>
    </nc>
  </rcc>
  <rfmt sheetId="1" sqref="J1856">
    <dxf>
      <fill>
        <patternFill patternType="solid">
          <bgColor rgb="FFFFFF00"/>
        </patternFill>
      </fill>
    </dxf>
  </rfmt>
  <rcc rId="18948" sId="1" numFmtId="4">
    <oc r="J1856">
      <v>1303507.53</v>
    </oc>
    <nc r="J1856">
      <v>1927328.82</v>
    </nc>
  </rcc>
  <rfmt sheetId="1" sqref="Q1856">
    <dxf>
      <fill>
        <patternFill patternType="solid">
          <bgColor rgb="FFFFFF00"/>
        </patternFill>
      </fill>
    </dxf>
  </rfmt>
  <rcc rId="18949" sId="1" numFmtId="4">
    <oc r="Q1856">
      <v>5290922.5199999996</v>
    </oc>
    <nc r="Q1856">
      <v>5197081.2300000004</v>
    </nc>
  </rcc>
  <rfmt sheetId="1" sqref="F1903">
    <dxf>
      <fill>
        <patternFill patternType="solid">
          <bgColor rgb="FFFFFF00"/>
        </patternFill>
      </fill>
    </dxf>
  </rfmt>
  <rcc rId="18950" sId="1" numFmtId="4">
    <oc r="F1903">
      <v>4477770.5999999996</v>
    </oc>
    <nc r="F1903">
      <v>3062950.91</v>
    </nc>
  </rcc>
  <rfmt sheetId="1" sqref="Q1903">
    <dxf>
      <fill>
        <patternFill patternType="solid">
          <bgColor rgb="FFFFFF00"/>
        </patternFill>
      </fill>
    </dxf>
  </rfmt>
  <rcc rId="18951" sId="1" numFmtId="4">
    <oc r="Q1903">
      <v>20189262.719999999</v>
    </oc>
    <nc r="Q1903">
      <v>12832736.029999999</v>
    </nc>
  </rcc>
  <rfmt sheetId="1" sqref="Q1909">
    <dxf>
      <fill>
        <patternFill patternType="solid">
          <bgColor rgb="FFFFFF00"/>
        </patternFill>
      </fill>
    </dxf>
  </rfmt>
  <rcc rId="18952" sId="1" numFmtId="4">
    <oc r="Q1909">
      <v>16707656.75</v>
    </oc>
    <nc r="Q1909">
      <v>9904829.2200000007</v>
    </nc>
  </rcc>
  <rfmt sheetId="1" sqref="G1877">
    <dxf>
      <fill>
        <patternFill patternType="solid">
          <bgColor rgb="FFFFFF00"/>
        </patternFill>
      </fill>
    </dxf>
  </rfmt>
  <rcc rId="18953" sId="1" numFmtId="4">
    <oc r="G1877">
      <v>37949350.909999996</v>
    </oc>
    <nc r="G1877">
      <v>31558046.079999998</v>
    </nc>
  </rcc>
  <rfmt sheetId="1" sqref="Q1877">
    <dxf>
      <fill>
        <patternFill patternType="solid">
          <bgColor rgb="FFFFFF00"/>
        </patternFill>
      </fill>
    </dxf>
  </rfmt>
  <rcc rId="18954" sId="1" numFmtId="4">
    <oc r="Q1877">
      <v>35182898.049999997</v>
    </oc>
    <nc r="Q1877">
      <v>31607105.84</v>
    </nc>
  </rcc>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55" sId="1" numFmtId="4">
    <oc r="F1907">
      <v>3938843.87</v>
    </oc>
    <nc r="F1907">
      <v>4014604.75</v>
    </nc>
  </rcc>
  <rfmt sheetId="1" sqref="F1907">
    <dxf>
      <fill>
        <patternFill patternType="solid">
          <bgColor rgb="FFFFFF0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'2020-2022'!$A$7:$S$2126</formula>
    <oldFormula>'2020-2022'!$A$7:$S$2126</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59" sId="1" numFmtId="4">
    <oc r="Q1947">
      <v>4545274.42</v>
    </oc>
    <nc r="Q1947">
      <v>4615084.83</v>
    </nc>
  </rcc>
  <rfmt sheetId="1" sqref="Q1947">
    <dxf>
      <fill>
        <patternFill patternType="solid">
          <bgColor rgb="FFFFFF0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'2020-2022'!$A$7:$S$2126</formula>
    <oldFormula>'2020-2022'!$A$7:$S$2126</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63" sId="1" numFmtId="4">
    <oc r="O1863">
      <v>3317041.77</v>
    </oc>
    <nc r="O1863">
      <v>6594929.4800000004</v>
    </nc>
  </rcc>
  <rcc rId="18964" sId="1" numFmtId="4">
    <oc r="H1863">
      <v>2282251.2599999998</v>
    </oc>
    <nc r="H1863">
      <v>3207062.19</v>
    </nc>
  </rcc>
  <rcc rId="18965" sId="1" numFmtId="4">
    <oc r="J1863">
      <v>1297649.47</v>
    </oc>
    <nc r="J1863">
      <v>2333327.9</v>
    </nc>
  </rcc>
  <rcc rId="18966" sId="1" numFmtId="4">
    <oc r="I1863">
      <v>1073316.68</v>
    </oc>
    <nc r="I1863">
      <v>1057009.43</v>
    </nc>
  </rcc>
  <rcc rId="18967" sId="1" numFmtId="4">
    <oc r="G1863">
      <v>3952849.93</v>
    </oc>
    <nc r="G1863">
      <v>5676617.1100000003</v>
    </nc>
  </rcc>
  <rcc rId="18968" sId="1" numFmtId="4">
    <oc r="F1863">
      <v>1316316.79</v>
    </oc>
    <nc r="F1863">
      <v>2284266.4300000002</v>
    </nc>
  </rcc>
  <rfmt sheetId="1" sqref="F1863:J1863 O1863">
    <dxf>
      <fill>
        <patternFill patternType="solid">
          <bgColor rgb="FFFFFF0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'2020-2022'!$A$7:$S$2126</formula>
    <oldFormula>'2020-2022'!$A$7:$S$2126</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72" sId="1" numFmtId="4">
    <oc r="R1808">
      <v>18972454.170000002</v>
    </oc>
    <nc r="R1808">
      <v>22555393.66</v>
    </nc>
  </rcc>
  <rfmt sheetId="1" sqref="R1808">
    <dxf>
      <fill>
        <patternFill patternType="solid">
          <bgColor rgb="FFFFFF00"/>
        </patternFill>
      </fill>
    </dxf>
  </rfmt>
  <rcv guid="{588C31BA-C36B-4B9E-AE8B-D926F1C5CA78}" action="delete"/>
  <rdn rId="0" localSheetId="1" customView="1" name="Z_588C31BA_C36B_4B9E_AE8B_D926F1C5CA78_.wvu.FilterData" hidden="1" oldHidden="1">
    <formula>'2020-2022'!$A$7:$S$2126</formula>
    <oldFormula>'2020-2022'!$A$7:$S$2126</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79" sId="1" numFmtId="4">
    <oc r="F1821">
      <v>314435.32</v>
    </oc>
    <nc r="F1821">
      <v>553406.17000000004</v>
    </nc>
  </rcc>
  <rfmt sheetId="1" sqref="F1821">
    <dxf>
      <fill>
        <patternFill patternType="solid">
          <bgColor rgb="FFFFFF00"/>
        </patternFill>
      </fill>
    </dxf>
  </rfmt>
  <rcc rId="16580" sId="1">
    <nc r="T1821" t="inlineStr">
      <is>
        <t>пересчитали ЭС +76%</t>
      </is>
    </nc>
  </rcc>
  <rcv guid="{A299C84D-C097-439E-954D-685D90CA46C9}" action="delete"/>
  <rdn rId="0" localSheetId="1" customView="1" name="Z_A299C84D_C097_439E_954D_685D90CA46C9_.wvu.FilterData" hidden="1" oldHidden="1">
    <formula>'2020-2022'!$A$7:$S$2103</formula>
    <oldFormula>'2020-2022'!$A$7:$S$2103</oldFormula>
  </rdn>
  <rdn rId="0" localSheetId="2" customView="1" name="Z_A299C84D_C097_439E_954D_685D90CA46C9_.wvu.FilterData" hidden="1" oldHidden="1">
    <formula>Примечания!$A$2:$G$165</formula>
    <oldFormula>Примечания!$A$2:$G$165</oldFormula>
  </rdn>
  <rcv guid="{A299C84D-C097-439E-954D-685D90CA46C9}" action="add"/>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1324">
    <dxf>
      <fill>
        <patternFill patternType="solid">
          <bgColor rgb="FFFFFF00"/>
        </patternFill>
      </fill>
    </dxf>
  </rfmt>
  <rcc rId="18975" sId="1" numFmtId="4">
    <oc r="R1324">
      <v>1173014.2300000002</v>
    </oc>
    <nc r="R1324">
      <v>11873586.300000001</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'2020-2022'!$A$7:$S$2126</formula>
    <oldFormula>'2020-2022'!$A$7:$S$2126</oldFormula>
  </rdn>
  <rdn rId="0" localSheetId="2" customView="1" name="Z_80B49383_3F91_409A_996F_34ABFA0932ED_.wvu.FilterData" hidden="1" oldHidden="1">
    <formula>Примечания!$A$2:$G$162</formula>
    <oldFormula>Примечания!$A$2:$G$162</oldFormula>
  </rdn>
  <rcv guid="{80B49383-3F91-409A-996F-34ABFA0932ED}" action="add"/>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980" sId="1" ref="A1731:XFD1731" action="insertRow"/>
  <rfmt sheetId="1" sqref="A1731:XFD1731">
    <dxf>
      <fill>
        <patternFill patternType="solid">
          <bgColor rgb="FFFFFF00"/>
        </patternFill>
      </fill>
    </dxf>
  </rfmt>
  <rcc rId="18981" sId="1">
    <nc r="B1731" t="inlineStr">
      <is>
        <t>ул. Рабочая, д. 51</t>
      </is>
    </nc>
  </rcc>
  <rcc rId="18982" sId="1" odxf="1" dxf="1">
    <nc r="D1731">
      <f>ROUND((F1731+G1731+H1731+I1731+J1731+K1731+M1731+O1731+P1731+Q1731+R1731+S1731)*0.0214,2)</f>
    </nc>
    <odxf>
      <fill>
        <patternFill patternType="solid">
          <bgColor rgb="FFFFFF00"/>
        </patternFill>
      </fill>
    </odxf>
    <ndxf>
      <fill>
        <patternFill patternType="none">
          <bgColor indexed="65"/>
        </patternFill>
      </fill>
    </ndxf>
  </rcc>
  <rfmt sheetId="1" sqref="D1730:D1731">
    <dxf>
      <fill>
        <patternFill patternType="solid">
          <bgColor rgb="FFFFFF00"/>
        </patternFill>
      </fill>
    </dxf>
  </rfmt>
  <rcc rId="18983" sId="1" numFmtId="4">
    <nc r="H1731">
      <v>918678.17</v>
    </nc>
  </rcc>
  <rfmt sheetId="1" sqref="E1731" start="0" length="0">
    <dxf>
      <fill>
        <patternFill patternType="none">
          <bgColor indexed="65"/>
        </patternFill>
      </fill>
    </dxf>
  </rfmt>
  <rcc rId="18984" sId="1" numFmtId="4">
    <oc r="E1705">
      <v>200144.965</v>
    </oc>
    <nc r="E1705">
      <v>200144.96</v>
    </nc>
  </rcc>
  <rfmt sheetId="1" sqref="E1731">
    <dxf>
      <fill>
        <patternFill patternType="solid">
          <bgColor rgb="FFFFFF00"/>
        </patternFill>
      </fill>
    </dxf>
  </rfmt>
  <rcc rId="18985" sId="1" odxf="1" dxf="1">
    <nc r="C1731">
      <f>ROUND(SUM(D1731+E1731+F1731+G1731+H1731+I1731+J1731+K1731+M1731+O1731+P1731+Q1731+R1731+S1731),2)</f>
    </nc>
    <odxf>
      <fill>
        <patternFill patternType="solid">
          <bgColor rgb="FFFFFF00"/>
        </patternFill>
      </fill>
    </odxf>
    <ndxf>
      <fill>
        <patternFill patternType="none">
          <bgColor indexed="65"/>
        </patternFill>
      </fill>
    </ndxf>
  </rcc>
  <rfmt sheetId="1" sqref="C1731">
    <dxf>
      <fill>
        <patternFill patternType="solid">
          <bgColor rgb="FFFFFF00"/>
        </patternFill>
      </fill>
    </dxf>
  </rfmt>
  <rcc rId="18986" sId="1">
    <nc r="E1731">
      <f>ROUND((H1731)*0.04,2)</f>
    </nc>
  </rcc>
  <rcc rId="18987" sId="2">
    <nc r="E118" t="inlineStr">
      <is>
        <t>ул. Рабочая, д. 51</t>
      </is>
    </nc>
  </rcc>
  <rcc rId="18988" sId="2" numFmtId="4">
    <nc r="F118">
      <v>975085.01</v>
    </nc>
  </rcc>
  <rcc rId="18989" sId="2">
    <nc r="D118" t="inlineStr">
      <is>
        <t>Нижневартовск</t>
      </is>
    </nc>
  </rcc>
  <rcc rId="18990" sId="2">
    <nc r="B118" t="inlineStr">
      <is>
        <t>+</t>
      </is>
    </nc>
  </rcc>
  <rcc rId="18991" sId="2">
    <nc r="C118" t="inlineStr">
      <is>
        <t>2022</t>
      </is>
    </nc>
  </rcc>
  <rcc rId="18992" sId="2">
    <nc r="G118" t="inlineStr">
      <is>
        <t>На более ранний ГВС ниже 0,00 (Вх-6194 от 29.03.2022)</t>
      </is>
    </nc>
  </rcc>
  <rcv guid="{588C31BA-C36B-4B9E-AE8B-D926F1C5CA78}" action="delete"/>
  <rdn rId="0" localSheetId="1" customView="1" name="Z_588C31BA_C36B_4B9E_AE8B_D926F1C5CA78_.wvu.FilterData" hidden="1" oldHidden="1">
    <formula>'2020-2022'!$A$7:$S$2127</formula>
    <oldFormula>'2020-2022'!$A$7:$S$2127</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95" sId="1" numFmtId="4">
    <oc r="E1263">
      <v>1285946.17</v>
    </oc>
    <nc r="E1263">
      <v>577023.19999999995</v>
    </nc>
  </rcc>
  <rfmt sheetId="1" sqref="E1263">
    <dxf>
      <fill>
        <patternFill patternType="solid">
          <bgColor rgb="FF92D050"/>
        </patternFill>
      </fill>
    </dxf>
  </rfmt>
  <rcc rId="18996" sId="1" numFmtId="4">
    <oc r="E1264">
      <v>1372087.81</v>
    </oc>
    <nc r="E1264">
      <v>582477.06000000006</v>
    </nc>
  </rcc>
  <rfmt sheetId="1" sqref="E1264">
    <dxf>
      <fill>
        <patternFill patternType="solid">
          <bgColor rgb="FF92D050"/>
        </patternFill>
      </fill>
    </dxf>
  </rfmt>
  <rcc rId="18997" sId="1" numFmtId="4">
    <oc r="E1266">
      <v>554733.75</v>
    </oc>
    <nc r="E1266">
      <v>309035.55</v>
    </nc>
  </rcc>
  <rfmt sheetId="1" sqref="E1266">
    <dxf>
      <fill>
        <patternFill patternType="solid">
          <bgColor rgb="FF92D05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'2020-2022'!$A$7:$S$2127</formula>
    <oldFormula>'2020-2022'!$A$7:$S$2127</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01" sId="1" numFmtId="4">
    <oc r="G1346">
      <v>2195256.12</v>
    </oc>
    <nc r="G1346">
      <v>2008338.9</v>
    </nc>
  </rcc>
  <rfmt sheetId="1" sqref="G1346">
    <dxf>
      <fill>
        <patternFill patternType="solid">
          <bgColor rgb="FF92D050"/>
        </patternFill>
      </fill>
    </dxf>
  </rfmt>
  <rcc rId="19002" sId="1" numFmtId="4">
    <oc r="I1432">
      <v>6311977.7199999997</v>
    </oc>
    <nc r="I1432">
      <v>4549609.26</v>
    </nc>
  </rcc>
  <rfmt sheetId="1" sqref="I1432">
    <dxf>
      <fill>
        <patternFill patternType="solid">
          <bgColor rgb="FF92D050"/>
        </patternFill>
      </fill>
    </dxf>
  </rfmt>
  <rcc rId="19003" sId="1" numFmtId="4">
    <oc r="H1432">
      <v>13198836.119999999</v>
    </oc>
    <nc r="H1432">
      <v>9946894.0299999993</v>
    </nc>
  </rcc>
  <rfmt sheetId="1" sqref="H1432">
    <dxf>
      <fill>
        <patternFill patternType="solid">
          <bgColor rgb="FF92D050"/>
        </patternFill>
      </fill>
    </dxf>
  </rfmt>
  <rcc rId="19004" sId="1" numFmtId="4">
    <oc r="J869">
      <v>4739060.3</v>
    </oc>
    <nc r="J869">
      <v>4023444</v>
    </nc>
  </rcc>
  <rfmt sheetId="1" sqref="J869">
    <dxf>
      <fill>
        <patternFill patternType="solid">
          <bgColor rgb="FF92D050"/>
        </patternFill>
      </fill>
    </dxf>
  </rfmt>
  <rcc rId="19005" sId="1" numFmtId="4">
    <oc r="P1432">
      <v>8443145.6699999999</v>
    </oc>
    <nc r="P1432">
      <v>1250317.0900000001</v>
    </nc>
  </rcc>
  <rfmt sheetId="1" sqref="P1432">
    <dxf>
      <fill>
        <patternFill patternType="solid">
          <bgColor rgb="FF92D050"/>
        </patternFill>
      </fill>
    </dxf>
  </rfmt>
  <rcc rId="19006" sId="1" numFmtId="4">
    <oc r="J1220">
      <v>1488840.46</v>
    </oc>
    <nc r="J1220">
      <v>1389152.41</v>
    </nc>
  </rcc>
  <rfmt sheetId="1" sqref="J1220">
    <dxf>
      <fill>
        <patternFill patternType="solid">
          <bgColor rgb="FF92D050"/>
        </patternFill>
      </fill>
    </dxf>
  </rfmt>
  <rcc rId="19007" sId="1" numFmtId="4">
    <oc r="E1705">
      <v>200144.96</v>
    </oc>
    <nc r="E1705">
      <v>263470.28999999998</v>
    </nc>
  </rcc>
  <rfmt sheetId="1" sqref="E1705">
    <dxf>
      <fill>
        <patternFill patternType="solid">
          <bgColor rgb="FF92D050"/>
        </patternFill>
      </fill>
    </dxf>
  </rfmt>
  <rcc rId="19008" sId="1" numFmtId="4">
    <oc r="E1782">
      <v>248453.46</v>
    </oc>
    <nc r="E1782">
      <v>11180.41</v>
    </nc>
  </rcc>
  <rfmt sheetId="1" sqref="E1782">
    <dxf>
      <fill>
        <patternFill patternType="solid">
          <bgColor rgb="FF92D050"/>
        </patternFill>
      </fill>
    </dxf>
  </rfmt>
  <rcc rId="19009" sId="1" numFmtId="4">
    <oc r="E1112">
      <v>246200.55</v>
    </oc>
    <nc r="E1112">
      <v>11079.03</v>
    </nc>
  </rcc>
  <rfmt sheetId="1" sqref="E1112">
    <dxf>
      <fill>
        <patternFill patternType="solid">
          <bgColor rgb="FF92D050"/>
        </patternFill>
      </fill>
    </dxf>
  </rfmt>
  <rcc rId="19010" sId="1" numFmtId="4">
    <oc r="E792">
      <v>137822.71</v>
    </oc>
    <nc r="E792">
      <v>128822.71</v>
    </nc>
  </rcc>
  <rfmt sheetId="1" sqref="E792">
    <dxf>
      <fill>
        <patternFill patternType="solid">
          <bgColor rgb="FF92D050"/>
        </patternFill>
      </fill>
    </dxf>
  </rfmt>
  <rcc rId="19011" sId="1" numFmtId="4">
    <oc r="E793">
      <v>147022.53</v>
    </oc>
    <nc r="E793">
      <v>138022.53</v>
    </nc>
  </rcc>
  <rfmt sheetId="1" sqref="E793">
    <dxf>
      <fill>
        <patternFill patternType="solid">
          <bgColor rgb="FF92D050"/>
        </patternFill>
      </fill>
    </dxf>
  </rfmt>
  <rcc rId="19012" sId="1" numFmtId="4">
    <oc r="E1135">
      <v>948622.7</v>
    </oc>
    <nc r="E1135">
      <v>219892.31</v>
    </nc>
  </rcc>
  <rfmt sheetId="1" sqref="E1135">
    <dxf>
      <fill>
        <patternFill patternType="solid">
          <bgColor rgb="FF92D050"/>
        </patternFill>
      </fill>
    </dxf>
  </rfmt>
  <rcc rId="19013" sId="1" numFmtId="4">
    <oc r="Q871">
      <v>16946269.039999999</v>
    </oc>
    <nc r="Q871">
      <v>14148164.4</v>
    </nc>
  </rcc>
  <rfmt sheetId="1" sqref="Q871">
    <dxf>
      <fill>
        <patternFill patternType="solid">
          <bgColor rgb="FF92D050"/>
        </patternFill>
      </fill>
    </dxf>
  </rfmt>
  <rcc rId="19014" sId="1" numFmtId="4">
    <oc r="E1366">
      <v>1618531.72</v>
    </oc>
    <nc r="E1366">
      <v>515828.89</v>
    </nc>
  </rcc>
  <rfmt sheetId="1" sqref="E1366">
    <dxf>
      <fill>
        <patternFill patternType="solid">
          <bgColor rgb="FF92D050"/>
        </patternFill>
      </fill>
    </dxf>
  </rfmt>
  <rcc rId="19015" sId="1" numFmtId="4">
    <oc r="O1311">
      <v>11343604.439999999</v>
    </oc>
    <nc r="O1311">
      <v>5425673.5499999998</v>
    </nc>
  </rcc>
  <rfmt sheetId="1" sqref="O1311">
    <dxf>
      <fill>
        <patternFill patternType="solid">
          <bgColor rgb="FF92D050"/>
        </patternFill>
      </fill>
    </dxf>
  </rfmt>
  <rcc rId="19016" sId="1" numFmtId="4">
    <oc r="Q1442">
      <v>7595143.4299999997</v>
    </oc>
    <nc r="Q1442">
      <v>4996633.67</v>
    </nc>
  </rcc>
  <rfmt sheetId="1" sqref="Q1442">
    <dxf>
      <fill>
        <patternFill patternType="solid">
          <bgColor rgb="FF92D050"/>
        </patternFill>
      </fill>
    </dxf>
  </rfmt>
  <rcc rId="19017" sId="1" numFmtId="4">
    <oc r="R949">
      <v>15795725.4</v>
    </oc>
    <nc r="R949">
      <v>15771664.51</v>
    </nc>
  </rcc>
  <rfmt sheetId="1" sqref="R949">
    <dxf>
      <fill>
        <patternFill patternType="solid">
          <bgColor rgb="FF92D050"/>
        </patternFill>
      </fill>
    </dxf>
  </rfmt>
  <rcc rId="19018" sId="1" numFmtId="4">
    <oc r="O949">
      <v>12948688.6</v>
    </oc>
    <nc r="O949">
      <v>12828074.35</v>
    </nc>
  </rcc>
  <rfmt sheetId="1" sqref="O949">
    <dxf>
      <fill>
        <patternFill patternType="solid">
          <bgColor rgb="FF92D050"/>
        </patternFill>
      </fill>
    </dxf>
  </rfmt>
  <rcc rId="19019" sId="1" numFmtId="4">
    <oc r="D949">
      <v>573064.19999999995</v>
    </oc>
    <nc r="D949">
      <v>23451.79</v>
    </nc>
  </rcc>
  <rfmt sheetId="1" sqref="D949">
    <dxf>
      <fill>
        <patternFill patternType="solid">
          <bgColor rgb="FF92D050"/>
        </patternFill>
      </fill>
    </dxf>
  </rfmt>
  <rcc rId="19020" sId="1" numFmtId="4">
    <oc r="Q872">
      <v>4787484.3499999996</v>
    </oc>
    <nc r="Q872">
      <v>3126909.95</v>
    </nc>
  </rcc>
  <rfmt sheetId="1" sqref="Q872">
    <dxf>
      <fill>
        <patternFill patternType="solid">
          <bgColor rgb="FF92D050"/>
        </patternFill>
      </fill>
    </dxf>
  </rfmt>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021" sId="1" ref="A1684:XFD1684" action="insertRow"/>
  <rcc rId="19022" sId="1">
    <nc r="B1684" t="inlineStr">
      <is>
        <t>ул. Дружбы Народов, д. 35</t>
      </is>
    </nc>
  </rcc>
  <rfmt sheetId="1" sqref="A1684:XFD1684">
    <dxf>
      <fill>
        <patternFill patternType="solid">
          <bgColor rgb="FFFFFF00"/>
        </patternFill>
      </fill>
    </dxf>
  </rfmt>
  <rcc rId="19023" sId="1" numFmtId="4">
    <nc r="E1684">
      <v>158238.21</v>
    </nc>
  </rcc>
  <rcc rId="19024" sId="1" odxf="1" dxf="1">
    <nc r="C1684">
      <f>ROUND(SUM(D1684+E1684+F1684+G1684+H1684+I1684+J1684+K1684+M1684+O1684+P1684+Q1684+R1684+S1684),2)</f>
    </nc>
    <odxf>
      <fill>
        <patternFill patternType="solid">
          <bgColor rgb="FFFFFF00"/>
        </patternFill>
      </fill>
    </odxf>
    <ndxf>
      <fill>
        <patternFill patternType="none">
          <bgColor indexed="65"/>
        </patternFill>
      </fill>
    </ndxf>
  </rcc>
  <rfmt sheetId="1" sqref="C1684">
    <dxf>
      <fill>
        <patternFill patternType="solid">
          <bgColor rgb="FFFFFF00"/>
        </patternFill>
      </fill>
    </dxf>
  </rfmt>
  <rcc rId="19025" sId="2">
    <nc r="E80" t="inlineStr">
      <is>
        <t>ул. Дружбы Народов, д. 35</t>
      </is>
    </nc>
  </rcc>
  <rcc rId="19026" sId="2" numFmtId="4">
    <nc r="F80">
      <v>158238.21</v>
    </nc>
  </rcc>
  <rcc rId="19027" sId="2">
    <nc r="B80" t="inlineStr">
      <is>
        <t>+</t>
      </is>
    </nc>
  </rcc>
  <rcc rId="19028" sId="2">
    <nc r="C80" t="inlineStr">
      <is>
        <t>2022</t>
      </is>
    </nc>
  </rcc>
  <rcc rId="19029" sId="2">
    <nc r="D80" t="inlineStr">
      <is>
        <t>Нижневартовск</t>
      </is>
    </nc>
  </rcc>
  <rcc rId="19030" sId="2">
    <nc r="G80" t="inlineStr">
      <is>
        <t>На более ранний ПИР на фасад без утепления (33/01-Вх-6213 от 29.03.2022 )</t>
      </is>
    </nc>
  </rcc>
  <rcv guid="{588C31BA-C36B-4B9E-AE8B-D926F1C5CA78}" action="delete"/>
  <rdn rId="0" localSheetId="1" customView="1" name="Z_588C31BA_C36B_4B9E_AE8B_D926F1C5CA78_.wvu.FilterData" hidden="1" oldHidden="1">
    <formula>'2020-2022'!$A$7:$S$2128</formula>
    <oldFormula>'2020-2022'!$A$7:$S$2128</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33" sId="1" numFmtId="4">
    <oc r="E1760">
      <f>ROUND((M1760)*0.03,2)</f>
    </oc>
    <nc r="E1760">
      <v>209206.51</v>
    </nc>
  </rcc>
  <rfmt sheetId="1" sqref="E1760">
    <dxf>
      <fill>
        <patternFill patternType="solid">
          <bgColor rgb="FF92D050"/>
        </patternFill>
      </fill>
    </dxf>
  </rfmt>
  <rfmt sheetId="1" sqref="E1760">
    <dxf>
      <fill>
        <patternFill>
          <bgColor rgb="FFFFFF00"/>
        </patternFill>
      </fill>
    </dxf>
  </rfmt>
  <rcc rId="19034" sId="1" numFmtId="4">
    <oc r="M1760">
      <v>11403545.220000001</v>
    </oc>
    <nc r="M1760">
      <v>10263190.689999999</v>
    </nc>
  </rcc>
  <rfmt sheetId="1" sqref="M1760">
    <dxf>
      <fill>
        <patternFill patternType="solid">
          <bgColor rgb="FFFFFF0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'2020-2022'!$A$7:$S$2128</formula>
    <oldFormula>'2020-2022'!$A$7:$S$2128</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6" start="0" length="0">
    <dxf/>
  </rfmt>
  <rfmt sheetId="1" sqref="E36" start="0" length="0">
    <dxf/>
  </rfmt>
  <rfmt sheetId="1" sqref="F36" start="0" length="0">
    <dxf/>
  </rfmt>
  <rfmt sheetId="1" sqref="G36" start="0" length="0">
    <dxf/>
  </rfmt>
  <rfmt sheetId="1" sqref="H36" start="0" length="0">
    <dxf/>
  </rfmt>
  <rfmt sheetId="1" sqref="I36" start="0" length="0">
    <dxf/>
  </rfmt>
  <rfmt sheetId="1" sqref="J36" start="0" length="0">
    <dxf/>
  </rfmt>
  <rfmt sheetId="1" sqref="K36" start="0" length="0">
    <dxf/>
  </rfmt>
  <rfmt sheetId="1" sqref="L36" start="0" length="0">
    <dxf/>
  </rfmt>
  <rfmt sheetId="1" sqref="M36" start="0" length="0">
    <dxf/>
  </rfmt>
  <rfmt sheetId="1" sqref="N36" start="0" length="0">
    <dxf/>
  </rfmt>
  <rfmt sheetId="1" sqref="O36" start="0" length="0">
    <dxf/>
  </rfmt>
  <rfmt sheetId="1" sqref="P36" start="0" length="0">
    <dxf/>
  </rfmt>
  <rfmt sheetId="1" sqref="Q36" start="0" length="0">
    <dxf/>
  </rfmt>
  <rfmt sheetId="1" sqref="R36" start="0" length="0">
    <dxf/>
  </rfmt>
  <rfmt sheetId="1" sqref="S36" start="0" length="0">
    <dxf/>
  </rfmt>
  <rfmt sheetId="1" sqref="D37" start="0" length="0">
    <dxf/>
  </rfmt>
  <rfmt sheetId="1" sqref="E37" start="0" length="0">
    <dxf/>
  </rfmt>
  <rfmt sheetId="1" sqref="F37" start="0" length="0">
    <dxf/>
  </rfmt>
  <rfmt sheetId="1" sqref="G37" start="0" length="0">
    <dxf/>
  </rfmt>
  <rfmt sheetId="1" sqref="H37" start="0" length="0">
    <dxf/>
  </rfmt>
  <rfmt sheetId="1" sqref="I37" start="0" length="0">
    <dxf/>
  </rfmt>
  <rfmt sheetId="1" sqref="J37" start="0" length="0">
    <dxf/>
  </rfmt>
  <rfmt sheetId="1" sqref="K37" start="0" length="0">
    <dxf/>
  </rfmt>
  <rfmt sheetId="1" sqref="L37" start="0" length="0">
    <dxf/>
  </rfmt>
  <rfmt sheetId="1" sqref="M37" start="0" length="0">
    <dxf/>
  </rfmt>
  <rfmt sheetId="1" sqref="N37" start="0" length="0">
    <dxf/>
  </rfmt>
  <rfmt sheetId="1" sqref="O37" start="0" length="0">
    <dxf/>
  </rfmt>
  <rfmt sheetId="1" sqref="P37" start="0" length="0">
    <dxf/>
  </rfmt>
  <rfmt sheetId="1" sqref="Q37" start="0" length="0">
    <dxf/>
  </rfmt>
  <rfmt sheetId="1" sqref="R37" start="0" length="0">
    <dxf/>
  </rfmt>
  <rfmt sheetId="1" sqref="S37" start="0" length="0">
    <dxf/>
  </rfmt>
  <rfmt sheetId="1" sqref="D38" start="0" length="0">
    <dxf/>
  </rfmt>
  <rfmt sheetId="1" sqref="E38" start="0" length="0">
    <dxf/>
  </rfmt>
  <rfmt sheetId="1" sqref="F38" start="0" length="0">
    <dxf/>
  </rfmt>
  <rfmt sheetId="1" sqref="G38" start="0" length="0">
    <dxf/>
  </rfmt>
  <rfmt sheetId="1" sqref="H38" start="0" length="0">
    <dxf/>
  </rfmt>
  <rfmt sheetId="1" sqref="I38" start="0" length="0">
    <dxf/>
  </rfmt>
  <rfmt sheetId="1" sqref="J38" start="0" length="0">
    <dxf/>
  </rfmt>
  <rfmt sheetId="1" sqref="K38" start="0" length="0">
    <dxf/>
  </rfmt>
  <rfmt sheetId="1" sqref="L38" start="0" length="0">
    <dxf/>
  </rfmt>
  <rfmt sheetId="1" sqref="M38" start="0" length="0">
    <dxf/>
  </rfmt>
  <rfmt sheetId="1" sqref="N38" start="0" length="0">
    <dxf/>
  </rfmt>
  <rfmt sheetId="1" sqref="O38" start="0" length="0">
    <dxf/>
  </rfmt>
  <rfmt sheetId="1" sqref="P38" start="0" length="0">
    <dxf/>
  </rfmt>
  <rfmt sheetId="1" sqref="Q38" start="0" length="0">
    <dxf/>
  </rfmt>
  <rfmt sheetId="1" sqref="R38" start="0" length="0">
    <dxf/>
  </rfmt>
  <rfmt sheetId="1" sqref="S38" start="0" length="0">
    <dxf/>
  </rfmt>
  <rfmt sheetId="1" sqref="D39" start="0" length="0">
    <dxf/>
  </rfmt>
  <rfmt sheetId="1" sqref="E39" start="0" length="0">
    <dxf/>
  </rfmt>
  <rfmt sheetId="1" sqref="F39" start="0" length="0">
    <dxf/>
  </rfmt>
  <rfmt sheetId="1" sqref="G39" start="0" length="0">
    <dxf/>
  </rfmt>
  <rfmt sheetId="1" sqref="H39" start="0" length="0">
    <dxf/>
  </rfmt>
  <rfmt sheetId="1" sqref="I39" start="0" length="0">
    <dxf/>
  </rfmt>
  <rfmt sheetId="1" sqref="J39" start="0" length="0">
    <dxf/>
  </rfmt>
  <rfmt sheetId="1" sqref="K39" start="0" length="0">
    <dxf/>
  </rfmt>
  <rfmt sheetId="1" sqref="L39" start="0" length="0">
    <dxf/>
  </rfmt>
  <rfmt sheetId="1" sqref="M39" start="0" length="0">
    <dxf/>
  </rfmt>
  <rfmt sheetId="1" sqref="N39" start="0" length="0">
    <dxf/>
  </rfmt>
  <rfmt sheetId="1" sqref="O39" start="0" length="0">
    <dxf/>
  </rfmt>
  <rfmt sheetId="1" sqref="P39" start="0" length="0">
    <dxf/>
  </rfmt>
  <rfmt sheetId="1" sqref="Q39" start="0" length="0">
    <dxf/>
  </rfmt>
  <rfmt sheetId="1" sqref="R39" start="0" length="0">
    <dxf/>
  </rfmt>
  <rfmt sheetId="1" sqref="S39" start="0" length="0">
    <dxf/>
  </rfmt>
  <rcc rId="19038" sId="1" odxf="1" dxf="1">
    <oc r="D40">
      <f>ROUND((F40+G40+H40+I40+J40+K40+M40+O40+P40+Q40+R40+S40)*0.0214,2)</f>
    </oc>
    <nc r="D40">
      <f>ROUND((F40+G40+H40+I40+J40+K40+M40+O40+P40+Q40+R40+S40)*0.0214,2)</f>
    </nc>
    <odxf>
      <font>
        <sz val="9"/>
        <color auto="1"/>
        <name val="Times New Roman"/>
        <family val="1"/>
        <charset val="204"/>
        <scheme val="none"/>
      </font>
    </odxf>
    <ndxf>
      <font>
        <sz val="9"/>
        <color rgb="FFFF0000"/>
        <name val="Times New Roman"/>
        <family val="1"/>
        <charset val="204"/>
        <scheme val="none"/>
      </font>
    </ndxf>
  </rcc>
  <rfmt sheetId="1" sqref="E40" start="0" length="0">
    <dxf>
      <font>
        <sz val="9"/>
        <color rgb="FFFF0000"/>
        <name val="Times New Roman"/>
        <family val="1"/>
        <charset val="204"/>
        <scheme val="none"/>
      </font>
    </dxf>
  </rfmt>
  <rfmt sheetId="1" sqref="F40" start="0" length="0">
    <dxf>
      <font>
        <sz val="9"/>
        <color rgb="FFFF0000"/>
        <name val="Times New Roman"/>
        <family val="1"/>
        <charset val="204"/>
        <scheme val="none"/>
      </font>
    </dxf>
  </rfmt>
  <rfmt sheetId="1" sqref="G40" start="0" length="0">
    <dxf>
      <font>
        <sz val="9"/>
        <color rgb="FFFF0000"/>
        <name val="Times New Roman"/>
        <family val="1"/>
        <charset val="204"/>
        <scheme val="none"/>
      </font>
    </dxf>
  </rfmt>
  <rfmt sheetId="1" sqref="H40" start="0" length="0">
    <dxf>
      <font>
        <sz val="9"/>
        <color rgb="FFFF0000"/>
        <name val="Times New Roman"/>
        <family val="1"/>
        <charset val="204"/>
        <scheme val="none"/>
      </font>
    </dxf>
  </rfmt>
  <rfmt sheetId="1" sqref="I40" start="0" length="0">
    <dxf>
      <font>
        <sz val="9"/>
        <color rgb="FFFF0000"/>
        <name val="Times New Roman"/>
        <family val="1"/>
        <charset val="204"/>
        <scheme val="none"/>
      </font>
    </dxf>
  </rfmt>
  <rfmt sheetId="1" sqref="J40" start="0" length="0">
    <dxf>
      <font>
        <sz val="9"/>
        <color rgb="FFFF0000"/>
        <name val="Times New Roman"/>
        <family val="1"/>
        <charset val="204"/>
        <scheme val="none"/>
      </font>
    </dxf>
  </rfmt>
  <rfmt sheetId="1" sqref="K40" start="0" length="0">
    <dxf>
      <font>
        <sz val="9"/>
        <color rgb="FFFF0000"/>
        <name val="Times New Roman"/>
        <family val="1"/>
        <charset val="204"/>
        <scheme val="none"/>
      </font>
    </dxf>
  </rfmt>
  <rfmt sheetId="1" sqref="L40" start="0" length="0">
    <dxf>
      <font>
        <sz val="9"/>
        <color rgb="FFFF0000"/>
        <name val="Times New Roman"/>
        <family val="1"/>
        <charset val="204"/>
        <scheme val="none"/>
      </font>
    </dxf>
  </rfmt>
  <rfmt sheetId="1" sqref="M40" start="0" length="0">
    <dxf>
      <font>
        <sz val="9"/>
        <color rgb="FFFF0000"/>
        <name val="Times New Roman"/>
        <family val="1"/>
        <charset val="204"/>
        <scheme val="none"/>
      </font>
    </dxf>
  </rfmt>
  <rfmt sheetId="1" sqref="N40" start="0" length="0">
    <dxf>
      <font>
        <sz val="9"/>
        <color rgb="FFFF0000"/>
        <name val="Times New Roman"/>
        <family val="1"/>
        <charset val="204"/>
        <scheme val="none"/>
      </font>
    </dxf>
  </rfmt>
  <rfmt sheetId="1" sqref="O40" start="0" length="0">
    <dxf>
      <font>
        <sz val="9"/>
        <color rgb="FFFF0000"/>
        <name val="Times New Roman"/>
        <family val="1"/>
        <charset val="204"/>
        <scheme val="none"/>
      </font>
    </dxf>
  </rfmt>
  <rfmt sheetId="1" sqref="P40" start="0" length="0">
    <dxf>
      <font>
        <sz val="9"/>
        <color rgb="FFFF0000"/>
        <name val="Times New Roman"/>
        <family val="1"/>
        <charset val="204"/>
        <scheme val="none"/>
      </font>
    </dxf>
  </rfmt>
  <rfmt sheetId="1" sqref="Q40" start="0" length="0">
    <dxf>
      <font>
        <sz val="9"/>
        <color rgb="FFFF0000"/>
        <name val="Times New Roman"/>
        <family val="1"/>
        <charset val="204"/>
        <scheme val="none"/>
      </font>
    </dxf>
  </rfmt>
  <rfmt sheetId="1" sqref="R40" start="0" length="0">
    <dxf>
      <font>
        <sz val="9"/>
        <color rgb="FFFF0000"/>
        <name val="Times New Roman"/>
        <family val="1"/>
        <charset val="204"/>
        <scheme val="none"/>
      </font>
    </dxf>
  </rfmt>
  <rfmt sheetId="1" sqref="S40" start="0" length="0">
    <dxf>
      <font>
        <sz val="9"/>
        <color rgb="FFFF0000"/>
        <name val="Times New Roman"/>
        <family val="1"/>
        <charset val="204"/>
        <scheme val="none"/>
      </font>
    </dxf>
  </rfmt>
  <rfmt sheetId="1" sqref="D41" start="0" length="0">
    <dxf/>
  </rfmt>
  <rfmt sheetId="1" sqref="E41" start="0" length="0">
    <dxf/>
  </rfmt>
  <rfmt sheetId="1" sqref="F41" start="0" length="0">
    <dxf/>
  </rfmt>
  <rfmt sheetId="1" sqref="G41" start="0" length="0">
    <dxf/>
  </rfmt>
  <rfmt sheetId="1" sqref="H41" start="0" length="0">
    <dxf/>
  </rfmt>
  <rfmt sheetId="1" sqref="I41" start="0" length="0">
    <dxf/>
  </rfmt>
  <rfmt sheetId="1" sqref="J41" start="0" length="0">
    <dxf/>
  </rfmt>
  <rfmt sheetId="1" sqref="K41" start="0" length="0">
    <dxf/>
  </rfmt>
  <rfmt sheetId="1" sqref="L41" start="0" length="0">
    <dxf/>
  </rfmt>
  <rfmt sheetId="1" sqref="M41" start="0" length="0">
    <dxf/>
  </rfmt>
  <rfmt sheetId="1" sqref="N41" start="0" length="0">
    <dxf/>
  </rfmt>
  <rfmt sheetId="1" sqref="O41" start="0" length="0">
    <dxf/>
  </rfmt>
  <rfmt sheetId="1" sqref="P41" start="0" length="0">
    <dxf/>
  </rfmt>
  <rfmt sheetId="1" sqref="Q41" start="0" length="0">
    <dxf/>
  </rfmt>
  <rfmt sheetId="1" sqref="R41" start="0" length="0">
    <dxf/>
  </rfmt>
  <rfmt sheetId="1" sqref="S41" start="0" length="0">
    <dxf/>
  </rfmt>
  <rcc rId="19039" sId="1" odxf="1" dxf="1">
    <oc r="D42">
      <f>ROUND((F42+G42+H42+I42+J42+K42+M42+O42+P42+Q42+R42+S42)*0.0214,2)</f>
    </oc>
    <nc r="D42">
      <f>ROUND((F42+G42+H42+I42+J42+K42+M42+O42+P42+Q42+R42+S42)*0.0214,2)</f>
    </nc>
    <odxf>
      <font>
        <sz val="9"/>
        <color auto="1"/>
        <name val="Times New Roman"/>
        <family val="1"/>
        <charset val="204"/>
        <scheme val="none"/>
      </font>
    </odxf>
    <ndxf>
      <font>
        <sz val="9"/>
        <color rgb="FFFF0000"/>
        <name val="Times New Roman"/>
        <family val="1"/>
        <charset val="204"/>
        <scheme val="none"/>
      </font>
    </ndxf>
  </rcc>
  <rfmt sheetId="1" sqref="E42" start="0" length="0">
    <dxf/>
  </rfmt>
  <rfmt sheetId="1" sqref="F42" start="0" length="0">
    <dxf/>
  </rfmt>
  <rfmt sheetId="1" sqref="G42" start="0" length="0">
    <dxf/>
  </rfmt>
  <rfmt sheetId="1" sqref="H42" start="0" length="0">
    <dxf/>
  </rfmt>
  <rfmt sheetId="1" sqref="I42" start="0" length="0">
    <dxf/>
  </rfmt>
  <rfmt sheetId="1" sqref="J42" start="0" length="0">
    <dxf/>
  </rfmt>
  <rfmt sheetId="1" sqref="K42" start="0" length="0">
    <dxf/>
  </rfmt>
  <rfmt sheetId="1" sqref="L42" start="0" length="0">
    <dxf/>
  </rfmt>
  <rfmt sheetId="1" sqref="M42" start="0" length="0">
    <dxf/>
  </rfmt>
  <rfmt sheetId="1" sqref="N42" start="0" length="0">
    <dxf/>
  </rfmt>
  <rfmt sheetId="1" sqref="O42" start="0" length="0">
    <dxf/>
  </rfmt>
  <rfmt sheetId="1" sqref="P42" start="0" length="0">
    <dxf/>
  </rfmt>
  <rfmt sheetId="1" sqref="Q42" start="0" length="0">
    <dxf/>
  </rfmt>
  <rfmt sheetId="1" sqref="R42" start="0" length="0">
    <dxf/>
  </rfmt>
  <rfmt sheetId="1" sqref="S42" start="0" length="0">
    <dxf/>
  </rfmt>
  <rfmt sheetId="1" sqref="D43" start="0" length="0">
    <dxf/>
  </rfmt>
  <rfmt sheetId="1" sqref="E43" start="0" length="0">
    <dxf/>
  </rfmt>
  <rfmt sheetId="1" sqref="F43" start="0" length="0">
    <dxf/>
  </rfmt>
  <rfmt sheetId="1" sqref="G43" start="0" length="0">
    <dxf/>
  </rfmt>
  <rfmt sheetId="1" sqref="H43" start="0" length="0">
    <dxf/>
  </rfmt>
  <rfmt sheetId="1" sqref="I43" start="0" length="0">
    <dxf/>
  </rfmt>
  <rfmt sheetId="1" sqref="J43" start="0" length="0">
    <dxf/>
  </rfmt>
  <rfmt sheetId="1" sqref="K43" start="0" length="0">
    <dxf/>
  </rfmt>
  <rfmt sheetId="1" sqref="L43" start="0" length="0">
    <dxf/>
  </rfmt>
  <rfmt sheetId="1" sqref="M43" start="0" length="0">
    <dxf/>
  </rfmt>
  <rfmt sheetId="1" sqref="N43" start="0" length="0">
    <dxf/>
  </rfmt>
  <rfmt sheetId="1" sqref="O43" start="0" length="0">
    <dxf/>
  </rfmt>
  <rfmt sheetId="1" sqref="P43" start="0" length="0">
    <dxf/>
  </rfmt>
  <rfmt sheetId="1" sqref="Q43" start="0" length="0">
    <dxf/>
  </rfmt>
  <rfmt sheetId="1" sqref="R43" start="0" length="0">
    <dxf/>
  </rfmt>
  <rfmt sheetId="1" sqref="S43" start="0" length="0">
    <dxf/>
  </rfmt>
  <rfmt sheetId="1" sqref="D44" start="0" length="0">
    <dxf/>
  </rfmt>
  <rfmt sheetId="1" sqref="E44" start="0" length="0">
    <dxf/>
  </rfmt>
  <rfmt sheetId="1" sqref="F44" start="0" length="0">
    <dxf/>
  </rfmt>
  <rfmt sheetId="1" sqref="G44" start="0" length="0">
    <dxf/>
  </rfmt>
  <rfmt sheetId="1" sqref="H44" start="0" length="0">
    <dxf/>
  </rfmt>
  <rfmt sheetId="1" sqref="I44" start="0" length="0">
    <dxf/>
  </rfmt>
  <rfmt sheetId="1" sqref="J44" start="0" length="0">
    <dxf/>
  </rfmt>
  <rfmt sheetId="1" sqref="K44" start="0" length="0">
    <dxf/>
  </rfmt>
  <rfmt sheetId="1" sqref="L44" start="0" length="0">
    <dxf/>
  </rfmt>
  <rfmt sheetId="1" sqref="M44" start="0" length="0">
    <dxf/>
  </rfmt>
  <rfmt sheetId="1" sqref="N44" start="0" length="0">
    <dxf/>
  </rfmt>
  <rfmt sheetId="1" sqref="O44" start="0" length="0">
    <dxf/>
  </rfmt>
  <rfmt sheetId="1" sqref="P44" start="0" length="0">
    <dxf/>
  </rfmt>
  <rfmt sheetId="1" sqref="Q44" start="0" length="0">
    <dxf/>
  </rfmt>
  <rfmt sheetId="1" sqref="R44" start="0" length="0">
    <dxf/>
  </rfmt>
  <rfmt sheetId="1" sqref="S44" start="0" length="0">
    <dxf/>
  </rfmt>
  <rfmt sheetId="1" sqref="D45" start="0" length="0">
    <dxf/>
  </rfmt>
  <rfmt sheetId="1" sqref="E45" start="0" length="0">
    <dxf/>
  </rfmt>
  <rfmt sheetId="1" sqref="F45" start="0" length="0">
    <dxf/>
  </rfmt>
  <rfmt sheetId="1" sqref="G45" start="0" length="0">
    <dxf/>
  </rfmt>
  <rfmt sheetId="1" sqref="H45" start="0" length="0">
    <dxf/>
  </rfmt>
  <rfmt sheetId="1" sqref="I45" start="0" length="0">
    <dxf/>
  </rfmt>
  <rfmt sheetId="1" sqref="J45" start="0" length="0">
    <dxf/>
  </rfmt>
  <rfmt sheetId="1" sqref="K45" start="0" length="0">
    <dxf/>
  </rfmt>
  <rfmt sheetId="1" sqref="L45" start="0" length="0">
    <dxf/>
  </rfmt>
  <rfmt sheetId="1" sqref="M45" start="0" length="0">
    <dxf/>
  </rfmt>
  <rfmt sheetId="1" sqref="N45" start="0" length="0">
    <dxf/>
  </rfmt>
  <rfmt sheetId="1" sqref="O45" start="0" length="0">
    <dxf/>
  </rfmt>
  <rfmt sheetId="1" sqref="P45" start="0" length="0">
    <dxf/>
  </rfmt>
  <rfmt sheetId="1" sqref="Q45" start="0" length="0">
    <dxf/>
  </rfmt>
  <rfmt sheetId="1" sqref="R45" start="0" length="0">
    <dxf/>
  </rfmt>
  <rfmt sheetId="1" sqref="S45" start="0" length="0">
    <dxf/>
  </rfmt>
  <rfmt sheetId="1" sqref="D46" start="0" length="0">
    <dxf/>
  </rfmt>
  <rfmt sheetId="1" sqref="E46" start="0" length="0">
    <dxf/>
  </rfmt>
  <rfmt sheetId="1" sqref="F46" start="0" length="0">
    <dxf/>
  </rfmt>
  <rfmt sheetId="1" sqref="G46" start="0" length="0">
    <dxf/>
  </rfmt>
  <rfmt sheetId="1" sqref="H46" start="0" length="0">
    <dxf/>
  </rfmt>
  <rfmt sheetId="1" sqref="I46" start="0" length="0">
    <dxf/>
  </rfmt>
  <rfmt sheetId="1" sqref="J46" start="0" length="0">
    <dxf/>
  </rfmt>
  <rfmt sheetId="1" sqref="K46" start="0" length="0">
    <dxf/>
  </rfmt>
  <rfmt sheetId="1" sqref="L46" start="0" length="0">
    <dxf/>
  </rfmt>
  <rfmt sheetId="1" sqref="M46" start="0" length="0">
    <dxf/>
  </rfmt>
  <rfmt sheetId="1" sqref="N46" start="0" length="0">
    <dxf/>
  </rfmt>
  <rfmt sheetId="1" sqref="O46" start="0" length="0">
    <dxf/>
  </rfmt>
  <rfmt sheetId="1" sqref="P46" start="0" length="0">
    <dxf/>
  </rfmt>
  <rfmt sheetId="1" sqref="Q46" start="0" length="0">
    <dxf/>
  </rfmt>
  <rfmt sheetId="1" sqref="R46" start="0" length="0">
    <dxf/>
  </rfmt>
  <rfmt sheetId="1" sqref="S46" start="0" length="0">
    <dxf/>
  </rfmt>
  <rfmt sheetId="1" sqref="D47" start="0" length="0">
    <dxf>
      <font>
        <sz val="9"/>
        <color rgb="FFFF0000"/>
        <name val="Times New Roman"/>
        <family val="1"/>
        <charset val="204"/>
        <scheme val="none"/>
      </font>
    </dxf>
  </rfmt>
  <rfmt sheetId="1" sqref="E47" start="0" length="0">
    <dxf>
      <font>
        <sz val="9"/>
        <color rgb="FFFF0000"/>
        <name val="Times New Roman"/>
        <family val="1"/>
        <charset val="204"/>
        <scheme val="none"/>
      </font>
    </dxf>
  </rfmt>
  <rfmt sheetId="1" sqref="F47" start="0" length="0">
    <dxf>
      <font>
        <sz val="9"/>
        <color rgb="FFFF0000"/>
        <name val="Times New Roman"/>
        <family val="1"/>
        <charset val="204"/>
        <scheme val="none"/>
      </font>
    </dxf>
  </rfmt>
  <rfmt sheetId="1" sqref="G47" start="0" length="0">
    <dxf>
      <font>
        <sz val="9"/>
        <color rgb="FFFF0000"/>
        <name val="Times New Roman"/>
        <family val="1"/>
        <charset val="204"/>
        <scheme val="none"/>
      </font>
    </dxf>
  </rfmt>
  <rfmt sheetId="1" sqref="H47" start="0" length="0">
    <dxf>
      <font>
        <sz val="9"/>
        <color rgb="FFFF0000"/>
        <name val="Times New Roman"/>
        <family val="1"/>
        <charset val="204"/>
        <scheme val="none"/>
      </font>
    </dxf>
  </rfmt>
  <rfmt sheetId="1" sqref="I47" start="0" length="0">
    <dxf>
      <font>
        <sz val="9"/>
        <color rgb="FFFF0000"/>
        <name val="Times New Roman"/>
        <family val="1"/>
        <charset val="204"/>
        <scheme val="none"/>
      </font>
    </dxf>
  </rfmt>
  <rfmt sheetId="1" sqref="J47" start="0" length="0">
    <dxf>
      <font>
        <sz val="9"/>
        <color rgb="FFFF0000"/>
        <name val="Times New Roman"/>
        <family val="1"/>
        <charset val="204"/>
        <scheme val="none"/>
      </font>
    </dxf>
  </rfmt>
  <rfmt sheetId="1" sqref="K47" start="0" length="0">
    <dxf>
      <font>
        <sz val="9"/>
        <color rgb="FFFF0000"/>
        <name val="Times New Roman"/>
        <family val="1"/>
        <charset val="204"/>
        <scheme val="none"/>
      </font>
    </dxf>
  </rfmt>
  <rfmt sheetId="1" sqref="L47" start="0" length="0">
    <dxf>
      <font>
        <sz val="9"/>
        <color rgb="FFFF0000"/>
        <name val="Times New Roman"/>
        <family val="1"/>
        <charset val="204"/>
        <scheme val="none"/>
      </font>
    </dxf>
  </rfmt>
  <rfmt sheetId="1" sqref="M47" start="0" length="0">
    <dxf>
      <font>
        <sz val="9"/>
        <color rgb="FFFF0000"/>
        <name val="Times New Roman"/>
        <family val="1"/>
        <charset val="204"/>
        <scheme val="none"/>
      </font>
    </dxf>
  </rfmt>
  <rfmt sheetId="1" sqref="N47" start="0" length="0">
    <dxf>
      <font>
        <sz val="9"/>
        <color rgb="FFFF0000"/>
        <name val="Times New Roman"/>
        <family val="1"/>
        <charset val="204"/>
        <scheme val="none"/>
      </font>
    </dxf>
  </rfmt>
  <rfmt sheetId="1" sqref="O47" start="0" length="0">
    <dxf>
      <font>
        <sz val="9"/>
        <color rgb="FFFF0000"/>
        <name val="Times New Roman"/>
        <family val="1"/>
        <charset val="204"/>
        <scheme val="none"/>
      </font>
    </dxf>
  </rfmt>
  <rfmt sheetId="1" sqref="P47" start="0" length="0">
    <dxf>
      <font>
        <sz val="9"/>
        <color rgb="FFFF0000"/>
        <name val="Times New Roman"/>
        <family val="1"/>
        <charset val="204"/>
        <scheme val="none"/>
      </font>
    </dxf>
  </rfmt>
  <rfmt sheetId="1" sqref="Q47" start="0" length="0">
    <dxf>
      <font>
        <sz val="9"/>
        <color rgb="FFFF0000"/>
        <name val="Times New Roman"/>
        <family val="1"/>
        <charset val="204"/>
        <scheme val="none"/>
      </font>
    </dxf>
  </rfmt>
  <rfmt sheetId="1" sqref="R47" start="0" length="0">
    <dxf>
      <font>
        <sz val="9"/>
        <color rgb="FFFF0000"/>
        <name val="Times New Roman"/>
        <family val="1"/>
        <charset val="204"/>
        <scheme val="none"/>
      </font>
    </dxf>
  </rfmt>
  <rfmt sheetId="1" sqref="S47" start="0" length="0">
    <dxf>
      <font>
        <sz val="9"/>
        <color rgb="FFFF0000"/>
        <name val="Times New Roman"/>
        <family val="1"/>
        <charset val="204"/>
        <scheme val="none"/>
      </font>
    </dxf>
  </rfmt>
  <rfmt sheetId="1" sqref="D48" start="0" length="0">
    <dxf/>
  </rfmt>
  <rfmt sheetId="1" sqref="E48" start="0" length="0">
    <dxf/>
  </rfmt>
  <rfmt sheetId="1" sqref="F48" start="0" length="0">
    <dxf/>
  </rfmt>
  <rfmt sheetId="1" sqref="G48" start="0" length="0">
    <dxf/>
  </rfmt>
  <rfmt sheetId="1" sqref="H48" start="0" length="0">
    <dxf/>
  </rfmt>
  <rfmt sheetId="1" sqref="I48" start="0" length="0">
    <dxf/>
  </rfmt>
  <rfmt sheetId="1" sqref="J48" start="0" length="0">
    <dxf/>
  </rfmt>
  <rfmt sheetId="1" sqref="K48" start="0" length="0">
    <dxf/>
  </rfmt>
  <rfmt sheetId="1" sqref="L48" start="0" length="0">
    <dxf/>
  </rfmt>
  <rfmt sheetId="1" sqref="M48" start="0" length="0">
    <dxf/>
  </rfmt>
  <rfmt sheetId="1" sqref="N48" start="0" length="0">
    <dxf/>
  </rfmt>
  <rfmt sheetId="1" sqref="O48" start="0" length="0">
    <dxf/>
  </rfmt>
  <rfmt sheetId="1" sqref="P48" start="0" length="0">
    <dxf/>
  </rfmt>
  <rfmt sheetId="1" sqref="Q48" start="0" length="0">
    <dxf/>
  </rfmt>
  <rfmt sheetId="1" sqref="R48" start="0" length="0">
    <dxf/>
  </rfmt>
  <rfmt sheetId="1" sqref="S48" start="0" length="0">
    <dxf/>
  </rfmt>
  <rfmt sheetId="1" sqref="D49" start="0" length="0">
    <dxf/>
  </rfmt>
  <rfmt sheetId="1" sqref="E49" start="0" length="0">
    <dxf/>
  </rfmt>
  <rfmt sheetId="1" sqref="F49" start="0" length="0">
    <dxf/>
  </rfmt>
  <rfmt sheetId="1" sqref="G49" start="0" length="0">
    <dxf/>
  </rfmt>
  <rfmt sheetId="1" sqref="H49" start="0" length="0">
    <dxf/>
  </rfmt>
  <rfmt sheetId="1" sqref="I49" start="0" length="0">
    <dxf/>
  </rfmt>
  <rfmt sheetId="1" sqref="J49" start="0" length="0">
    <dxf/>
  </rfmt>
  <rfmt sheetId="1" sqref="K49" start="0" length="0">
    <dxf/>
  </rfmt>
  <rfmt sheetId="1" sqref="L49" start="0" length="0">
    <dxf/>
  </rfmt>
  <rfmt sheetId="1" sqref="M49" start="0" length="0">
    <dxf/>
  </rfmt>
  <rfmt sheetId="1" sqref="N49" start="0" length="0">
    <dxf/>
  </rfmt>
  <rfmt sheetId="1" sqref="O49" start="0" length="0">
    <dxf/>
  </rfmt>
  <rfmt sheetId="1" sqref="P49" start="0" length="0">
    <dxf/>
  </rfmt>
  <rfmt sheetId="1" sqref="Q49" start="0" length="0">
    <dxf/>
  </rfmt>
  <rfmt sheetId="1" sqref="R49" start="0" length="0">
    <dxf/>
  </rfmt>
  <rfmt sheetId="1" sqref="S49" start="0" length="0">
    <dxf/>
  </rfmt>
  <rfmt sheetId="1" sqref="D50" start="0" length="0">
    <dxf/>
  </rfmt>
  <rfmt sheetId="1" sqref="E50" start="0" length="0">
    <dxf/>
  </rfmt>
  <rfmt sheetId="1" sqref="F50" start="0" length="0">
    <dxf/>
  </rfmt>
  <rfmt sheetId="1" sqref="G50" start="0" length="0">
    <dxf/>
  </rfmt>
  <rfmt sheetId="1" sqref="H50" start="0" length="0">
    <dxf/>
  </rfmt>
  <rfmt sheetId="1" sqref="I50" start="0" length="0">
    <dxf/>
  </rfmt>
  <rfmt sheetId="1" sqref="J50" start="0" length="0">
    <dxf/>
  </rfmt>
  <rfmt sheetId="1" sqref="K50" start="0" length="0">
    <dxf/>
  </rfmt>
  <rfmt sheetId="1" sqref="L50" start="0" length="0">
    <dxf/>
  </rfmt>
  <rfmt sheetId="1" sqref="M50" start="0" length="0">
    <dxf/>
  </rfmt>
  <rfmt sheetId="1" sqref="N50" start="0" length="0">
    <dxf/>
  </rfmt>
  <rfmt sheetId="1" sqref="O50" start="0" length="0">
    <dxf/>
  </rfmt>
  <rfmt sheetId="1" sqref="P50" start="0" length="0">
    <dxf/>
  </rfmt>
  <rfmt sheetId="1" sqref="Q50" start="0" length="0">
    <dxf/>
  </rfmt>
  <rfmt sheetId="1" sqref="R50" start="0" length="0">
    <dxf/>
  </rfmt>
  <rfmt sheetId="1" sqref="S50" start="0" length="0">
    <dxf/>
  </rfmt>
  <rcc rId="19040" sId="1" odxf="1" dxf="1">
    <oc r="D51">
      <f>ROUND((F51+G51+H51+I51+J51+K51+M51+O51+P51+Q51+R51+S51)*0.0214,2)</f>
    </oc>
    <nc r="D51">
      <f>ROUND((F51+G51+H51+I51+J51+K51+M51+O51+P51+Q51+R51+S51)*0.0214,2)</f>
    </nc>
    <odxf>
      <font>
        <sz val="9"/>
        <color auto="1"/>
        <name val="Times New Roman"/>
        <family val="1"/>
        <charset val="204"/>
        <scheme val="none"/>
      </font>
    </odxf>
    <ndxf>
      <font>
        <sz val="9"/>
        <color rgb="FFFF0000"/>
        <name val="Times New Roman"/>
        <family val="1"/>
        <charset val="204"/>
        <scheme val="none"/>
      </font>
    </ndxf>
  </rcc>
  <rfmt sheetId="1" sqref="E51" start="0" length="0">
    <dxf>
      <font>
        <sz val="9"/>
        <color rgb="FFFF0000"/>
        <name val="Times New Roman"/>
        <family val="1"/>
        <charset val="204"/>
        <scheme val="none"/>
      </font>
    </dxf>
  </rfmt>
  <rfmt sheetId="1" sqref="F51" start="0" length="0">
    <dxf>
      <font>
        <sz val="9"/>
        <color rgb="FFFF0000"/>
        <name val="Times New Roman"/>
        <family val="1"/>
        <charset val="204"/>
        <scheme val="none"/>
      </font>
    </dxf>
  </rfmt>
  <rfmt sheetId="1" sqref="G51" start="0" length="0">
    <dxf>
      <font>
        <sz val="9"/>
        <color rgb="FFFF0000"/>
        <name val="Times New Roman"/>
        <family val="1"/>
        <charset val="204"/>
        <scheme val="none"/>
      </font>
    </dxf>
  </rfmt>
  <rfmt sheetId="1" sqref="H51" start="0" length="0">
    <dxf>
      <font>
        <sz val="9"/>
        <color rgb="FFFF0000"/>
        <name val="Times New Roman"/>
        <family val="1"/>
        <charset val="204"/>
        <scheme val="none"/>
      </font>
    </dxf>
  </rfmt>
  <rfmt sheetId="1" sqref="I51" start="0" length="0">
    <dxf>
      <font>
        <sz val="9"/>
        <color rgb="FFFF0000"/>
        <name val="Times New Roman"/>
        <family val="1"/>
        <charset val="204"/>
        <scheme val="none"/>
      </font>
    </dxf>
  </rfmt>
  <rfmt sheetId="1" sqref="J51" start="0" length="0">
    <dxf>
      <font>
        <sz val="9"/>
        <color rgb="FFFF0000"/>
        <name val="Times New Roman"/>
        <family val="1"/>
        <charset val="204"/>
        <scheme val="none"/>
      </font>
    </dxf>
  </rfmt>
  <rfmt sheetId="1" sqref="K51" start="0" length="0">
    <dxf>
      <font>
        <sz val="9"/>
        <color rgb="FFFF0000"/>
        <name val="Times New Roman"/>
        <family val="1"/>
        <charset val="204"/>
        <scheme val="none"/>
      </font>
    </dxf>
  </rfmt>
  <rfmt sheetId="1" sqref="L51" start="0" length="0">
    <dxf>
      <font>
        <sz val="9"/>
        <color rgb="FFFF0000"/>
        <name val="Times New Roman"/>
        <family val="1"/>
        <charset val="204"/>
        <scheme val="none"/>
      </font>
    </dxf>
  </rfmt>
  <rfmt sheetId="1" sqref="M51" start="0" length="0">
    <dxf>
      <font>
        <sz val="9"/>
        <color rgb="FFFF0000"/>
        <name val="Times New Roman"/>
        <family val="1"/>
        <charset val="204"/>
        <scheme val="none"/>
      </font>
    </dxf>
  </rfmt>
  <rfmt sheetId="1" sqref="N51" start="0" length="0">
    <dxf>
      <font>
        <sz val="9"/>
        <color rgb="FFFF0000"/>
        <name val="Times New Roman"/>
        <family val="1"/>
        <charset val="204"/>
        <scheme val="none"/>
      </font>
    </dxf>
  </rfmt>
  <rfmt sheetId="1" sqref="O51" start="0" length="0">
    <dxf>
      <font>
        <sz val="9"/>
        <color rgb="FFFF0000"/>
        <name val="Times New Roman"/>
        <family val="1"/>
        <charset val="204"/>
        <scheme val="none"/>
      </font>
    </dxf>
  </rfmt>
  <rfmt sheetId="1" sqref="P51" start="0" length="0">
    <dxf>
      <font>
        <sz val="9"/>
        <color rgb="FFFF0000"/>
        <name val="Times New Roman"/>
        <family val="1"/>
        <charset val="204"/>
        <scheme val="none"/>
      </font>
    </dxf>
  </rfmt>
  <rfmt sheetId="1" sqref="Q51" start="0" length="0">
    <dxf>
      <font>
        <sz val="9"/>
        <color rgb="FFFF0000"/>
        <name val="Times New Roman"/>
        <family val="1"/>
        <charset val="204"/>
        <scheme val="none"/>
      </font>
    </dxf>
  </rfmt>
  <rfmt sheetId="1" sqref="R51" start="0" length="0">
    <dxf>
      <font>
        <sz val="9"/>
        <color rgb="FFFF0000"/>
        <name val="Times New Roman"/>
        <family val="1"/>
        <charset val="204"/>
        <scheme val="none"/>
      </font>
    </dxf>
  </rfmt>
  <rfmt sheetId="1" sqref="S51" start="0" length="0">
    <dxf>
      <font>
        <sz val="9"/>
        <color rgb="FFFF0000"/>
        <name val="Times New Roman"/>
        <family val="1"/>
        <charset val="204"/>
        <scheme val="none"/>
      </font>
    </dxf>
  </rfmt>
  <rcc rId="19041" sId="1" odxf="1" dxf="1">
    <oc r="D52">
      <f>ROUND((F52+G52+H52+I52+J52+K52+M52+O52+P52+Q52+R52+S52)*0.0214,2)</f>
    </oc>
    <nc r="D52">
      <f>ROUND((F52+G52+H52+I52+J52+K52+M52+O52+P52+Q52+R52+S52)*0.0214,2)</f>
    </nc>
    <odxf>
      <font>
        <sz val="9"/>
        <color auto="1"/>
        <name val="Times New Roman"/>
        <family val="1"/>
        <charset val="204"/>
        <scheme val="none"/>
      </font>
    </odxf>
    <ndxf>
      <font>
        <sz val="9"/>
        <color rgb="FFFF0000"/>
        <name val="Times New Roman"/>
        <family val="1"/>
        <charset val="204"/>
        <scheme val="none"/>
      </font>
    </ndxf>
  </rcc>
  <rfmt sheetId="1" sqref="E52" start="0" length="0">
    <dxf>
      <font>
        <sz val="9"/>
        <color rgb="FFFF0000"/>
        <name val="Times New Roman"/>
        <family val="1"/>
        <charset val="204"/>
        <scheme val="none"/>
      </font>
    </dxf>
  </rfmt>
  <rfmt sheetId="1" sqref="F52" start="0" length="0">
    <dxf>
      <font>
        <sz val="9"/>
        <color rgb="FFFF0000"/>
        <name val="Times New Roman"/>
        <family val="1"/>
        <charset val="204"/>
        <scheme val="none"/>
      </font>
    </dxf>
  </rfmt>
  <rfmt sheetId="1" sqref="G52" start="0" length="0">
    <dxf>
      <font>
        <sz val="9"/>
        <color rgb="FFFF0000"/>
        <name val="Times New Roman"/>
        <family val="1"/>
        <charset val="204"/>
        <scheme val="none"/>
      </font>
    </dxf>
  </rfmt>
  <rfmt sheetId="1" sqref="H52" start="0" length="0">
    <dxf>
      <font>
        <sz val="9"/>
        <color rgb="FFFF0000"/>
        <name val="Times New Roman"/>
        <family val="1"/>
        <charset val="204"/>
        <scheme val="none"/>
      </font>
    </dxf>
  </rfmt>
  <rfmt sheetId="1" sqref="I52" start="0" length="0">
    <dxf>
      <font>
        <sz val="9"/>
        <color rgb="FFFF0000"/>
        <name val="Times New Roman"/>
        <family val="1"/>
        <charset val="204"/>
        <scheme val="none"/>
      </font>
    </dxf>
  </rfmt>
  <rfmt sheetId="1" sqref="J52" start="0" length="0">
    <dxf>
      <font>
        <sz val="9"/>
        <color rgb="FFFF0000"/>
        <name val="Times New Roman"/>
        <family val="1"/>
        <charset val="204"/>
        <scheme val="none"/>
      </font>
    </dxf>
  </rfmt>
  <rfmt sheetId="1" sqref="K52" start="0" length="0">
    <dxf>
      <font>
        <sz val="9"/>
        <color rgb="FFFF0000"/>
        <name val="Times New Roman"/>
        <family val="1"/>
        <charset val="204"/>
        <scheme val="none"/>
      </font>
    </dxf>
  </rfmt>
  <rfmt sheetId="1" sqref="L52" start="0" length="0">
    <dxf>
      <font>
        <sz val="9"/>
        <color rgb="FFFF0000"/>
        <name val="Times New Roman"/>
        <family val="1"/>
        <charset val="204"/>
        <scheme val="none"/>
      </font>
    </dxf>
  </rfmt>
  <rfmt sheetId="1" sqref="M52" start="0" length="0">
    <dxf>
      <font>
        <sz val="9"/>
        <color rgb="FFFF0000"/>
        <name val="Times New Roman"/>
        <family val="1"/>
        <charset val="204"/>
        <scheme val="none"/>
      </font>
    </dxf>
  </rfmt>
  <rfmt sheetId="1" sqref="N52" start="0" length="0">
    <dxf>
      <font>
        <sz val="9"/>
        <color rgb="FFFF0000"/>
        <name val="Times New Roman"/>
        <family val="1"/>
        <charset val="204"/>
        <scheme val="none"/>
      </font>
    </dxf>
  </rfmt>
  <rfmt sheetId="1" sqref="O52" start="0" length="0">
    <dxf>
      <font>
        <sz val="9"/>
        <color rgb="FFFF0000"/>
        <name val="Times New Roman"/>
        <family val="1"/>
        <charset val="204"/>
        <scheme val="none"/>
      </font>
    </dxf>
  </rfmt>
  <rfmt sheetId="1" sqref="P52" start="0" length="0">
    <dxf>
      <font>
        <sz val="9"/>
        <color rgb="FFFF0000"/>
        <name val="Times New Roman"/>
        <family val="1"/>
        <charset val="204"/>
        <scheme val="none"/>
      </font>
    </dxf>
  </rfmt>
  <rfmt sheetId="1" sqref="Q52" start="0" length="0">
    <dxf>
      <font>
        <sz val="9"/>
        <color rgb="FFFF0000"/>
        <name val="Times New Roman"/>
        <family val="1"/>
        <charset val="204"/>
        <scheme val="none"/>
      </font>
    </dxf>
  </rfmt>
  <rfmt sheetId="1" sqref="R52" start="0" length="0">
    <dxf>
      <font>
        <sz val="9"/>
        <color rgb="FFFF0000"/>
        <name val="Times New Roman"/>
        <family val="1"/>
        <charset val="204"/>
        <scheme val="none"/>
      </font>
    </dxf>
  </rfmt>
  <rfmt sheetId="1" sqref="S52" start="0" length="0">
    <dxf>
      <font>
        <sz val="9"/>
        <color rgb="FFFF0000"/>
        <name val="Times New Roman"/>
        <family val="1"/>
        <charset val="204"/>
        <scheme val="none"/>
      </font>
    </dxf>
  </rfmt>
  <rfmt sheetId="1" sqref="D53" start="0" length="0">
    <dxf/>
  </rfmt>
  <rfmt sheetId="1" sqref="E53" start="0" length="0">
    <dxf/>
  </rfmt>
  <rfmt sheetId="1" sqref="F53" start="0" length="0">
    <dxf/>
  </rfmt>
  <rfmt sheetId="1" sqref="G53" start="0" length="0">
    <dxf/>
  </rfmt>
  <rfmt sheetId="1" sqref="H53" start="0" length="0">
    <dxf/>
  </rfmt>
  <rfmt sheetId="1" sqref="I53" start="0" length="0">
    <dxf/>
  </rfmt>
  <rfmt sheetId="1" sqref="J53" start="0" length="0">
    <dxf/>
  </rfmt>
  <rfmt sheetId="1" sqref="K53" start="0" length="0">
    <dxf/>
  </rfmt>
  <rfmt sheetId="1" sqref="L53" start="0" length="0">
    <dxf/>
  </rfmt>
  <rfmt sheetId="1" sqref="M53" start="0" length="0">
    <dxf/>
  </rfmt>
  <rfmt sheetId="1" sqref="N53" start="0" length="0">
    <dxf/>
  </rfmt>
  <rfmt sheetId="1" sqref="O53" start="0" length="0">
    <dxf/>
  </rfmt>
  <rfmt sheetId="1" sqref="P53" start="0" length="0">
    <dxf/>
  </rfmt>
  <rfmt sheetId="1" sqref="Q53" start="0" length="0">
    <dxf/>
  </rfmt>
  <rfmt sheetId="1" sqref="R53" start="0" length="0">
    <dxf/>
  </rfmt>
  <rfmt sheetId="1" sqref="S53" start="0" length="0">
    <dxf/>
  </rfmt>
  <rfmt sheetId="1" sqref="D54" start="0" length="0">
    <dxf>
      <font>
        <sz val="9"/>
        <color rgb="FFFF0000"/>
        <name val="Times New Roman"/>
        <family val="1"/>
        <charset val="204"/>
        <scheme val="none"/>
      </font>
    </dxf>
  </rfmt>
  <rfmt sheetId="1" sqref="E54" start="0" length="0">
    <dxf>
      <font>
        <sz val="9"/>
        <color rgb="FFFF0000"/>
        <name val="Times New Roman"/>
        <family val="1"/>
        <charset val="204"/>
        <scheme val="none"/>
      </font>
    </dxf>
  </rfmt>
  <rfmt sheetId="1" sqref="F54" start="0" length="0">
    <dxf>
      <font>
        <sz val="9"/>
        <color rgb="FFFF0000"/>
        <name val="Times New Roman"/>
        <family val="1"/>
        <charset val="204"/>
        <scheme val="none"/>
      </font>
    </dxf>
  </rfmt>
  <rfmt sheetId="1" sqref="G54" start="0" length="0">
    <dxf>
      <font>
        <sz val="9"/>
        <color rgb="FFFF0000"/>
        <name val="Times New Roman"/>
        <family val="1"/>
        <charset val="204"/>
        <scheme val="none"/>
      </font>
    </dxf>
  </rfmt>
  <rfmt sheetId="1" sqref="H54" start="0" length="0">
    <dxf>
      <font>
        <sz val="9"/>
        <color rgb="FFFF0000"/>
        <name val="Times New Roman"/>
        <family val="1"/>
        <charset val="204"/>
        <scheme val="none"/>
      </font>
    </dxf>
  </rfmt>
  <rfmt sheetId="1" sqref="I54" start="0" length="0">
    <dxf>
      <font>
        <sz val="9"/>
        <color rgb="FFFF0000"/>
        <name val="Times New Roman"/>
        <family val="1"/>
        <charset val="204"/>
        <scheme val="none"/>
      </font>
    </dxf>
  </rfmt>
  <rfmt sheetId="1" sqref="J54" start="0" length="0">
    <dxf>
      <font>
        <sz val="9"/>
        <color rgb="FFFF0000"/>
        <name val="Times New Roman"/>
        <family val="1"/>
        <charset val="204"/>
        <scheme val="none"/>
      </font>
    </dxf>
  </rfmt>
  <rfmt sheetId="1" sqref="K54" start="0" length="0">
    <dxf>
      <font>
        <sz val="9"/>
        <color rgb="FFFF0000"/>
        <name val="Times New Roman"/>
        <family val="1"/>
        <charset val="204"/>
        <scheme val="none"/>
      </font>
    </dxf>
  </rfmt>
  <rfmt sheetId="1" sqref="L54" start="0" length="0">
    <dxf>
      <font>
        <sz val="9"/>
        <color rgb="FFFF0000"/>
        <name val="Times New Roman"/>
        <family val="1"/>
        <charset val="204"/>
        <scheme val="none"/>
      </font>
    </dxf>
  </rfmt>
  <rfmt sheetId="1" sqref="M54" start="0" length="0">
    <dxf>
      <font>
        <sz val="9"/>
        <color rgb="FFFF0000"/>
        <name val="Times New Roman"/>
        <family val="1"/>
        <charset val="204"/>
        <scheme val="none"/>
      </font>
    </dxf>
  </rfmt>
  <rfmt sheetId="1" sqref="N54" start="0" length="0">
    <dxf>
      <font>
        <sz val="9"/>
        <color rgb="FFFF0000"/>
        <name val="Times New Roman"/>
        <family val="1"/>
        <charset val="204"/>
        <scheme val="none"/>
      </font>
    </dxf>
  </rfmt>
  <rfmt sheetId="1" sqref="O54" start="0" length="0">
    <dxf>
      <font>
        <sz val="9"/>
        <color rgb="FFFF0000"/>
        <name val="Times New Roman"/>
        <family val="1"/>
        <charset val="204"/>
        <scheme val="none"/>
      </font>
    </dxf>
  </rfmt>
  <rfmt sheetId="1" sqref="P54" start="0" length="0">
    <dxf>
      <font>
        <sz val="9"/>
        <color rgb="FFFF0000"/>
        <name val="Times New Roman"/>
        <family val="1"/>
        <charset val="204"/>
        <scheme val="none"/>
      </font>
    </dxf>
  </rfmt>
  <rfmt sheetId="1" sqref="Q54" start="0" length="0">
    <dxf>
      <font>
        <sz val="9"/>
        <color rgb="FFFF0000"/>
        <name val="Times New Roman"/>
        <family val="1"/>
        <charset val="204"/>
        <scheme val="none"/>
      </font>
    </dxf>
  </rfmt>
  <rfmt sheetId="1" sqref="R54" start="0" length="0">
    <dxf>
      <font>
        <sz val="9"/>
        <color rgb="FFFF0000"/>
        <name val="Times New Roman"/>
        <family val="1"/>
        <charset val="204"/>
        <scheme val="none"/>
      </font>
    </dxf>
  </rfmt>
  <rfmt sheetId="1" sqref="S54" start="0" length="0">
    <dxf>
      <font>
        <sz val="9"/>
        <color rgb="FFFF0000"/>
        <name val="Times New Roman"/>
        <family val="1"/>
        <charset val="204"/>
        <scheme val="none"/>
      </font>
    </dxf>
  </rfmt>
  <rfmt sheetId="1" sqref="D55" start="0" length="0">
    <dxf/>
  </rfmt>
  <rfmt sheetId="1" sqref="E55" start="0" length="0">
    <dxf/>
  </rfmt>
  <rfmt sheetId="1" sqref="F55" start="0" length="0">
    <dxf/>
  </rfmt>
  <rfmt sheetId="1" sqref="G55" start="0" length="0">
    <dxf/>
  </rfmt>
  <rfmt sheetId="1" sqref="H55" start="0" length="0">
    <dxf/>
  </rfmt>
  <rfmt sheetId="1" sqref="I55" start="0" length="0">
    <dxf/>
  </rfmt>
  <rfmt sheetId="1" sqref="J55" start="0" length="0">
    <dxf/>
  </rfmt>
  <rfmt sheetId="1" sqref="K55" start="0" length="0">
    <dxf/>
  </rfmt>
  <rfmt sheetId="1" sqref="L55" start="0" length="0">
    <dxf/>
  </rfmt>
  <rfmt sheetId="1" sqref="M55" start="0" length="0">
    <dxf/>
  </rfmt>
  <rfmt sheetId="1" sqref="N55" start="0" length="0">
    <dxf/>
  </rfmt>
  <rfmt sheetId="1" sqref="O55" start="0" length="0">
    <dxf/>
  </rfmt>
  <rfmt sheetId="1" sqref="P55" start="0" length="0">
    <dxf/>
  </rfmt>
  <rfmt sheetId="1" sqref="Q55" start="0" length="0">
    <dxf/>
  </rfmt>
  <rfmt sheetId="1" sqref="R55" start="0" length="0">
    <dxf/>
  </rfmt>
  <rfmt sheetId="1" sqref="S55" start="0" length="0">
    <dxf/>
  </rfmt>
  <rfmt sheetId="1" sqref="D56" start="0" length="0">
    <dxf/>
  </rfmt>
  <rfmt sheetId="1" sqref="E56" start="0" length="0">
    <dxf/>
  </rfmt>
  <rfmt sheetId="1" sqref="F56" start="0" length="0">
    <dxf/>
  </rfmt>
  <rfmt sheetId="1" sqref="G56" start="0" length="0">
    <dxf/>
  </rfmt>
  <rfmt sheetId="1" sqref="H56" start="0" length="0">
    <dxf/>
  </rfmt>
  <rfmt sheetId="1" sqref="I56" start="0" length="0">
    <dxf/>
  </rfmt>
  <rfmt sheetId="1" sqref="J56" start="0" length="0">
    <dxf/>
  </rfmt>
  <rfmt sheetId="1" sqref="K56" start="0" length="0">
    <dxf/>
  </rfmt>
  <rfmt sheetId="1" sqref="L56" start="0" length="0">
    <dxf/>
  </rfmt>
  <rfmt sheetId="1" sqref="M56" start="0" length="0">
    <dxf/>
  </rfmt>
  <rfmt sheetId="1" sqref="N56" start="0" length="0">
    <dxf/>
  </rfmt>
  <rfmt sheetId="1" sqref="O56" start="0" length="0">
    <dxf/>
  </rfmt>
  <rfmt sheetId="1" sqref="P56" start="0" length="0">
    <dxf/>
  </rfmt>
  <rfmt sheetId="1" sqref="Q56" start="0" length="0">
    <dxf/>
  </rfmt>
  <rfmt sheetId="1" sqref="R56" start="0" length="0">
    <dxf/>
  </rfmt>
  <rfmt sheetId="1" sqref="S56" start="0" length="0">
    <dxf/>
  </rfmt>
  <rfmt sheetId="1" sqref="D57" start="0" length="0">
    <dxf/>
  </rfmt>
  <rfmt sheetId="1" sqref="E57" start="0" length="0">
    <dxf/>
  </rfmt>
  <rfmt sheetId="1" sqref="F57" start="0" length="0">
    <dxf/>
  </rfmt>
  <rfmt sheetId="1" sqref="G57" start="0" length="0">
    <dxf/>
  </rfmt>
  <rfmt sheetId="1" sqref="H57" start="0" length="0">
    <dxf/>
  </rfmt>
  <rfmt sheetId="1" sqref="I57" start="0" length="0">
    <dxf/>
  </rfmt>
  <rfmt sheetId="1" sqref="J57" start="0" length="0">
    <dxf/>
  </rfmt>
  <rfmt sheetId="1" sqref="K57" start="0" length="0">
    <dxf/>
  </rfmt>
  <rfmt sheetId="1" sqref="L57" start="0" length="0">
    <dxf/>
  </rfmt>
  <rfmt sheetId="1" sqref="M57" start="0" length="0">
    <dxf/>
  </rfmt>
  <rfmt sheetId="1" sqref="N57" start="0" length="0">
    <dxf/>
  </rfmt>
  <rfmt sheetId="1" sqref="O57" start="0" length="0">
    <dxf/>
  </rfmt>
  <rfmt sheetId="1" sqref="P57" start="0" length="0">
    <dxf/>
  </rfmt>
  <rfmt sheetId="1" sqref="Q57" start="0" length="0">
    <dxf/>
  </rfmt>
  <rfmt sheetId="1" sqref="R57" start="0" length="0">
    <dxf/>
  </rfmt>
  <rfmt sheetId="1" sqref="S57" start="0" length="0">
    <dxf/>
  </rfmt>
  <rfmt sheetId="1" sqref="D58" start="0" length="0">
    <dxf/>
  </rfmt>
  <rfmt sheetId="1" sqref="E58" start="0" length="0">
    <dxf/>
  </rfmt>
  <rfmt sheetId="1" sqref="F58" start="0" length="0">
    <dxf/>
  </rfmt>
  <rfmt sheetId="1" sqref="G58" start="0" length="0">
    <dxf/>
  </rfmt>
  <rfmt sheetId="1" sqref="H58" start="0" length="0">
    <dxf/>
  </rfmt>
  <rfmt sheetId="1" sqref="I58" start="0" length="0">
    <dxf/>
  </rfmt>
  <rfmt sheetId="1" sqref="J58" start="0" length="0">
    <dxf/>
  </rfmt>
  <rfmt sheetId="1" sqref="K58" start="0" length="0">
    <dxf/>
  </rfmt>
  <rfmt sheetId="1" sqref="L58" start="0" length="0">
    <dxf/>
  </rfmt>
  <rfmt sheetId="1" sqref="M58" start="0" length="0">
    <dxf/>
  </rfmt>
  <rfmt sheetId="1" sqref="N58" start="0" length="0">
    <dxf/>
  </rfmt>
  <rfmt sheetId="1" sqref="O58" start="0" length="0">
    <dxf/>
  </rfmt>
  <rfmt sheetId="1" sqref="P58" start="0" length="0">
    <dxf/>
  </rfmt>
  <rfmt sheetId="1" sqref="Q58" start="0" length="0">
    <dxf/>
  </rfmt>
  <rfmt sheetId="1" sqref="R58" start="0" length="0">
    <dxf/>
  </rfmt>
  <rfmt sheetId="1" sqref="S58" start="0" length="0">
    <dxf/>
  </rfmt>
  <rfmt sheetId="1" sqref="D59" start="0" length="0">
    <dxf/>
  </rfmt>
  <rfmt sheetId="1" sqref="E59" start="0" length="0">
    <dxf/>
  </rfmt>
  <rfmt sheetId="1" sqref="F59" start="0" length="0">
    <dxf/>
  </rfmt>
  <rfmt sheetId="1" sqref="G59" start="0" length="0">
    <dxf/>
  </rfmt>
  <rfmt sheetId="1" sqref="H59" start="0" length="0">
    <dxf/>
  </rfmt>
  <rfmt sheetId="1" sqref="I59" start="0" length="0">
    <dxf/>
  </rfmt>
  <rfmt sheetId="1" sqref="J59" start="0" length="0">
    <dxf/>
  </rfmt>
  <rfmt sheetId="1" sqref="K59" start="0" length="0">
    <dxf/>
  </rfmt>
  <rfmt sheetId="1" sqref="L59" start="0" length="0">
    <dxf/>
  </rfmt>
  <rfmt sheetId="1" sqref="M59" start="0" length="0">
    <dxf/>
  </rfmt>
  <rfmt sheetId="1" sqref="N59" start="0" length="0">
    <dxf/>
  </rfmt>
  <rfmt sheetId="1" sqref="O59" start="0" length="0">
    <dxf/>
  </rfmt>
  <rfmt sheetId="1" sqref="P59" start="0" length="0">
    <dxf/>
  </rfmt>
  <rfmt sheetId="1" sqref="Q59" start="0" length="0">
    <dxf/>
  </rfmt>
  <rfmt sheetId="1" sqref="R59" start="0" length="0">
    <dxf/>
  </rfmt>
  <rfmt sheetId="1" sqref="S59" start="0" length="0">
    <dxf/>
  </rfmt>
  <rfmt sheetId="1" sqref="D60" start="0" length="0">
    <dxf/>
  </rfmt>
  <rfmt sheetId="1" sqref="E60" start="0" length="0">
    <dxf/>
  </rfmt>
  <rfmt sheetId="1" sqref="F60" start="0" length="0">
    <dxf/>
  </rfmt>
  <rfmt sheetId="1" sqref="G60" start="0" length="0">
    <dxf/>
  </rfmt>
  <rfmt sheetId="1" sqref="H60" start="0" length="0">
    <dxf/>
  </rfmt>
  <rfmt sheetId="1" sqref="I60" start="0" length="0">
    <dxf/>
  </rfmt>
  <rfmt sheetId="1" sqref="J60" start="0" length="0">
    <dxf/>
  </rfmt>
  <rfmt sheetId="1" sqref="K60" start="0" length="0">
    <dxf/>
  </rfmt>
  <rfmt sheetId="1" sqref="L60" start="0" length="0">
    <dxf/>
  </rfmt>
  <rfmt sheetId="1" sqref="M60" start="0" length="0">
    <dxf/>
  </rfmt>
  <rfmt sheetId="1" sqref="N60" start="0" length="0">
    <dxf/>
  </rfmt>
  <rfmt sheetId="1" sqref="O60" start="0" length="0">
    <dxf/>
  </rfmt>
  <rfmt sheetId="1" sqref="P60" start="0" length="0">
    <dxf/>
  </rfmt>
  <rfmt sheetId="1" sqref="Q60" start="0" length="0">
    <dxf/>
  </rfmt>
  <rfmt sheetId="1" sqref="R60" start="0" length="0">
    <dxf/>
  </rfmt>
  <rfmt sheetId="1" sqref="S60" start="0" length="0">
    <dxf/>
  </rfmt>
  <rcc rId="19042" sId="1" odxf="1" dxf="1">
    <oc r="D61">
      <f>ROUND((F61+G61+H61+I61+J61+K61+M61+O61+P61+Q61+R61+S61)*0.0214,2)</f>
    </oc>
    <nc r="D61">
      <f>ROUND((F61+G61+H61+I61+J61+K61+M61+O61+P61+Q61+R61+S61)*0.0214,2)</f>
    </nc>
    <odxf/>
    <ndxf/>
  </rcc>
  <rfmt sheetId="1" sqref="E61" start="0" length="0">
    <dxf/>
  </rfmt>
  <rfmt sheetId="1" sqref="F61" start="0" length="0">
    <dxf/>
  </rfmt>
  <rfmt sheetId="1" sqref="G61" start="0" length="0">
    <dxf/>
  </rfmt>
  <rfmt sheetId="1" sqref="H61" start="0" length="0">
    <dxf/>
  </rfmt>
  <rfmt sheetId="1" sqref="I61" start="0" length="0">
    <dxf/>
  </rfmt>
  <rfmt sheetId="1" sqref="J61" start="0" length="0">
    <dxf/>
  </rfmt>
  <rfmt sheetId="1" sqref="K61" start="0" length="0">
    <dxf/>
  </rfmt>
  <rfmt sheetId="1" sqref="L61" start="0" length="0">
    <dxf/>
  </rfmt>
  <rfmt sheetId="1" sqref="M61" start="0" length="0">
    <dxf/>
  </rfmt>
  <rfmt sheetId="1" sqref="N61" start="0" length="0">
    <dxf/>
  </rfmt>
  <rfmt sheetId="1" sqref="O61" start="0" length="0">
    <dxf/>
  </rfmt>
  <rfmt sheetId="1" sqref="P61" start="0" length="0">
    <dxf/>
  </rfmt>
  <rfmt sheetId="1" sqref="Q61" start="0" length="0">
    <dxf/>
  </rfmt>
  <rfmt sheetId="1" sqref="R61" start="0" length="0">
    <dxf/>
  </rfmt>
  <rfmt sheetId="1" sqref="S61" start="0" length="0">
    <dxf/>
  </rfmt>
  <rcc rId="19043" sId="1" odxf="1" dxf="1">
    <oc r="D62">
      <f>ROUND((F62+G62+H62+I62+J62+K62+M62+O62+P62+Q62+R62+S62)*0.0214,2)</f>
    </oc>
    <nc r="D62">
      <f>ROUND((F62+G62+H62+I62+J62+K62+M62+O62+P62+Q62+R62+S62)*0.0214,2)</f>
    </nc>
    <odxf>
      <font>
        <sz val="9"/>
        <color auto="1"/>
        <name val="Times New Roman"/>
        <family val="1"/>
        <charset val="204"/>
        <scheme val="none"/>
      </font>
    </odxf>
    <ndxf>
      <font>
        <sz val="9"/>
        <color rgb="FFFF0000"/>
        <name val="Times New Roman"/>
        <family val="1"/>
        <charset val="204"/>
        <scheme val="none"/>
      </font>
    </ndxf>
  </rcc>
  <rfmt sheetId="1" sqref="E62" start="0" length="0">
    <dxf>
      <font>
        <sz val="9"/>
        <color rgb="FFFF0000"/>
        <name val="Times New Roman"/>
        <family val="1"/>
        <charset val="204"/>
        <scheme val="none"/>
      </font>
    </dxf>
  </rfmt>
  <rfmt sheetId="1" sqref="F62" start="0" length="0">
    <dxf>
      <font>
        <sz val="9"/>
        <color rgb="FFFF0000"/>
        <name val="Times New Roman"/>
        <family val="1"/>
        <charset val="204"/>
        <scheme val="none"/>
      </font>
    </dxf>
  </rfmt>
  <rfmt sheetId="1" sqref="G62" start="0" length="0">
    <dxf>
      <font>
        <sz val="9"/>
        <color rgb="FFFF0000"/>
        <name val="Times New Roman"/>
        <family val="1"/>
        <charset val="204"/>
        <scheme val="none"/>
      </font>
    </dxf>
  </rfmt>
  <rfmt sheetId="1" sqref="H62" start="0" length="0">
    <dxf>
      <font>
        <sz val="9"/>
        <color rgb="FFFF0000"/>
        <name val="Times New Roman"/>
        <family val="1"/>
        <charset val="204"/>
        <scheme val="none"/>
      </font>
    </dxf>
  </rfmt>
  <rfmt sheetId="1" sqref="I62" start="0" length="0">
    <dxf>
      <font>
        <sz val="9"/>
        <color rgb="FFFF0000"/>
        <name val="Times New Roman"/>
        <family val="1"/>
        <charset val="204"/>
        <scheme val="none"/>
      </font>
    </dxf>
  </rfmt>
  <rfmt sheetId="1" sqref="J62" start="0" length="0">
    <dxf>
      <font>
        <sz val="9"/>
        <color rgb="FFFF0000"/>
        <name val="Times New Roman"/>
        <family val="1"/>
        <charset val="204"/>
        <scheme val="none"/>
      </font>
    </dxf>
  </rfmt>
  <rfmt sheetId="1" sqref="K62" start="0" length="0">
    <dxf>
      <font>
        <sz val="9"/>
        <color rgb="FFFF0000"/>
        <name val="Times New Roman"/>
        <family val="1"/>
        <charset val="204"/>
        <scheme val="none"/>
      </font>
    </dxf>
  </rfmt>
  <rfmt sheetId="1" sqref="L62" start="0" length="0">
    <dxf>
      <font>
        <sz val="9"/>
        <color rgb="FFFF0000"/>
        <name val="Times New Roman"/>
        <family val="1"/>
        <charset val="204"/>
        <scheme val="none"/>
      </font>
    </dxf>
  </rfmt>
  <rfmt sheetId="1" sqref="M62" start="0" length="0">
    <dxf>
      <font>
        <sz val="9"/>
        <color rgb="FFFF0000"/>
        <name val="Times New Roman"/>
        <family val="1"/>
        <charset val="204"/>
        <scheme val="none"/>
      </font>
    </dxf>
  </rfmt>
  <rfmt sheetId="1" sqref="N62" start="0" length="0">
    <dxf>
      <font>
        <sz val="9"/>
        <color rgb="FFFF0000"/>
        <name val="Times New Roman"/>
        <family val="1"/>
        <charset val="204"/>
        <scheme val="none"/>
      </font>
    </dxf>
  </rfmt>
  <rfmt sheetId="1" sqref="O62" start="0" length="0">
    <dxf>
      <font>
        <sz val="9"/>
        <color rgb="FFFF0000"/>
        <name val="Times New Roman"/>
        <family val="1"/>
        <charset val="204"/>
        <scheme val="none"/>
      </font>
    </dxf>
  </rfmt>
  <rfmt sheetId="1" sqref="P62" start="0" length="0">
    <dxf>
      <font>
        <sz val="9"/>
        <color rgb="FFFF0000"/>
        <name val="Times New Roman"/>
        <family val="1"/>
        <charset val="204"/>
        <scheme val="none"/>
      </font>
    </dxf>
  </rfmt>
  <rfmt sheetId="1" sqref="Q62" start="0" length="0">
    <dxf>
      <font>
        <sz val="9"/>
        <color rgb="FFFF0000"/>
        <name val="Times New Roman"/>
        <family val="1"/>
        <charset val="204"/>
        <scheme val="none"/>
      </font>
    </dxf>
  </rfmt>
  <rfmt sheetId="1" sqref="R62" start="0" length="0">
    <dxf>
      <font>
        <sz val="9"/>
        <color rgb="FFFF0000"/>
        <name val="Times New Roman"/>
        <family val="1"/>
        <charset val="204"/>
        <scheme val="none"/>
      </font>
    </dxf>
  </rfmt>
  <rfmt sheetId="1" sqref="S62" start="0" length="0">
    <dxf>
      <font>
        <sz val="9"/>
        <color rgb="FFFF0000"/>
        <name val="Times New Roman"/>
        <family val="1"/>
        <charset val="204"/>
        <scheme val="none"/>
      </font>
    </dxf>
  </rfmt>
  <rcc rId="19044" sId="1" odxf="1" dxf="1">
    <oc r="D63">
      <f>ROUND((F63+G63+H63+I63+J63+K63+M63+O63+P63+Q63+R63+S63)*0.0214,2)</f>
    </oc>
    <nc r="D63">
      <f>ROUND((F63+G63+H63+I63+J63+K63+M63+O63+P63+Q63+R63+S63)*0.0214,2)</f>
    </nc>
    <odxf>
      <font>
        <sz val="9"/>
        <color auto="1"/>
        <name val="Times New Roman"/>
        <family val="1"/>
        <charset val="204"/>
        <scheme val="none"/>
      </font>
    </odxf>
    <ndxf>
      <font>
        <sz val="9"/>
        <color rgb="FFFF0000"/>
        <name val="Times New Roman"/>
        <family val="1"/>
        <charset val="204"/>
        <scheme val="none"/>
      </font>
    </ndxf>
  </rcc>
  <rfmt sheetId="1" sqref="E63" start="0" length="0">
    <dxf>
      <font>
        <sz val="9"/>
        <color rgb="FFFF0000"/>
        <name val="Times New Roman"/>
        <family val="1"/>
        <charset val="204"/>
        <scheme val="none"/>
      </font>
    </dxf>
  </rfmt>
  <rfmt sheetId="1" sqref="F63" start="0" length="0">
    <dxf>
      <font>
        <sz val="9"/>
        <color rgb="FFFF0000"/>
        <name val="Times New Roman"/>
        <family val="1"/>
        <charset val="204"/>
        <scheme val="none"/>
      </font>
    </dxf>
  </rfmt>
  <rfmt sheetId="1" sqref="G63" start="0" length="0">
    <dxf>
      <font>
        <sz val="9"/>
        <color rgb="FFFF0000"/>
        <name val="Times New Roman"/>
        <family val="1"/>
        <charset val="204"/>
        <scheme val="none"/>
      </font>
    </dxf>
  </rfmt>
  <rfmt sheetId="1" sqref="H63" start="0" length="0">
    <dxf>
      <font>
        <sz val="9"/>
        <color rgb="FFFF0000"/>
        <name val="Times New Roman"/>
        <family val="1"/>
        <charset val="204"/>
        <scheme val="none"/>
      </font>
    </dxf>
  </rfmt>
  <rfmt sheetId="1" sqref="I63" start="0" length="0">
    <dxf>
      <font>
        <sz val="9"/>
        <color rgb="FFFF0000"/>
        <name val="Times New Roman"/>
        <family val="1"/>
        <charset val="204"/>
        <scheme val="none"/>
      </font>
    </dxf>
  </rfmt>
  <rfmt sheetId="1" sqref="J63" start="0" length="0">
    <dxf>
      <font>
        <sz val="9"/>
        <color rgb="FFFF0000"/>
        <name val="Times New Roman"/>
        <family val="1"/>
        <charset val="204"/>
        <scheme val="none"/>
      </font>
    </dxf>
  </rfmt>
  <rfmt sheetId="1" sqref="K63" start="0" length="0">
    <dxf>
      <font>
        <sz val="9"/>
        <color rgb="FFFF0000"/>
        <name val="Times New Roman"/>
        <family val="1"/>
        <charset val="204"/>
        <scheme val="none"/>
      </font>
    </dxf>
  </rfmt>
  <rfmt sheetId="1" sqref="L63" start="0" length="0">
    <dxf>
      <font>
        <sz val="9"/>
        <color rgb="FFFF0000"/>
        <name val="Times New Roman"/>
        <family val="1"/>
        <charset val="204"/>
        <scheme val="none"/>
      </font>
    </dxf>
  </rfmt>
  <rfmt sheetId="1" sqref="M63" start="0" length="0">
    <dxf>
      <font>
        <sz val="9"/>
        <color rgb="FFFF0000"/>
        <name val="Times New Roman"/>
        <family val="1"/>
        <charset val="204"/>
        <scheme val="none"/>
      </font>
    </dxf>
  </rfmt>
  <rfmt sheetId="1" sqref="N63" start="0" length="0">
    <dxf>
      <font>
        <sz val="9"/>
        <color rgb="FFFF0000"/>
        <name val="Times New Roman"/>
        <family val="1"/>
        <charset val="204"/>
        <scheme val="none"/>
      </font>
    </dxf>
  </rfmt>
  <rfmt sheetId="1" sqref="O63" start="0" length="0">
    <dxf>
      <font>
        <sz val="9"/>
        <color rgb="FFFF0000"/>
        <name val="Times New Roman"/>
        <family val="1"/>
        <charset val="204"/>
        <scheme val="none"/>
      </font>
    </dxf>
  </rfmt>
  <rfmt sheetId="1" sqref="P63" start="0" length="0">
    <dxf>
      <font>
        <sz val="9"/>
        <color rgb="FFFF0000"/>
        <name val="Times New Roman"/>
        <family val="1"/>
        <charset val="204"/>
        <scheme val="none"/>
      </font>
    </dxf>
  </rfmt>
  <rfmt sheetId="1" sqref="Q63" start="0" length="0">
    <dxf>
      <font>
        <sz val="9"/>
        <color rgb="FFFF0000"/>
        <name val="Times New Roman"/>
        <family val="1"/>
        <charset val="204"/>
        <scheme val="none"/>
      </font>
    </dxf>
  </rfmt>
  <rfmt sheetId="1" sqref="R63" start="0" length="0">
    <dxf>
      <font>
        <sz val="9"/>
        <color rgb="FFFF0000"/>
        <name val="Times New Roman"/>
        <family val="1"/>
        <charset val="204"/>
        <scheme val="none"/>
      </font>
    </dxf>
  </rfmt>
  <rfmt sheetId="1" sqref="S63" start="0" length="0">
    <dxf>
      <font>
        <sz val="9"/>
        <color rgb="FFFF0000"/>
        <name val="Times New Roman"/>
        <family val="1"/>
        <charset val="204"/>
        <scheme val="none"/>
      </font>
    </dxf>
  </rfmt>
  <rfmt sheetId="1" sqref="D64" start="0" length="0">
    <dxf/>
  </rfmt>
  <rfmt sheetId="1" sqref="E64" start="0" length="0">
    <dxf/>
  </rfmt>
  <rfmt sheetId="1" sqref="F64" start="0" length="0">
    <dxf/>
  </rfmt>
  <rfmt sheetId="1" sqref="G64" start="0" length="0">
    <dxf/>
  </rfmt>
  <rfmt sheetId="1" sqref="H64" start="0" length="0">
    <dxf/>
  </rfmt>
  <rfmt sheetId="1" sqref="I64" start="0" length="0">
    <dxf/>
  </rfmt>
  <rfmt sheetId="1" sqref="J64" start="0" length="0">
    <dxf/>
  </rfmt>
  <rfmt sheetId="1" sqref="K64" start="0" length="0">
    <dxf/>
  </rfmt>
  <rfmt sheetId="1" sqref="L64" start="0" length="0">
    <dxf/>
  </rfmt>
  <rfmt sheetId="1" sqref="M64" start="0" length="0">
    <dxf/>
  </rfmt>
  <rfmt sheetId="1" sqref="N64" start="0" length="0">
    <dxf/>
  </rfmt>
  <rfmt sheetId="1" sqref="O64" start="0" length="0">
    <dxf/>
  </rfmt>
  <rfmt sheetId="1" sqref="P64" start="0" length="0">
    <dxf/>
  </rfmt>
  <rfmt sheetId="1" sqref="Q64" start="0" length="0">
    <dxf/>
  </rfmt>
  <rfmt sheetId="1" sqref="R64" start="0" length="0">
    <dxf/>
  </rfmt>
  <rfmt sheetId="1" sqref="S64" start="0" length="0">
    <dxf/>
  </rfmt>
  <rfmt sheetId="1" sqref="B40 B42 B47 B51:B52 B54 B62:B63" start="0" length="2147483647">
    <dxf>
      <font>
        <color rgb="FFFF0000"/>
      </font>
    </dxf>
  </rfmt>
  <rcv guid="{588C31BA-C36B-4B9E-AE8B-D926F1C5CA78}" action="delete"/>
  <rdn rId="0" localSheetId="1" customView="1" name="Z_588C31BA_C36B_4B9E_AE8B_D926F1C5CA78_.wvu.FilterData" hidden="1" oldHidden="1">
    <formula>'2020-2022'!$A$7:$S$2128</formula>
    <oldFormula>'2020-2022'!$A$7:$S$2128</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47" sId="1" numFmtId="4">
    <oc r="R40">
      <v>5312873.4359999998</v>
    </oc>
    <nc r="R40">
      <v>5293004.3099999996</v>
    </nc>
  </rcc>
  <rfmt sheetId="1" sqref="R40" start="0" length="2147483647">
    <dxf>
      <font>
        <color auto="1"/>
      </font>
    </dxf>
  </rfmt>
  <rfmt sheetId="1" sqref="R40">
    <dxf>
      <fill>
        <patternFill patternType="solid">
          <bgColor rgb="FF92D050"/>
        </patternFill>
      </fill>
    </dxf>
  </rfmt>
  <rfmt sheetId="1" sqref="A40:XFD40">
    <dxf>
      <fill>
        <patternFill>
          <bgColor rgb="FF92D050"/>
        </patternFill>
      </fill>
    </dxf>
  </rfmt>
  <rcc rId="19048" sId="1" numFmtId="4">
    <oc r="D40">
      <f>ROUND((F40+G40+H40+I40+J40+K40+M40+O40+P40+Q40+R40+S40)*0.0214,2)</f>
    </oc>
    <nc r="D40">
      <v>27100.18</v>
    </nc>
  </rcc>
  <rfmt sheetId="1" sqref="D40" start="0" length="2147483647">
    <dxf>
      <font>
        <color auto="1"/>
      </font>
    </dxf>
  </rfmt>
  <rcc rId="19049" sId="1" numFmtId="4">
    <oc r="D42">
      <f>ROUND((F42+G42+H42+I42+J42+K42+M42+O42+P42+Q42+R42+S42)*0.0214,2)</f>
    </oc>
    <nc r="D42">
      <v>99628.64</v>
    </nc>
  </rcc>
  <rfmt sheetId="1" sqref="D42" start="0" length="2147483647">
    <dxf>
      <font>
        <color auto="1"/>
      </font>
    </dxf>
  </rfmt>
  <rfmt sheetId="1" sqref="D42">
    <dxf>
      <fill>
        <patternFill patternType="solid">
          <bgColor rgb="FF92D050"/>
        </patternFill>
      </fill>
    </dxf>
  </rfmt>
  <rfmt sheetId="1" sqref="A42:XFD42">
    <dxf>
      <fill>
        <patternFill>
          <bgColor rgb="FF92D050"/>
        </patternFill>
      </fill>
    </dxf>
  </rfmt>
  <rfmt sheetId="1" sqref="A42:XFD42" start="0" length="2147483647">
    <dxf>
      <font>
        <color auto="1"/>
      </font>
    </dxf>
  </rfmt>
  <rcc rId="19050" sId="1" numFmtId="4">
    <oc r="E47">
      <v>501806.22</v>
    </oc>
    <nc r="E47">
      <v>485917.53</v>
    </nc>
  </rcc>
  <rfmt sheetId="1" sqref="E47" start="0" length="2147483647">
    <dxf>
      <font>
        <color auto="1"/>
      </font>
    </dxf>
  </rfmt>
  <rfmt sheetId="1" sqref="A47:XFD47">
    <dxf>
      <fill>
        <patternFill patternType="solid">
          <bgColor rgb="FF92D050"/>
        </patternFill>
      </fill>
    </dxf>
  </rfmt>
  <rfmt sheetId="1" sqref="A47:XFD47" start="0" length="2147483647">
    <dxf>
      <font>
        <color auto="1"/>
      </font>
    </dxf>
  </rfmt>
  <rcc rId="19051" sId="1" numFmtId="4">
    <oc r="H51">
      <v>931467.6</v>
    </oc>
    <nc r="H51">
      <v>1038836.4</v>
    </nc>
  </rcc>
  <rcc rId="19052" sId="1" numFmtId="4">
    <oc r="I51">
      <v>368861.8</v>
    </oc>
    <nc r="I51">
      <v>288427.2</v>
    </nc>
  </rcc>
  <rcc rId="19053" sId="1" numFmtId="4">
    <oc r="J51">
      <v>625534.19999999995</v>
    </oc>
    <nc r="J51">
      <v>523806</v>
    </nc>
  </rcc>
  <rcc rId="19054" sId="1" numFmtId="4">
    <oc r="D51">
      <f>ROUND((F51+G51+H51+I51+J51+K51+M51+O51+P51+Q51+R51+S51)*0.0214,2)</f>
    </oc>
    <nc r="D51">
      <v>23654.65</v>
    </nc>
  </rcc>
  <rfmt sheetId="1" sqref="A51:XFD51">
    <dxf>
      <fill>
        <patternFill patternType="solid">
          <bgColor rgb="FF92D050"/>
        </patternFill>
      </fill>
    </dxf>
  </rfmt>
  <rfmt sheetId="1" sqref="A51:XFD51" start="0" length="2147483647">
    <dxf>
      <font>
        <color auto="1"/>
      </font>
    </dxf>
  </rfmt>
  <rcc rId="19055" sId="1" numFmtId="4">
    <oc r="D52">
      <f>ROUND((F52+G52+H52+I52+J52+K52+M52+O52+P52+Q52+R52+S52)*0.0214,2)</f>
    </oc>
    <nc r="D52">
      <v>29510.63</v>
    </nc>
  </rcc>
  <rcc rId="19056" sId="1" numFmtId="4">
    <oc r="O52">
      <v>5998192.6600000001</v>
    </oc>
    <nc r="O52">
      <v>5763795.2800000003</v>
    </nc>
  </rcc>
  <rfmt sheetId="1" sqref="A52:XFD52">
    <dxf>
      <fill>
        <patternFill patternType="solid">
          <bgColor rgb="FF92D050"/>
        </patternFill>
      </fill>
    </dxf>
  </rfmt>
  <rfmt sheetId="1" sqref="A52:XFD52" start="0" length="2147483647">
    <dxf>
      <font>
        <color auto="1"/>
      </font>
    </dxf>
  </rfmt>
  <rcc rId="19057" sId="1" numFmtId="4">
    <oc r="E54">
      <v>320153.82</v>
    </oc>
    <nc r="E54">
      <v>542840.06000000006</v>
    </nc>
  </rcc>
  <rfmt sheetId="1" sqref="A54:XFD54" start="0" length="2147483647">
    <dxf>
      <font>
        <color auto="1"/>
      </font>
    </dxf>
  </rfmt>
  <rfmt sheetId="1" sqref="A54:XFD54">
    <dxf>
      <fill>
        <patternFill patternType="solid">
          <bgColor rgb="FF92D050"/>
        </patternFill>
      </fill>
    </dxf>
  </rfmt>
  <rcc rId="19058" sId="1" numFmtId="4">
    <oc r="O62">
      <v>316676.40000000002</v>
    </oc>
    <nc r="O62">
      <v>252520</v>
    </nc>
  </rcc>
  <rcc rId="19059" sId="1" numFmtId="4">
    <oc r="D62">
      <f>ROUND((F62+G62+H62+I62+J62+K62+M62+O62+P62+Q62+R62+S62)*0.0214,2)</f>
    </oc>
    <nc r="D62">
      <v>5403.93</v>
    </nc>
  </rcc>
  <rfmt sheetId="1" sqref="A62:XFD62" start="0" length="2147483647">
    <dxf>
      <font>
        <color auto="1"/>
      </font>
    </dxf>
  </rfmt>
  <rfmt sheetId="1" sqref="A62:XFD62">
    <dxf>
      <fill>
        <patternFill patternType="solid">
          <bgColor rgb="FF92D050"/>
        </patternFill>
      </fill>
    </dxf>
  </rfmt>
  <rcc rId="19060" sId="1" numFmtId="4">
    <oc r="D63">
      <f>ROUND((F63+G63+H63+I63+J63+K63+M63+O63+P63+Q63+R63+S63)*0.0214,2)</f>
    </oc>
    <nc r="D63">
      <v>2348.61</v>
    </nc>
  </rcc>
  <rfmt sheetId="1" sqref="A63:XFD63" start="0" length="2147483647">
    <dxf>
      <font>
        <color auto="1"/>
      </font>
    </dxf>
  </rfmt>
  <rfmt sheetId="1" sqref="A63:XFD63">
    <dxf>
      <fill>
        <patternFill patternType="solid">
          <bgColor rgb="FF92D050"/>
        </patternFill>
      </fill>
    </dxf>
  </rfmt>
  <rfmt sheetId="1" sqref="A40:XFD40" start="0" length="2147483647">
    <dxf>
      <font>
        <color auto="1"/>
      </font>
    </dxf>
  </rfmt>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777">
    <dxf>
      <fill>
        <patternFill patternType="solid">
          <bgColor rgb="FFFFFF00"/>
        </patternFill>
      </fill>
    </dxf>
  </rfmt>
  <rfmt sheetId="1" sqref="J1777">
    <dxf>
      <fill>
        <patternFill patternType="solid">
          <bgColor rgb="FFFFFF00"/>
        </patternFill>
      </fill>
    </dxf>
  </rfmt>
  <rcc rId="19061" sId="1" numFmtId="4">
    <oc r="J1777">
      <f>1609041.11-288641.06</f>
    </oc>
    <nc r="J1777">
      <v>674330.04</v>
    </nc>
  </rcc>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772">
    <dxf>
      <fill>
        <patternFill patternType="solid">
          <bgColor rgb="FFFFFF00"/>
        </patternFill>
      </fill>
    </dxf>
  </rfmt>
  <rfmt sheetId="1" sqref="J1772">
    <dxf>
      <fill>
        <patternFill patternType="solid">
          <bgColor rgb="FFFFFF00"/>
        </patternFill>
      </fill>
    </dxf>
  </rfmt>
  <rcc rId="19062" sId="1" numFmtId="4">
    <oc r="J1772">
      <v>1210177.8799999999</v>
    </oc>
    <nc r="J1772">
      <v>358152.34</v>
    </nc>
  </rcc>
  <rfmt sheetId="1" sqref="B1773">
    <dxf>
      <fill>
        <patternFill patternType="solid">
          <bgColor rgb="FFFFFF00"/>
        </patternFill>
      </fill>
    </dxf>
  </rfmt>
  <rcc rId="19063" sId="1" numFmtId="4">
    <oc r="J1773">
      <v>1208469.3700000001</v>
    </oc>
    <nc r="J1773">
      <v>352171.92</v>
    </nc>
  </rcc>
  <rfmt sheetId="1" sqref="J1773">
    <dxf>
      <fill>
        <patternFill patternType="solid">
          <bgColor rgb="FFFFFF00"/>
        </patternFill>
      </fill>
    </dxf>
  </rfmt>
  <rfmt sheetId="1" sqref="B1776">
    <dxf>
      <fill>
        <patternFill patternType="solid">
          <bgColor rgb="FFFFFF00"/>
        </patternFill>
      </fill>
    </dxf>
  </rfmt>
  <rfmt sheetId="1" sqref="J1776">
    <dxf>
      <fill>
        <patternFill patternType="solid">
          <bgColor rgb="FFFFFF00"/>
        </patternFill>
      </fill>
    </dxf>
  </rfmt>
  <rcc rId="19064" sId="1" numFmtId="4">
    <oc r="J1776">
      <v>1048632.54</v>
    </oc>
    <nc r="J1776">
      <v>208417.25</v>
    </nc>
  </rcc>
  <rfmt sheetId="1" sqref="B1595">
    <dxf>
      <fill>
        <patternFill patternType="solid">
          <bgColor rgb="FFFFFF00"/>
        </patternFill>
      </fill>
    </dxf>
  </rfmt>
  <rfmt sheetId="2" sqref="E127" start="0" length="0">
    <dxf>
      <font>
        <sz val="10"/>
        <color auto="1"/>
        <name val="Times New Roman"/>
        <scheme val="none"/>
      </font>
      <fill>
        <patternFill patternType="solid">
          <bgColor rgb="FFFFFF00"/>
        </patternFill>
      </fill>
      <alignment horizontal="left" vertical="center" wrapText="1" readingOrder="0"/>
    </dxf>
  </rfmt>
  <rcc rId="19065" sId="2" numFmtId="4">
    <nc r="F127">
      <v>12236354.01</v>
    </nc>
  </rcc>
  <rcc rId="19066" sId="2">
    <nc r="D127" t="inlineStr">
      <is>
        <t>Нефтеюганск</t>
      </is>
    </nc>
  </rcc>
  <rcc rId="19067" sId="2">
    <nc r="C127" t="inlineStr">
      <is>
        <t>2022</t>
      </is>
    </nc>
  </rcc>
  <rcc rId="19068" sId="2">
    <nc r="B127" t="inlineStr">
      <is>
        <t>-</t>
      </is>
    </nc>
  </rcc>
  <rcc rId="19069" sId="2">
    <nc r="G127" t="inlineStr">
      <is>
        <t>По невозможности на более поздний 2026-25028 (приказ от 28.03.2022 № 17/КР)</t>
      </is>
    </nc>
  </rcc>
  <rcc rId="19070" sId="2" odxf="1" dxf="1">
    <nc r="E127" t="inlineStr">
      <is>
        <t>мкр. 2-й, д. 6</t>
      </is>
    </nc>
    <ndxf>
      <font>
        <sz val="10"/>
        <color auto="1"/>
        <name val="Times New Roman"/>
        <scheme val="none"/>
      </font>
      <fill>
        <patternFill patternType="none">
          <bgColor indexed="65"/>
        </patternFill>
      </fill>
      <alignment horizontal="center" vertical="top" wrapText="0" readingOrder="0"/>
    </ndxf>
  </rcc>
  <rrc rId="19071" sId="1" ref="A1595:XFD1595" action="deleteRow">
    <rfmt sheetId="1" xfDxf="1" sqref="A1595:XFD1595" start="0" length="0">
      <dxf>
        <font>
          <color auto="1"/>
        </font>
      </dxf>
    </rfmt>
    <rcc rId="0" sId="1" dxf="1">
      <nc r="A1595">
        <v>102</v>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1595" t="inlineStr">
        <is>
          <t>мкр. 2-й, д. 6</t>
        </is>
      </nc>
      <ndxf>
        <font>
          <sz val="10"/>
          <color auto="1"/>
          <name val="Times New Roman"/>
          <scheme val="none"/>
        </font>
        <fill>
          <patternFill patternType="solid">
            <bgColor rgb="FFFFFF0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umFmtId="4">
      <nc r="C1595">
        <v>12236354.01</v>
      </nc>
      <ndxf>
        <font>
          <sz val="9"/>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D1595">
        <v>256371.62</v>
      </nc>
      <ndxf>
        <font>
          <sz val="9"/>
          <color auto="1"/>
          <name val="Times New Roman"/>
          <scheme val="none"/>
        </font>
        <numFmt numFmtId="164" formatCode="#,##0.00_р_."/>
        <alignment horizontal="center" vertical="center" wrapText="1" readingOrder="0"/>
        <border outline="0">
          <right style="thin">
            <color indexed="64"/>
          </right>
          <top style="thin">
            <color indexed="64"/>
          </top>
          <bottom style="thin">
            <color indexed="64"/>
          </bottom>
        </border>
      </ndxf>
    </rcc>
    <rfmt sheetId="1" sqref="E1595"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F1595"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G1595"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cc rId="0" sId="1" dxf="1" numFmtId="4">
      <nc r="H1595">
        <v>5547969.29</v>
      </nc>
      <n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ndxf>
    </rcc>
    <rcc rId="0" sId="1" dxf="1" numFmtId="4">
      <nc r="I1595">
        <v>3258964.88</v>
      </nc>
      <n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ndxf>
    </rcc>
    <rcc rId="0" sId="1" dxf="1" numFmtId="4">
      <nc r="J1595">
        <v>3173048.22</v>
      </nc>
      <n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ndxf>
    </rcc>
    <rfmt sheetId="1" sqref="K1595"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L1595" start="0" length="0">
      <dxf>
        <font>
          <sz val="9"/>
          <color auto="1"/>
          <name val="Times New Roman"/>
          <scheme val="none"/>
        </font>
        <alignment horizontal="center" vertical="center" readingOrder="0"/>
        <border outline="0">
          <right style="thin">
            <color indexed="64"/>
          </right>
          <top style="thin">
            <color indexed="64"/>
          </top>
          <bottom style="thin">
            <color indexed="64"/>
          </bottom>
        </border>
      </dxf>
    </rfmt>
    <rfmt sheetId="1" sqref="M1595"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N1595"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O1595"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P1595" start="0" length="0">
      <dxf>
        <font>
          <sz val="9"/>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Q1595"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R1595"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S1595"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rc>
  <rfmt sheetId="1" sqref="B1543">
    <dxf>
      <fill>
        <patternFill patternType="solid">
          <bgColor rgb="FFFFFF00"/>
        </patternFill>
      </fill>
    </dxf>
  </rfmt>
  <rcc rId="19072" sId="2" numFmtId="4">
    <nc r="F121">
      <v>1948273.52</v>
    </nc>
  </rcc>
  <rcc rId="19073" sId="2">
    <nc r="D121" t="inlineStr">
      <is>
        <t>Лангепас</t>
      </is>
    </nc>
  </rcc>
  <rcc rId="19074" sId="2">
    <nc r="B121" t="inlineStr">
      <is>
        <t>-</t>
      </is>
    </nc>
  </rcc>
  <rcc rId="19075" sId="2">
    <nc r="C121" t="inlineStr">
      <is>
        <t>2022</t>
      </is>
    </nc>
  </rcc>
  <rcc rId="19076" sId="2">
    <nc r="E121" t="inlineStr">
      <is>
        <t>Парковая, д. 7а</t>
      </is>
    </nc>
  </rcc>
  <rcc rId="19077" sId="2">
    <nc r="G121" t="inlineStr">
      <is>
        <t>По невозможности на более поздний 2026-25028 (приказ от 28.03.2022 № 18/КР)</t>
      </is>
    </nc>
  </rcc>
  <rrc rId="19078" sId="1" ref="A1543:XFD1543" action="deleteRow">
    <rfmt sheetId="1" xfDxf="1" sqref="A1543:XFD1543" start="0" length="0">
      <dxf>
        <font>
          <color auto="1"/>
        </font>
      </dxf>
    </rfmt>
    <rcc rId="0" sId="1" dxf="1">
      <nc r="A1543">
        <v>54</v>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1543" t="inlineStr">
        <is>
          <t>ул. Парковая, д. 7А</t>
        </is>
      </nc>
      <ndxf>
        <font>
          <sz val="10"/>
          <color auto="1"/>
          <name val="Times New Roman"/>
          <scheme val="none"/>
        </font>
        <fill>
          <patternFill patternType="solid">
            <bgColor rgb="FFFFFF0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1543">
        <f>ROUND(SUM(D1543+E1543+F1543+G1543+H1543+I1543+J1543+K1543+M1543+O1543+P1543+Q1543+R1543+S1543),2)</f>
      </nc>
      <ndxf>
        <font>
          <sz val="9"/>
          <color auto="1"/>
          <name val="Times New Roman"/>
          <scheme val="none"/>
        </font>
        <numFmt numFmtId="4" formatCode="#,##0.00"/>
        <alignment horizontal="center" vertical="center" wrapText="1" readingOrder="0"/>
        <border outline="0">
          <left style="thin">
            <color indexed="64"/>
          </left>
          <right style="thin">
            <color indexed="64"/>
          </right>
          <bottom style="thin">
            <color indexed="64"/>
          </bottom>
        </border>
      </ndxf>
    </rcc>
    <rcc rId="0" sId="1" dxf="1">
      <nc r="D1543">
        <f>ROUND((F1543+G1543+H1543+I1543+J1543+K1543+M1543+O1543+P1543+Q1543+R1543+S1543)*0.0214,2)</f>
      </nc>
      <ndxf>
        <font>
          <sz val="9"/>
          <color auto="1"/>
          <name val="Times New Roman"/>
          <scheme val="none"/>
        </font>
        <numFmt numFmtId="164" formatCode="#,##0.00_р_."/>
        <alignment horizontal="center" vertical="center" wrapText="1" readingOrder="0"/>
        <border outline="0">
          <right style="thin">
            <color indexed="64"/>
          </right>
          <top style="thin">
            <color indexed="64"/>
          </top>
          <bottom style="thin">
            <color indexed="64"/>
          </bottom>
        </border>
      </ndxf>
    </rcc>
    <rfmt sheetId="1" sqref="E1543"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F1543" start="0" length="0">
      <dxf>
        <font>
          <sz val="9"/>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cc rId="0" sId="1" dxf="1" numFmtId="4">
      <nc r="G1543">
        <v>1907454</v>
      </nc>
      <ndxf>
        <font>
          <sz val="9"/>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fmt sheetId="1" sqref="H1543" start="0" length="0">
      <dxf>
        <font>
          <sz val="9"/>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I1543" start="0" length="0">
      <dxf>
        <font>
          <sz val="9"/>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J1543" start="0" length="0">
      <dxf>
        <font>
          <sz val="9"/>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K1543"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L1543" start="0" length="0">
      <dxf>
        <font>
          <sz val="9"/>
          <color auto="1"/>
          <name val="Times New Roman"/>
          <scheme val="none"/>
        </font>
        <alignment horizontal="center" vertical="center" readingOrder="0"/>
        <border outline="0">
          <right style="thin">
            <color indexed="64"/>
          </right>
          <top style="thin">
            <color indexed="64"/>
          </top>
          <bottom style="thin">
            <color indexed="64"/>
          </bottom>
        </border>
      </dxf>
    </rfmt>
    <rfmt sheetId="1" sqref="M1543"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N1543"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O1543"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P1543"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Q1543"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R1543"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S1543"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r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83" sId="1" numFmtId="4">
    <oc r="O1488">
      <v>9209382</v>
    </oc>
    <nc r="O1488">
      <v>11663030.4</v>
    </nc>
  </rcc>
  <rfmt sheetId="1" sqref="O1488">
    <dxf>
      <fill>
        <patternFill patternType="solid">
          <bgColor rgb="FFFFFF00"/>
        </patternFill>
      </fill>
    </dxf>
  </rfmt>
  <rcv guid="{588C31BA-C36B-4B9E-AE8B-D926F1C5CA78}" action="delete"/>
  <rdn rId="0" localSheetId="1" customView="1" name="Z_588C31BA_C36B_4B9E_AE8B_D926F1C5CA78_.wvu.FilterData" hidden="1" oldHidden="1">
    <formula>'2020-2022'!$A$7:$S$2103</formula>
    <oldFormula>'2020-2022'!$A$7:$S$2103</oldFormula>
  </rdn>
  <rdn rId="0" localSheetId="2" customView="1" name="Z_588C31BA_C36B_4B9E_AE8B_D926F1C5CA78_.wvu.FilterData" hidden="1" oldHidden="1">
    <formula>Примечания!$A$2:$G$165</formula>
    <oldFormula>Примечания!$A$2:$G$165</oldFormula>
  </rdn>
  <rcv guid="{588C31BA-C36B-4B9E-AE8B-D926F1C5CA78}" action="add"/>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79" sId="1" numFmtId="4">
    <oc r="E2035">
      <v>756117.54319999996</v>
    </oc>
    <nc r="E2035">
      <v>519438.4</v>
    </nc>
  </rcc>
  <rfmt sheetId="1" sqref="E2035">
    <dxf>
      <fill>
        <patternFill patternType="solid">
          <bgColor rgb="FFFFFF0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'2020-2022'!$A$7:$S$2126</formula>
    <oldFormula>'2020-2022'!$A$7:$S$2126</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83" sId="1">
    <oc r="B1742" t="inlineStr">
      <is>
        <t>ул. Спортивная, д. 9*</t>
      </is>
    </oc>
    <nc r="B1742" t="inlineStr">
      <is>
        <t>ул. Спортивная, д. 9</t>
      </is>
    </nc>
  </rcc>
  <rfmt sheetId="1" sqref="B1742">
    <dxf>
      <fill>
        <patternFill patternType="solid">
          <bgColor theme="3" tint="0.59999389629810485"/>
        </patternFill>
      </fill>
    </dxf>
  </rfmt>
  <rcc rId="19084" sId="1">
    <nc r="T1742" t="inlineStr">
      <is>
        <t>перешел на котел 16.01.2022</t>
      </is>
    </nc>
  </rc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'2020-2022'!$A$7:$S$2126</formula>
    <oldFormula>'2020-2022'!$A$7:$S$2126</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088" sId="1" ref="A1752:XFD1752" action="insertRow"/>
  <rrc rId="19089" sId="1" ref="A1752:XFD1752" action="insertRow"/>
  <rrc rId="19090" sId="1" ref="A1752:XFD1752" action="insertRow"/>
  <rcc rId="19091" sId="1" odxf="1" dxf="1">
    <nc r="B1752" t="inlineStr">
      <is>
        <t>ул. Чапаева, д. 19</t>
      </is>
    </nc>
    <odxf>
      <numFmt numFmtId="2" formatCode="0.00"/>
    </odxf>
    <ndxf>
      <numFmt numFmtId="0" formatCode="General"/>
    </ndxf>
  </rcc>
  <rcc rId="19092" sId="1">
    <nc r="C1752">
      <f>ROUND(SUM(D1752+E1752+F1752+G1752+H1752+I1752+J1752+K1752+M1752+O1752+P1752+Q1752+R1752+S1752),2)</f>
    </nc>
  </rcc>
  <rcc rId="19093" sId="1" numFmtId="4">
    <nc r="D1752">
      <v>6834.25</v>
    </nc>
  </rcc>
  <rcc rId="19094" sId="1" numFmtId="4">
    <nc r="F1752">
      <v>1306308</v>
    </nc>
  </rcc>
  <rcc rId="19095" sId="1" numFmtId="4">
    <nc r="G1752">
      <v>2553267.7400000002</v>
    </nc>
  </rcc>
  <rcc rId="19096" sId="1" numFmtId="4">
    <nc r="H1752">
      <v>695217.6</v>
    </nc>
  </rcc>
  <rcc rId="19097" sId="1" numFmtId="4">
    <nc r="I1752">
      <v>376840.8</v>
    </nc>
  </rcc>
  <rcc rId="19098" sId="1" numFmtId="4">
    <nc r="J1752">
      <v>298633.2</v>
    </nc>
  </rcc>
  <rfmt sheetId="1" sqref="O1752" start="0" length="0">
    <dxf>
      <numFmt numFmtId="166" formatCode="#\ ###\ ###\ ##0.00"/>
      <alignment wrapText="1"/>
      <border outline="0">
        <left style="thin">
          <color indexed="64"/>
        </left>
      </border>
    </dxf>
  </rfmt>
  <rfmt sheetId="1" sqref="Q1752" start="0" length="0">
    <dxf>
      <border outline="0">
        <left style="thin">
          <color indexed="64"/>
        </left>
      </border>
    </dxf>
  </rfmt>
  <rcc rId="19099" sId="1" odxf="1" dxf="1">
    <nc r="B1753" t="inlineStr">
      <is>
        <t>ул. Чапаева, д. 21</t>
      </is>
    </nc>
    <odxf>
      <numFmt numFmtId="2" formatCode="0.00"/>
    </odxf>
    <ndxf>
      <numFmt numFmtId="0" formatCode="General"/>
    </ndxf>
  </rcc>
  <rcc rId="19100" sId="1">
    <nc r="C1753">
      <f>ROUND(SUM(D1753+E1753+F1753+G1753+H1753+I1753+J1753+K1753+M1753+O1753+P1753+Q1753+R1753+S1753),2)</f>
    </nc>
  </rcc>
  <rcc rId="19101" sId="1" numFmtId="4">
    <nc r="D1753">
      <v>6979.73</v>
    </nc>
  </rcc>
  <rcc rId="19102" sId="1" odxf="1" dxf="1" numFmtId="4">
    <nc r="F1753">
      <v>1317960</v>
    </nc>
    <odxf>
      <numFmt numFmtId="4" formatCode="#,##0.00"/>
      <alignment wrapText="0"/>
    </odxf>
    <ndxf>
      <numFmt numFmtId="166" formatCode="#\ ###\ ###\ ##0.00"/>
      <alignment wrapText="1"/>
    </ndxf>
  </rcc>
  <rcc rId="19103" sId="1" odxf="1" dxf="1" numFmtId="4">
    <nc r="G1753">
      <v>2544193.34</v>
    </nc>
    <odxf>
      <border outline="0">
        <left/>
      </border>
    </odxf>
    <ndxf>
      <border outline="0">
        <left style="thin">
          <color indexed="64"/>
        </left>
      </border>
    </ndxf>
  </rcc>
  <rcc rId="19104" sId="1" numFmtId="4">
    <nc r="H1753">
      <v>676734</v>
    </nc>
  </rcc>
  <rcc rId="19105" sId="1" numFmtId="4">
    <nc r="I1753">
      <v>434763.6</v>
    </nc>
  </rcc>
  <rcc rId="19106" sId="1" numFmtId="4">
    <nc r="J1753">
      <v>409336.8</v>
    </nc>
  </rcc>
  <rfmt sheetId="1" sqref="O1753" start="0" length="0">
    <dxf>
      <numFmt numFmtId="166" formatCode="#\ ###\ ###\ ##0.00"/>
      <alignment wrapText="1"/>
      <border outline="0">
        <left style="thin">
          <color indexed="64"/>
        </left>
      </border>
    </dxf>
  </rfmt>
  <rcc rId="19107" sId="1" odxf="1" dxf="1">
    <nc r="B1754" t="inlineStr">
      <is>
        <t>ул. Чапаева, д. 23</t>
      </is>
    </nc>
    <odxf>
      <numFmt numFmtId="2" formatCode="0.00"/>
    </odxf>
    <ndxf>
      <numFmt numFmtId="0" formatCode="General"/>
    </ndxf>
  </rcc>
  <rcc rId="19108" sId="1">
    <nc r="C1754">
      <f>ROUND(SUM(D1754+E1754+F1754+G1754+H1754+I1754+J1754+K1754+M1754+O1754+P1754+Q1754+R1754+S1754),2)</f>
    </nc>
  </rcc>
  <rcc rId="19109" sId="1" numFmtId="4">
    <nc r="D1754">
      <v>6773.9700000000012</v>
    </nc>
  </rcc>
  <rcc rId="19110" sId="1" numFmtId="4">
    <nc r="F1754">
      <v>1303636.8</v>
    </nc>
  </rcc>
  <rcc rId="19111" sId="1" odxf="1" dxf="1" numFmtId="4">
    <nc r="G1754">
      <v>2544193.344</v>
    </nc>
    <odxf>
      <border outline="0">
        <left/>
      </border>
    </odxf>
    <ndxf>
      <border outline="0">
        <left style="thin">
          <color indexed="64"/>
        </left>
      </border>
    </ndxf>
  </rcc>
  <rcc rId="19112" sId="1" numFmtId="4">
    <nc r="H1754">
      <v>646317.6</v>
    </nc>
  </rcc>
  <rcc rId="19113" sId="1" numFmtId="4">
    <nc r="I1754">
      <v>385282.8</v>
    </nc>
  </rcc>
  <rcc rId="19114" sId="1" numFmtId="4">
    <nc r="J1754">
      <v>299553.59999999998</v>
    </nc>
  </rcc>
  <rfmt sheetId="1" sqref="A1752:XFD1754">
    <dxf>
      <fill>
        <patternFill patternType="solid">
          <bgColor rgb="FFFFFF00"/>
        </patternFill>
      </fill>
    </dxf>
  </rfmt>
  <rcc rId="19115" sId="2">
    <nc r="E135" t="inlineStr">
      <is>
        <t>ул. Чапаева, д. 19</t>
      </is>
    </nc>
  </rcc>
  <rcc rId="19116" sId="2" numFmtId="4">
    <nc r="F135">
      <v>5237101.59</v>
    </nc>
  </rcc>
  <rcc rId="19117" sId="2">
    <nc r="E84" t="inlineStr">
      <is>
        <t>ул. Чапаева, д. 21</t>
      </is>
    </nc>
  </rcc>
  <rcc rId="19118" sId="2" numFmtId="4">
    <nc r="F84">
      <v>5389967.4699999997</v>
    </nc>
  </rcc>
  <rcc rId="19119" sId="2">
    <nc r="E132" t="inlineStr">
      <is>
        <t>ул. Чапаева, д. 23</t>
      </is>
    </nc>
  </rcc>
  <rcc rId="19120" sId="2" numFmtId="4">
    <nc r="F132">
      <v>5185758.1100000003</v>
    </nc>
  </rcc>
  <rcc rId="19121" sId="2">
    <nc r="D135" t="inlineStr">
      <is>
        <t>Нижневартовск</t>
      </is>
    </nc>
  </rcc>
  <rcc rId="19122" sId="2">
    <nc r="D84" t="inlineStr">
      <is>
        <t>Нижневартовск</t>
      </is>
    </nc>
  </rcc>
  <rcc rId="19123" sId="2">
    <nc r="D132" t="inlineStr">
      <is>
        <t>Нижневартовск</t>
      </is>
    </nc>
  </rcc>
  <rcc rId="19124" sId="2">
    <nc r="B135" t="inlineStr">
      <is>
        <t>+</t>
      </is>
    </nc>
  </rcc>
  <rcc rId="19125" sId="2">
    <nc r="C135" t="inlineStr">
      <is>
        <t>2022</t>
      </is>
    </nc>
  </rcc>
  <rcc rId="19126" sId="2">
    <nc r="B84" t="inlineStr">
      <is>
        <t>+</t>
      </is>
    </nc>
  </rcc>
  <rcc rId="19127" sId="2">
    <nc r="C84" t="inlineStr">
      <is>
        <t>2022</t>
      </is>
    </nc>
  </rcc>
  <rcc rId="19128" sId="2">
    <nc r="B132" t="inlineStr">
      <is>
        <t>+</t>
      </is>
    </nc>
  </rcc>
  <rcc rId="19129" sId="2">
    <nc r="C132" t="inlineStr">
      <is>
        <t>2022</t>
      </is>
    </nc>
  </rcc>
  <rcc rId="19130" sId="2">
    <nc r="G84" t="inlineStr">
      <is>
        <t>По невозможности сети выше 0,00 с 2021 г. (приказ от 23.03.2022 № 14/КР)</t>
      </is>
    </nc>
  </rcc>
  <rcc rId="19131" sId="2">
    <nc r="G132" t="inlineStr">
      <is>
        <t>По невозможности сети выше 0,00 с 2021 г. (приказ от 23.03.2022 № 15/КР)</t>
      </is>
    </nc>
  </rcc>
  <rcc rId="19132" sId="2">
    <nc r="G135" t="inlineStr">
      <is>
        <t>По невозможности сети выше 0,00 с 2021 г. (приказ от 23.03.2022 № 16/КР)</t>
      </is>
    </nc>
  </rcc>
  <rcv guid="{588C31BA-C36B-4B9E-AE8B-D926F1C5CA78}" action="delete"/>
  <rdn rId="0" localSheetId="1" customView="1" name="Z_588C31BA_C36B_4B9E_AE8B_D926F1C5CA78_.wvu.FilterData" hidden="1" oldHidden="1">
    <formula>'2020-2022'!$A$7:$S$2129</formula>
    <oldFormula>'2020-2022'!$A$7:$S$2129</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35" sId="1" numFmtId="4">
    <oc r="H1752">
      <v>695217.6</v>
    </oc>
    <nc r="H1752">
      <v>1138976.5549999999</v>
    </nc>
  </rcc>
  <rcc rId="19136" sId="1" numFmtId="4">
    <oc r="I1752">
      <v>376840.8</v>
    </oc>
    <nc r="I1752">
      <v>535647.65500000003</v>
    </nc>
  </rcc>
  <rcc rId="19137" sId="1" numFmtId="4">
    <oc r="J1752">
      <v>298633.2</v>
    </oc>
    <nc r="J1752">
      <v>647602.81000000006</v>
    </nc>
  </rcc>
  <rcc rId="19138" sId="1" numFmtId="4">
    <oc r="J1753">
      <v>409336.8</v>
    </oc>
    <nc r="J1753">
      <v>650010.72499999998</v>
    </nc>
  </rcc>
  <rcc rId="19139" sId="1" numFmtId="4">
    <oc r="J1754">
      <v>299553.59999999998</v>
    </oc>
    <nc r="J1754">
      <v>646219.16</v>
    </nc>
  </rcc>
  <rcc rId="19140" sId="1" numFmtId="4">
    <oc r="I1753">
      <v>434763.6</v>
    </oc>
    <nc r="I1753">
      <v>537639.30000000005</v>
    </nc>
  </rcc>
  <rcc rId="19141" sId="1" numFmtId="4">
    <oc r="I1754">
      <v>385282.8</v>
    </oc>
    <nc r="I1754">
      <v>534503.20499999996</v>
    </nc>
  </rcc>
  <rcc rId="19142" sId="1" numFmtId="4">
    <oc r="H1753">
      <v>676734</v>
    </oc>
    <nc r="H1753">
      <v>1143211.49</v>
    </nc>
  </rcc>
  <rcc rId="19143" sId="1" numFmtId="4">
    <oc r="H1754">
      <v>646317.6</v>
    </oc>
    <nc r="H1754">
      <v>1136543.05</v>
    </nc>
  </rcc>
  <rcc rId="19144" sId="2" numFmtId="4">
    <oc r="F135">
      <v>5237101.59</v>
    </oc>
    <nc r="F135">
      <v>6188637.0099999998</v>
    </nc>
  </rcc>
  <rcc rId="19145" sId="2" numFmtId="4">
    <oc r="F84">
      <v>5389967.4699999997</v>
    </oc>
    <nc r="F84">
      <v>6199994.5899999999</v>
    </nc>
  </rcc>
  <rcc rId="19146" sId="2" numFmtId="4">
    <oc r="F132">
      <v>5185758.1100000003</v>
    </oc>
    <nc r="F132">
      <v>6171869.5300000003</v>
    </nc>
  </rcc>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47" sId="1" numFmtId="4">
    <oc r="E1682">
      <v>158238.21</v>
    </oc>
    <nc r="E1682">
      <v>198911.16</v>
    </nc>
  </rcc>
  <rcv guid="{588C31BA-C36B-4B9E-AE8B-D926F1C5CA78}" action="delete"/>
  <rdn rId="0" localSheetId="1" customView="1" name="Z_588C31BA_C36B_4B9E_AE8B_D926F1C5CA78_.wvu.FilterData" hidden="1" oldHidden="1">
    <formula>'2020-2022'!$A$7:$S$2129</formula>
    <oldFormula>'2020-2022'!$A$7:$S$2129</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88C31BA-C36B-4B9E-AE8B-D926F1C5CA78}" action="delete"/>
  <rdn rId="0" localSheetId="1" customView="1" name="Z_588C31BA_C36B_4B9E_AE8B_D926F1C5CA78_.wvu.FilterData" hidden="1" oldHidden="1">
    <formula>'2020-2022'!$A$7:$S$2129</formula>
    <oldFormula>'2020-2022'!$A$7:$S$2129</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52" sId="1" numFmtId="4">
    <oc r="O1488">
      <v>11706741.92</v>
    </oc>
    <nc r="O1488">
      <v>11823809.34</v>
    </nc>
  </rcc>
  <rfmt sheetId="1" sqref="O1488">
    <dxf>
      <fill>
        <patternFill patternType="solid">
          <bgColor rgb="FFFFFF00"/>
        </patternFill>
      </fill>
    </dxf>
  </rfmt>
  <rcc rId="19153" sId="1" numFmtId="4">
    <oc r="O1489">
      <v>5183623.9000000004</v>
    </oc>
    <nc r="O1489">
      <v>5235460.1399999997</v>
    </nc>
  </rcc>
  <rfmt sheetId="1" sqref="O1489">
    <dxf>
      <fill>
        <patternFill patternType="solid">
          <bgColor rgb="FFFFFF00"/>
        </patternFill>
      </fill>
    </dxf>
  </rfmt>
  <rcv guid="{588C31BA-C36B-4B9E-AE8B-D926F1C5CA78}" action="delete"/>
  <rdn rId="0" localSheetId="1" customView="1" name="Z_588C31BA_C36B_4B9E_AE8B_D926F1C5CA78_.wvu.FilterData" hidden="1" oldHidden="1">
    <formula>'2020-2022'!$A$7:$S$2129</formula>
    <oldFormula>'2020-2022'!$A$7:$S$2129</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56" sId="1" numFmtId="4">
    <oc r="G2044">
      <v>1763374.0800000001</v>
    </oc>
    <nc r="G2044">
      <v>961865.16</v>
    </nc>
  </rcc>
  <rfmt sheetId="1" sqref="G2044">
    <dxf>
      <fill>
        <patternFill patternType="solid">
          <bgColor rgb="FFFFFF00"/>
        </patternFill>
      </fill>
    </dxf>
  </rfmt>
  <rcc rId="19157" sId="1" numFmtId="4">
    <oc r="H2044">
      <v>1279989.24</v>
    </oc>
    <nc r="H2044">
      <v>581469.57999999996</v>
    </nc>
  </rcc>
  <rfmt sheetId="1" sqref="H2044">
    <dxf>
      <fill>
        <patternFill patternType="solid">
          <bgColor rgb="FFFFFF00"/>
        </patternFill>
      </fill>
    </dxf>
  </rfmt>
  <rcc rId="19158" sId="1" numFmtId="4">
    <oc r="I2044">
      <v>612119.39</v>
    </oc>
    <nc r="I2044">
      <v>160830.60999999999</v>
    </nc>
  </rcc>
  <rfmt sheetId="1" sqref="I2044">
    <dxf>
      <fill>
        <patternFill patternType="solid">
          <bgColor rgb="FFFFFF00"/>
        </patternFill>
      </fill>
    </dxf>
  </rfmt>
  <rcc rId="19159" sId="1" odxf="1" dxf="1" numFmtId="4">
    <oc r="G2045">
      <v>1757695.34</v>
    </oc>
    <nc r="G2045">
      <v>961865.16</v>
    </nc>
    <odxf>
      <fill>
        <patternFill patternType="none">
          <bgColor indexed="65"/>
        </patternFill>
      </fill>
    </odxf>
    <ndxf>
      <fill>
        <patternFill patternType="solid">
          <bgColor rgb="FFFFFF00"/>
        </patternFill>
      </fill>
    </ndxf>
  </rcc>
  <rcc rId="19160" sId="1" odxf="1" dxf="1" numFmtId="4">
    <oc r="H2045">
      <v>1275867.18</v>
    </oc>
    <nc r="H2045">
      <v>581469.57999999996</v>
    </nc>
    <odxf>
      <fill>
        <patternFill patternType="none">
          <bgColor indexed="65"/>
        </patternFill>
      </fill>
    </odxf>
    <ndxf>
      <fill>
        <patternFill patternType="solid">
          <bgColor rgb="FFFFFF00"/>
        </patternFill>
      </fill>
    </ndxf>
  </rcc>
  <rcc rId="19161" sId="1" odxf="1" dxf="1" numFmtId="4">
    <oc r="I2045">
      <v>610148.13</v>
    </oc>
    <nc r="I2045">
      <v>160830.60999999999</v>
    </nc>
    <odxf>
      <fill>
        <patternFill patternType="none">
          <bgColor indexed="65"/>
        </patternFill>
      </fill>
    </odxf>
    <ndxf>
      <fill>
        <patternFill patternType="solid">
          <bgColor rgb="FFFFFF00"/>
        </patternFill>
      </fill>
    </ndxf>
  </rcc>
  <rcc rId="19162" sId="1" numFmtId="4">
    <oc r="G2039">
      <v>987608</v>
    </oc>
    <nc r="G2039">
      <v>963187.08</v>
    </nc>
  </rcc>
  <rcc rId="19163" sId="1" numFmtId="4">
    <oc r="H2039">
      <v>716880</v>
    </oc>
    <nc r="H2039">
      <v>582534.28</v>
    </nc>
  </rcc>
  <rcc rId="19164" sId="1" numFmtId="4">
    <oc r="I2039">
      <v>342828</v>
    </oc>
    <nc r="I2039">
      <v>161176.54999999999</v>
    </nc>
  </rcc>
  <rfmt sheetId="1" sqref="G2039:I2039">
    <dxf>
      <fill>
        <patternFill patternType="solid">
          <bgColor rgb="FFFFFF00"/>
        </patternFill>
      </fill>
    </dxf>
  </rfmt>
  <rcc rId="19165" sId="1" odxf="1" dxf="1" numFmtId="4">
    <oc r="G2040">
      <v>1766583.81</v>
    </oc>
    <nc r="G2040">
      <v>961865.16</v>
    </nc>
    <odxf>
      <fill>
        <patternFill patternType="none">
          <bgColor indexed="65"/>
        </patternFill>
      </fill>
    </odxf>
    <ndxf>
      <fill>
        <patternFill patternType="solid">
          <bgColor rgb="FFFFFF00"/>
        </patternFill>
      </fill>
    </ndxf>
  </rcc>
  <rcc rId="19166" sId="1" odxf="1" dxf="1" numFmtId="4">
    <oc r="H2040">
      <v>1282319.1000000001</v>
    </oc>
    <nc r="H2040">
      <v>581469.57999999996</v>
    </nc>
    <odxf>
      <fill>
        <patternFill patternType="none">
          <bgColor indexed="65"/>
        </patternFill>
      </fill>
    </odxf>
    <ndxf>
      <fill>
        <patternFill patternType="solid">
          <bgColor rgb="FFFFFF00"/>
        </patternFill>
      </fill>
    </ndxf>
  </rcc>
  <rcc rId="19167" sId="1" odxf="1" dxf="1" numFmtId="4">
    <oc r="I2040">
      <v>613233.59</v>
    </oc>
    <nc r="I2040">
      <v>160830.60999999999</v>
    </nc>
    <odxf>
      <fill>
        <patternFill patternType="none">
          <bgColor indexed="65"/>
        </patternFill>
      </fill>
    </odxf>
    <ndxf>
      <fill>
        <patternFill patternType="solid">
          <bgColor rgb="FFFFFF00"/>
        </patternFill>
      </fill>
    </ndxf>
  </rcc>
  <rcc rId="19168" sId="1" odxf="1" dxf="1" numFmtId="4">
    <oc r="G2041">
      <v>1763374.0800000001</v>
    </oc>
    <nc r="G2041">
      <v>961865.16</v>
    </nc>
    <odxf>
      <fill>
        <patternFill patternType="none">
          <bgColor indexed="65"/>
        </patternFill>
      </fill>
    </odxf>
    <ndxf>
      <fill>
        <patternFill patternType="solid">
          <bgColor rgb="FFFFFF00"/>
        </patternFill>
      </fill>
    </ndxf>
  </rcc>
  <rcc rId="19169" sId="1" odxf="1" dxf="1" numFmtId="4">
    <oc r="H2041">
      <v>1279989.24</v>
    </oc>
    <nc r="H2041">
      <v>581469.57999999996</v>
    </nc>
    <odxf>
      <fill>
        <patternFill patternType="none">
          <bgColor indexed="65"/>
        </patternFill>
      </fill>
    </odxf>
    <ndxf>
      <fill>
        <patternFill patternType="solid">
          <bgColor rgb="FFFFFF00"/>
        </patternFill>
      </fill>
    </ndxf>
  </rcc>
  <rcc rId="19170" sId="1" odxf="1" dxf="1" numFmtId="4">
    <oc r="I2041">
      <v>612119.39</v>
    </oc>
    <nc r="I2041">
      <v>160830.60999999999</v>
    </nc>
    <odxf>
      <fill>
        <patternFill patternType="none">
          <bgColor indexed="65"/>
        </patternFill>
      </fill>
    </odxf>
    <ndxf>
      <fill>
        <patternFill patternType="solid">
          <bgColor rgb="FFFFFF00"/>
        </patternFill>
      </fill>
    </ndxf>
  </rcc>
  <rcc rId="19171" sId="1" numFmtId="4">
    <oc r="G2042">
      <v>1759917.46</v>
    </oc>
    <nc r="G2042">
      <v>1008086.7</v>
    </nc>
  </rcc>
  <rcc rId="19172" sId="1" numFmtId="4">
    <oc r="H2042">
      <v>1277480.1599999999</v>
    </oc>
    <nc r="H2042">
      <v>676659.97</v>
    </nc>
  </rcc>
  <rcc rId="19173" sId="1" numFmtId="4">
    <oc r="I2042">
      <v>610919.5</v>
    </oc>
    <nc r="I2042">
      <v>228167.03</v>
    </nc>
  </rcc>
  <rfmt sheetId="1" sqref="G2042:I2042">
    <dxf>
      <fill>
        <patternFill patternType="solid">
          <bgColor rgb="FFFFFF00"/>
        </patternFill>
      </fill>
    </dxf>
  </rfmt>
  <rcc rId="19174" sId="1" odxf="1" dxf="1" numFmtId="4">
    <oc r="G2043">
      <v>1760658.16</v>
    </oc>
    <nc r="G2043">
      <v>963187.08</v>
    </nc>
    <odxf>
      <fill>
        <patternFill patternType="none">
          <bgColor indexed="65"/>
        </patternFill>
      </fill>
    </odxf>
    <ndxf>
      <fill>
        <patternFill patternType="solid">
          <bgColor rgb="FFFFFF00"/>
        </patternFill>
      </fill>
    </ndxf>
  </rcc>
  <rcc rId="19175" sId="1" odxf="1" dxf="1" numFmtId="4">
    <oc r="H2043">
      <v>1278017.82</v>
    </oc>
    <nc r="H2043">
      <v>582534.28</v>
    </nc>
    <odxf>
      <fill>
        <patternFill patternType="none">
          <bgColor indexed="65"/>
        </patternFill>
      </fill>
    </odxf>
    <ndxf>
      <fill>
        <patternFill patternType="solid">
          <bgColor rgb="FFFFFF00"/>
        </patternFill>
      </fill>
    </ndxf>
  </rcc>
  <rcc rId="19176" sId="1" odxf="1" dxf="1" numFmtId="4">
    <oc r="I2043">
      <v>611176.62</v>
    </oc>
    <nc r="I2043">
      <v>161176.54999999999</v>
    </nc>
    <odxf>
      <fill>
        <patternFill patternType="none">
          <bgColor indexed="65"/>
        </patternFill>
      </fill>
    </odxf>
    <ndxf>
      <fill>
        <patternFill patternType="solid">
          <bgColor rgb="FFFFFF00"/>
        </patternFill>
      </fill>
    </ndxf>
  </rcc>
  <rcc rId="19177" sId="1" odxf="1" dxf="1" numFmtId="4">
    <oc r="G2046">
      <v>1767571.42</v>
    </oc>
    <nc r="G2046">
      <v>961865.16</v>
    </nc>
    <odxf>
      <fill>
        <patternFill patternType="none">
          <bgColor indexed="65"/>
        </patternFill>
      </fill>
    </odxf>
    <ndxf>
      <fill>
        <patternFill patternType="solid">
          <bgColor rgb="FFFFFF00"/>
        </patternFill>
      </fill>
    </ndxf>
  </rcc>
  <rcc rId="19178" sId="1" numFmtId="4">
    <oc r="H2046">
      <v>1283035.98</v>
    </oc>
    <nc r="H2046">
      <v>605034.48</v>
    </nc>
  </rcc>
  <rcc rId="19179" sId="1" numFmtId="4">
    <oc r="I2046">
      <v>613576.41</v>
    </oc>
    <nc r="I2046">
      <v>170569.09</v>
    </nc>
  </rcc>
  <rfmt sheetId="1" sqref="H2046:I2046">
    <dxf>
      <fill>
        <patternFill patternType="solid">
          <bgColor rgb="FFFFFF00"/>
        </patternFill>
      </fill>
    </dxf>
  </rfmt>
  <rcc rId="19180" sId="1" odxf="1" dxf="1" numFmtId="4">
    <oc r="G2047">
      <v>1763374.0800000001</v>
    </oc>
    <nc r="G2047">
      <v>1008086.7</v>
    </nc>
    <odxf>
      <fill>
        <patternFill patternType="none">
          <bgColor indexed="65"/>
        </patternFill>
      </fill>
    </odxf>
    <ndxf>
      <fill>
        <patternFill patternType="solid">
          <bgColor rgb="FFFFFF00"/>
        </patternFill>
      </fill>
    </ndxf>
  </rcc>
  <rcc rId="19181" sId="1" numFmtId="4">
    <oc r="H2047">
      <v>1279989.24</v>
    </oc>
    <nc r="H2047">
      <v>666771.56000000006</v>
    </nc>
  </rcc>
  <rcc rId="19182" sId="1" numFmtId="4">
    <oc r="I2047">
      <v>612119.39</v>
    </oc>
    <nc r="I2047">
      <v>215104.16</v>
    </nc>
  </rcc>
  <rfmt sheetId="1" sqref="H2047:I2047">
    <dxf>
      <fill>
        <patternFill patternType="solid">
          <bgColor rgb="FFFFFF00"/>
        </patternFill>
      </fill>
    </dxf>
  </rfmt>
  <rcc rId="19183" sId="1" numFmtId="4">
    <oc r="G2048">
      <v>1763620.99</v>
    </oc>
    <nc r="G2048">
      <v>1008564.27</v>
    </nc>
  </rcc>
  <rcc rId="19184" sId="1" numFmtId="4">
    <oc r="H2048">
      <v>1280168.46</v>
    </oc>
    <nc r="H2048">
      <v>601533.5</v>
    </nc>
  </rcc>
  <rcc rId="19185" sId="1" numFmtId="4">
    <oc r="I2048">
      <v>612205.1</v>
    </oc>
    <nc r="I2048">
      <v>170915.03</v>
    </nc>
  </rcc>
  <rfmt sheetId="1" sqref="G2048:I2048">
    <dxf>
      <fill>
        <patternFill patternType="solid">
          <bgColor rgb="FFFFFF00"/>
        </patternFill>
      </fill>
    </dxf>
  </rfmt>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86" sId="1" numFmtId="4">
    <oc r="O2104">
      <v>10037918.300000001</v>
    </oc>
    <nc r="O2104">
      <v>10138297.48</v>
    </nc>
  </rcc>
  <rfmt sheetId="1" sqref="O2104">
    <dxf>
      <fill>
        <patternFill patternType="solid">
          <bgColor rgb="FFFFFF00"/>
        </patternFill>
      </fill>
    </dxf>
  </rfmt>
  <rcc rId="19187" sId="1" numFmtId="4">
    <oc r="O2049">
      <v>21191410.539999999</v>
    </oc>
    <nc r="O2049">
      <v>9480843.5500000007</v>
    </nc>
  </rcc>
  <rfmt sheetId="1" sqref="O2049">
    <dxf>
      <fill>
        <patternFill patternType="solid">
          <bgColor rgb="FFFFFF00"/>
        </patternFill>
      </fill>
    </dxf>
  </rfmt>
  <rcc rId="19188" sId="1" numFmtId="4">
    <oc r="P2049">
      <v>8310607.1400000006</v>
    </oc>
    <nc r="P2049">
      <v>1311868.6599999999</v>
    </nc>
  </rcc>
  <rfmt sheetId="1" sqref="P2049">
    <dxf>
      <fill>
        <patternFill patternType="solid">
          <bgColor rgb="FFFFFF00"/>
        </patternFill>
      </fill>
    </dxf>
  </rfmt>
  <rcc rId="19189" sId="1" numFmtId="4">
    <oc r="O2050">
      <v>20146794.75</v>
    </oc>
    <nc r="O2050">
      <v>9360407.75</v>
    </nc>
  </rcc>
  <rcc rId="19190" sId="1" numFmtId="4">
    <oc r="P2050">
      <v>8327975.1800000006</v>
    </oc>
    <nc r="P2050">
      <v>2080997.28</v>
    </nc>
  </rcc>
  <rfmt sheetId="1" sqref="O2050:P2050">
    <dxf>
      <fill>
        <patternFill patternType="solid">
          <bgColor rgb="FFFFFF00"/>
        </patternFill>
      </fill>
    </dxf>
  </rfmt>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91" sId="1" numFmtId="4">
    <oc r="E1677">
      <f>ROUND((M1677)*0.03,2)</f>
    </oc>
    <nc r="E1677">
      <v>332668.65000000002</v>
    </nc>
  </rcc>
  <rfmt sheetId="1" sqref="E1677">
    <dxf>
      <fill>
        <patternFill patternType="solid">
          <bgColor rgb="FFFFFF00"/>
        </patternFill>
      </fill>
    </dxf>
  </rfmt>
  <rcc rId="19192" sId="1" numFmtId="4">
    <oc r="E1678">
      <f>ROUND((M1678)*0.03,2)</f>
    </oc>
    <nc r="E1678">
      <v>91488.4</v>
    </nc>
  </rcc>
  <rfmt sheetId="1" sqref="E1678">
    <dxf>
      <fill>
        <patternFill patternType="solid">
          <bgColor rgb="FFFFFF00"/>
        </patternFill>
      </fill>
    </dxf>
  </rfmt>
  <rcc rId="19193" sId="1" numFmtId="4">
    <oc r="E1679">
      <f>ROUND((M1679)*0.03,2)</f>
    </oc>
    <nc r="E1679">
      <v>91558.06</v>
    </nc>
  </rcc>
  <rfmt sheetId="1" sqref="E1679">
    <dxf>
      <fill>
        <patternFill patternType="solid">
          <bgColor rgb="FFFFFF00"/>
        </patternFill>
      </fill>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86" sId="1">
    <oc r="C1492">
      <f>ROUND(SUM(D1492+E1492+F1492+G1492+H1492+I1492+J1492+K1492+M1492+O1492+P1492+Q1492+R1492+S1492),2)</f>
    </oc>
    <nc r="C1492">
      <f>ROUND(SUM(D1492+E1492+F1492+G1492+H1492+I1492+J1492+K1492+M1492+O1492+P1492+Q1492+R1492+S1492),2)</f>
    </nc>
  </rcc>
  <rcc rId="16587" sId="1">
    <oc r="D1492">
      <f>ROUND(SUM(D1488:D1491),2)</f>
    </oc>
    <nc r="D1492">
      <f>ROUND(SUM(D1488:D1491),2)</f>
    </nc>
  </rcc>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194" sId="1" ref="A837:XFD837" action="insertRow"/>
  <rfmt sheetId="1" sqref="A837:XFD837">
    <dxf>
      <fill>
        <patternFill patternType="solid">
          <bgColor rgb="FFFFFF00"/>
        </patternFill>
      </fill>
    </dxf>
  </rfmt>
  <rfmt sheetId="1" sqref="A837" start="0" length="0">
    <dxf>
      <fill>
        <patternFill patternType="none">
          <bgColor indexed="65"/>
        </patternFill>
      </fill>
    </dxf>
  </rfmt>
  <rcc rId="19195" sId="1" odxf="1" dxf="1">
    <nc r="B837" t="inlineStr">
      <is>
        <t>ул. Степана Повха, д. 4</t>
      </is>
    </nc>
    <ndxf>
      <fill>
        <patternFill patternType="none">
          <bgColor indexed="65"/>
        </patternFill>
      </fill>
    </ndxf>
  </rcc>
  <rcc rId="19196" sId="1" odxf="1" dxf="1">
    <nc r="C837">
      <f>ROUND(SUM(D837+E837+F837+G837+H837+I837+J837+K837+M837+O837+P837+Q837+R837+S837),2)</f>
    </nc>
    <odxf>
      <fill>
        <patternFill patternType="solid">
          <bgColor rgb="FFFFFF00"/>
        </patternFill>
      </fill>
    </odxf>
    <ndxf>
      <fill>
        <patternFill patternType="none">
          <bgColor indexed="65"/>
        </patternFill>
      </fill>
    </ndxf>
  </rcc>
  <rcc rId="19197" sId="1" odxf="1" dxf="1">
    <nc r="D837">
      <f>ROUND((F837+G837+H837+I837+J837+K837+M837+O837+P837+Q837+R837+S837)*0.0214,2)</f>
    </nc>
    <odxf>
      <fill>
        <patternFill patternType="solid">
          <bgColor rgb="FFFFFF00"/>
        </patternFill>
      </fill>
    </odxf>
    <ndxf>
      <fill>
        <patternFill patternType="none">
          <bgColor indexed="65"/>
        </patternFill>
      </fill>
    </ndxf>
  </rcc>
  <rfmt sheetId="1" sqref="E837" start="0" length="0">
    <dxf>
      <fill>
        <patternFill patternType="none">
          <bgColor indexed="65"/>
        </patternFill>
      </fill>
    </dxf>
  </rfmt>
  <rfmt sheetId="1" sqref="F837" start="0" length="0">
    <dxf>
      <fill>
        <patternFill patternType="none">
          <bgColor indexed="65"/>
        </patternFill>
      </fill>
    </dxf>
  </rfmt>
  <rfmt sheetId="1" sqref="G837" start="0" length="0">
    <dxf>
      <numFmt numFmtId="4" formatCode="#,##0.00"/>
      <fill>
        <patternFill patternType="none">
          <bgColor indexed="65"/>
        </patternFill>
      </fill>
      <alignment wrapText="0"/>
      <border outline="0">
        <left style="thin">
          <color indexed="64"/>
        </left>
      </border>
    </dxf>
  </rfmt>
  <rfmt sheetId="1" sqref="H837" start="0" length="0">
    <dxf>
      <fill>
        <patternFill patternType="none">
          <bgColor indexed="65"/>
        </patternFill>
      </fill>
    </dxf>
  </rfmt>
  <rfmt sheetId="1" sqref="I837" start="0" length="0">
    <dxf>
      <fill>
        <patternFill patternType="none">
          <bgColor indexed="65"/>
        </patternFill>
      </fill>
    </dxf>
  </rfmt>
  <rcc rId="19198" sId="1" odxf="1" dxf="1" numFmtId="4">
    <nc r="J837">
      <v>525033.6</v>
    </nc>
    <odxf>
      <fill>
        <patternFill patternType="solid">
          <bgColor rgb="FFFFFF00"/>
        </patternFill>
      </fill>
    </odxf>
    <ndxf>
      <fill>
        <patternFill patternType="none">
          <bgColor indexed="65"/>
        </patternFill>
      </fill>
    </ndxf>
  </rcc>
  <rfmt sheetId="1" sqref="K837" start="0" length="0">
    <dxf>
      <fill>
        <patternFill patternType="none">
          <bgColor indexed="65"/>
        </patternFill>
      </fill>
    </dxf>
  </rfmt>
  <rfmt sheetId="1" sqref="L837" start="0" length="0">
    <dxf>
      <fill>
        <patternFill patternType="none">
          <bgColor indexed="65"/>
        </patternFill>
      </fill>
    </dxf>
  </rfmt>
  <rfmt sheetId="1" sqref="M837" start="0" length="0">
    <dxf>
      <fill>
        <patternFill patternType="none">
          <bgColor indexed="65"/>
        </patternFill>
      </fill>
    </dxf>
  </rfmt>
  <rfmt sheetId="1" sqref="N837" start="0" length="0">
    <dxf>
      <fill>
        <patternFill patternType="none">
          <bgColor indexed="65"/>
        </patternFill>
      </fill>
    </dxf>
  </rfmt>
  <rfmt sheetId="1" sqref="O837" start="0" length="0">
    <dxf>
      <fill>
        <patternFill patternType="none">
          <bgColor indexed="65"/>
        </patternFill>
      </fill>
      <border outline="0">
        <left style="thin">
          <color indexed="64"/>
        </left>
      </border>
    </dxf>
  </rfmt>
  <rfmt sheetId="1" sqref="P837" start="0" length="0">
    <dxf>
      <fill>
        <patternFill patternType="none">
          <bgColor indexed="65"/>
        </patternFill>
      </fill>
    </dxf>
  </rfmt>
  <rfmt sheetId="1" sqref="Q837" start="0" length="0">
    <dxf>
      <numFmt numFmtId="166" formatCode="#\ ###\ ###\ ##0.00"/>
      <fill>
        <patternFill patternType="none">
          <bgColor indexed="65"/>
        </patternFill>
      </fill>
      <alignment wrapText="1"/>
      <border outline="0">
        <left style="thin">
          <color indexed="64"/>
        </left>
      </border>
    </dxf>
  </rfmt>
  <rfmt sheetId="1" sqref="R837" start="0" length="0">
    <dxf>
      <fill>
        <patternFill patternType="none">
          <bgColor indexed="65"/>
        </patternFill>
      </fill>
    </dxf>
  </rfmt>
  <rfmt sheetId="1" sqref="S837" start="0" length="0">
    <dxf>
      <fill>
        <patternFill patternType="none">
          <bgColor indexed="65"/>
        </patternFill>
      </fill>
    </dxf>
  </rfmt>
  <rfmt sheetId="1" sqref="T837" start="0" length="0">
    <dxf>
      <fill>
        <patternFill patternType="none">
          <bgColor indexed="65"/>
        </patternFill>
      </fill>
    </dxf>
  </rfmt>
  <rfmt sheetId="1" sqref="A837:XFD837" start="0" length="0">
    <dxf>
      <fill>
        <patternFill patternType="none">
          <bgColor indexed="65"/>
        </patternFill>
      </fill>
    </dxf>
  </rfmt>
  <rfmt sheetId="1" sqref="A837:XFD837">
    <dxf>
      <fill>
        <patternFill patternType="solid">
          <bgColor rgb="FFFFFF00"/>
        </patternFill>
      </fill>
    </dxf>
  </rfmt>
  <rcc rId="19199" sId="2">
    <nc r="E17" t="inlineStr">
      <is>
        <t>ул. Степана Повха, д. 4</t>
      </is>
    </nc>
  </rcc>
  <rcc rId="19200" sId="2" numFmtId="4">
    <nc r="F17">
      <v>536269.31999999995</v>
    </nc>
  </rcc>
  <rcc rId="19201" sId="2">
    <nc r="D17" t="inlineStr">
      <is>
        <t>Когалым</t>
      </is>
    </nc>
  </rcc>
  <rcc rId="19202" sId="2">
    <nc r="B17" t="inlineStr">
      <is>
        <t>+</t>
      </is>
    </nc>
  </rcc>
  <rcc rId="19203" sId="2">
    <nc r="C17" t="inlineStr">
      <is>
        <t>2021</t>
      </is>
    </nc>
  </rcc>
  <rcc rId="19204" sId="2">
    <nc r="G17" t="inlineStr">
      <is>
        <t xml:space="preserve"> 33/01-сд-984 от 18.04.2022</t>
      </is>
    </nc>
  </rcc>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05" sId="1" numFmtId="4">
    <oc r="E1721">
      <f>ROUND((M1721)*0.03,2)</f>
    </oc>
    <nc r="E1721">
      <v>91400.82</v>
    </nc>
  </rcc>
  <rfmt sheetId="1" sqref="E1721">
    <dxf>
      <fill>
        <patternFill patternType="solid">
          <bgColor rgb="FFFFFF00"/>
        </patternFill>
      </fill>
    </dxf>
  </rfmt>
  <rcc rId="19206" sId="1" numFmtId="4">
    <oc r="E1722">
      <f>ROUND((M1722)*0.03,2)</f>
    </oc>
    <nc r="E1722">
      <v>91195.31</v>
    </nc>
  </rcc>
  <rfmt sheetId="1" sqref="E1722">
    <dxf>
      <fill>
        <patternFill patternType="solid">
          <bgColor rgb="FFFFFF00"/>
        </patternFill>
      </fill>
    </dxf>
  </rfmt>
  <rcc rId="19207" sId="1" numFmtId="4">
    <oc r="E1697">
      <f>ROUND((M1697)*0.03,2)</f>
    </oc>
    <nc r="E1697">
      <v>70974.73</v>
    </nc>
  </rcc>
  <rfmt sheetId="1" sqref="E1697">
    <dxf>
      <fill>
        <patternFill patternType="solid">
          <bgColor rgb="FFFFFF00"/>
        </patternFill>
      </fill>
    </dxf>
  </rfmt>
  <rcc rId="19208" sId="1" numFmtId="4">
    <oc r="E1737">
      <f>ROUND((M1737)*0.03,2)</f>
    </oc>
    <nc r="E1737">
      <v>96741.11</v>
    </nc>
  </rcc>
  <rfmt sheetId="1" sqref="E1737">
    <dxf>
      <fill>
        <patternFill patternType="solid">
          <bgColor rgb="FFFFFF00"/>
        </patternFill>
      </fill>
    </dxf>
  </rfmt>
  <rcc rId="19209" sId="1" numFmtId="4">
    <oc r="E1730">
      <f>ROUND((M1730)*0.03,2)</f>
    </oc>
    <nc r="E1730">
      <v>69589.55</v>
    </nc>
  </rcc>
  <rfmt sheetId="1" sqref="E1730">
    <dxf>
      <fill>
        <patternFill patternType="solid">
          <bgColor rgb="FFFFFF00"/>
        </patternFill>
      </fill>
    </dxf>
  </rfmt>
  <rcc rId="19210" sId="1" numFmtId="4">
    <oc r="E1670">
      <f>ROUND((M1670)*0.03,2)</f>
    </oc>
    <nc r="E1670">
      <v>199196.02</v>
    </nc>
  </rcc>
  <rfmt sheetId="1" sqref="E1670">
    <dxf>
      <fill>
        <patternFill patternType="solid">
          <bgColor rgb="FFFFFF00"/>
        </patternFill>
      </fill>
    </dxf>
  </rfmt>
  <rcc rId="19211" sId="1" numFmtId="4">
    <oc r="E1671">
      <f>ROUND((M1671)*0.03,2)</f>
    </oc>
    <nc r="E1671">
      <v>70068.44</v>
    </nc>
  </rcc>
  <rcc rId="19212" sId="1" numFmtId="4">
    <oc r="E1669">
      <f>ROUND((M1669)*0.03,2)</f>
    </oc>
    <nc r="E1669">
      <v>68001.33</v>
    </nc>
  </rcc>
  <rcc rId="19213" sId="1" numFmtId="4">
    <oc r="E1672">
      <f>ROUND((M1672)*0.03,2)</f>
    </oc>
    <nc r="E1672">
      <v>195677.17</v>
    </nc>
  </rcc>
  <rfmt sheetId="1" sqref="E1669:E1672">
    <dxf>
      <fill>
        <patternFill>
          <bgColor rgb="FFFFFF00"/>
        </patternFill>
      </fill>
    </dxf>
  </rfmt>
</revisions>
</file>

<file path=xl/revisions/revisionLog1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14" sId="1" numFmtId="4">
    <oc r="R1781">
      <v>23002117.989999998</v>
    </oc>
    <nc r="R1781">
      <v>23232139.170000002</v>
    </nc>
  </rcc>
  <rfmt sheetId="1" sqref="R1781">
    <dxf>
      <fill>
        <patternFill patternType="solid">
          <bgColor rgb="FFFFFF00"/>
        </patternFill>
      </fill>
    </dxf>
  </rfmt>
  <rcc rId="19215" sId="1" numFmtId="4">
    <oc r="Q1782">
      <v>4023124.52</v>
    </oc>
    <nc r="Q1782">
      <v>4063355.77</v>
    </nc>
  </rcc>
  <rcc rId="19216" sId="1" numFmtId="4">
    <oc r="J1782">
      <v>1463649.09</v>
    </oc>
    <nc r="J1782">
      <v>1478285.58</v>
    </nc>
  </rcc>
  <rfmt sheetId="1" sqref="Q1782 J1782">
    <dxf>
      <fill>
        <patternFill patternType="solid">
          <bgColor rgb="FFFFFF00"/>
        </patternFill>
      </fill>
    </dxf>
  </rfmt>
  <rcc rId="19217" sId="1" numFmtId="4">
    <oc r="G1783">
      <v>2909346.88</v>
    </oc>
    <nc r="G1783">
      <v>3100721.85</v>
    </nc>
  </rcc>
  <rfmt sheetId="1" sqref="G1783">
    <dxf>
      <fill>
        <patternFill patternType="solid">
          <bgColor rgb="FFFFFF00"/>
        </patternFill>
      </fill>
    </dxf>
  </rfmt>
  <rcc rId="19218" sId="1" numFmtId="4">
    <oc r="J1783">
      <v>2374781.58</v>
    </oc>
    <nc r="J1783">
      <v>2398529.4</v>
    </nc>
  </rcc>
  <rfmt sheetId="1" sqref="J1783">
    <dxf>
      <fill>
        <patternFill patternType="solid">
          <bgColor rgb="FFFFFF00"/>
        </patternFill>
      </fill>
    </dxf>
  </rfmt>
  <rcc rId="19219" sId="1" numFmtId="4">
    <oc r="P1783">
      <v>2847191.38</v>
    </oc>
    <nc r="P1783">
      <v>2875663.29</v>
    </nc>
  </rcc>
  <rfmt sheetId="1" sqref="P1783">
    <dxf>
      <fill>
        <patternFill patternType="solid">
          <bgColor rgb="FFFFFF00"/>
        </patternFill>
      </fill>
    </dxf>
  </rfmt>
  <rcc rId="19220" sId="1" numFmtId="4">
    <oc r="F1784">
      <v>1425316.75</v>
    </oc>
    <nc r="F1784">
      <v>1439569.9199999999</v>
    </nc>
  </rcc>
  <rcc rId="19221" sId="1" numFmtId="4">
    <oc r="G1784">
      <v>3453079.86</v>
    </oc>
    <nc r="G1784">
      <v>3361118.46</v>
    </nc>
  </rcc>
  <rcc rId="19222" sId="1" numFmtId="4">
    <oc r="J1784">
      <v>2307093.85</v>
    </oc>
    <nc r="J1784">
      <v>2330164.79</v>
    </nc>
  </rcc>
  <rcc rId="19223" sId="1" numFmtId="4">
    <oc r="P1784">
      <v>1929740.28</v>
    </oc>
    <nc r="P1784">
      <v>1949037.68</v>
    </nc>
  </rcc>
  <rfmt sheetId="1" sqref="F1784 G1784 J1784 P1784">
    <dxf>
      <fill>
        <patternFill patternType="solid">
          <bgColor rgb="FFFFFF00"/>
        </patternFill>
      </fill>
    </dxf>
  </rfmt>
</revisions>
</file>

<file path=xl/revisions/revisionLog1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24" sId="1" numFmtId="4">
    <oc r="G1785">
      <v>5520050.5499999998</v>
    </oc>
    <nc r="G1785">
      <v>5763682.5</v>
    </nc>
  </rcc>
  <rcc rId="19225" sId="1" numFmtId="4">
    <oc r="J1785">
      <v>2746758.39</v>
    </oc>
    <nc r="J1785">
      <v>2774225.97</v>
    </nc>
  </rcc>
  <rcc rId="19226" sId="1" numFmtId="4">
    <oc r="R1785">
      <v>23191840.059999999</v>
    </oc>
    <nc r="R1785">
      <v>23423758.460000001</v>
    </nc>
  </rcc>
  <rfmt sheetId="1" sqref="G1785 J1785 R1785">
    <dxf>
      <fill>
        <patternFill patternType="solid">
          <bgColor rgb="FFFFFF00"/>
        </patternFill>
      </fill>
    </dxf>
  </rfmt>
  <rcc rId="19227" sId="1" numFmtId="4">
    <oc r="G1786">
      <v>2546012.62</v>
    </oc>
    <nc r="G1786">
      <v>2571472.75</v>
    </nc>
  </rcc>
  <rcc rId="19228" sId="1" numFmtId="4">
    <oc r="J1786">
      <v>2065706.17</v>
    </oc>
    <nc r="J1786">
      <v>2086363.23</v>
    </nc>
  </rcc>
  <rcc rId="19229" sId="1" numFmtId="4">
    <oc r="P1786">
      <v>2150901.06</v>
    </oc>
    <nc r="P1786">
      <v>2172410.0699999998</v>
    </nc>
  </rcc>
  <rfmt sheetId="1" sqref="G1786 J1786 P1786">
    <dxf>
      <fill>
        <patternFill patternType="solid">
          <bgColor rgb="FFFFFF00"/>
        </patternFill>
      </fill>
    </dxf>
  </rfmt>
  <rcc rId="19230" sId="1" numFmtId="4">
    <oc r="F1629">
      <v>2493340.44</v>
    </oc>
    <nc r="F1629">
      <v>2518273.84</v>
    </nc>
  </rcc>
  <rcc rId="19231" sId="1" numFmtId="4">
    <oc r="G1629">
      <v>7273806.6900000004</v>
    </oc>
    <nc r="G1629">
      <v>7081477.9900000002</v>
    </nc>
  </rcc>
  <rcc rId="19232" sId="1" numFmtId="4">
    <oc r="H1629">
      <v>3811132.87</v>
    </oc>
    <nc r="H1629">
      <v>3588564.07</v>
    </nc>
  </rcc>
  <rcc rId="19233" sId="1" numFmtId="4">
    <oc r="I1629">
      <v>1078625.58</v>
    </oc>
    <nc r="I1629">
      <v>1082275.54</v>
    </nc>
  </rcc>
  <rcc rId="19234" sId="1" numFmtId="4">
    <oc r="J1629">
      <v>2238994.4700000002</v>
    </oc>
    <nc r="J1629">
      <v>2261384.41</v>
    </nc>
  </rcc>
  <rcc rId="19235" sId="1" numFmtId="4">
    <oc r="P1629">
      <v>2820316.12</v>
    </oc>
    <nc r="P1629">
      <v>2848519.28</v>
    </nc>
  </rcc>
  <rcc rId="19236" sId="1" numFmtId="4">
    <oc r="Q1629">
      <v>10671403.630000001</v>
    </oc>
    <nc r="Q1629">
      <v>10810452.32</v>
    </nc>
  </rcc>
  <rfmt sheetId="1" sqref="Q1629 P1629 J1629 I1629 F1629:H1629">
    <dxf>
      <fill>
        <patternFill patternType="solid">
          <bgColor rgb="FFFFFF00"/>
        </patternFill>
      </fill>
    </dxf>
  </rfmt>
  <rcc rId="19237" sId="1" numFmtId="4">
    <oc r="O1574">
      <v>6487389.2199999997</v>
    </oc>
    <nc r="O1574">
      <v>6552263.1100000003</v>
    </nc>
  </rcc>
  <rcc rId="19238" sId="1" numFmtId="4">
    <oc r="Q1574">
      <v>4707286.9000000004</v>
    </oc>
    <nc r="Q1574">
      <v>4754359.7699999996</v>
    </nc>
  </rcc>
  <rfmt sheetId="1" sqref="Q1574 O1574">
    <dxf>
      <fill>
        <patternFill patternType="solid">
          <bgColor rgb="FFFFFF00"/>
        </patternFill>
      </fill>
    </dxf>
  </rfmt>
  <rcc rId="19239" sId="1" numFmtId="4">
    <oc r="G1633">
      <v>9475052.0199999996</v>
    </oc>
    <nc r="G1633">
      <v>5222693.57</v>
    </nc>
  </rcc>
  <rcc rId="19240" sId="1" numFmtId="4">
    <oc r="J1633">
      <v>3559638.21</v>
    </oc>
    <nc r="J1633">
      <v>1284180.1100000001</v>
    </nc>
  </rcc>
  <rcc rId="19241" sId="1" numFmtId="4">
    <oc r="O1633">
      <v>11670680</v>
    </oc>
    <nc r="O1633">
      <v>8934560.3100000005</v>
    </nc>
  </rcc>
  <rcc rId="19242" sId="1" numFmtId="4">
    <oc r="P1633">
      <v>3292073.25</v>
    </oc>
    <nc r="P1633">
      <v>1627376.49</v>
    </nc>
  </rcc>
  <rcc rId="19243" sId="1" numFmtId="4">
    <oc r="Q1633">
      <v>6629551.3200000003</v>
    </oc>
    <nc r="Q1633">
      <v>5634508.1799999997</v>
    </nc>
  </rcc>
  <rfmt sheetId="1" sqref="O1633:Q1633 J1633 G1633">
    <dxf>
      <fill>
        <patternFill patternType="solid">
          <bgColor rgb="FFFFFF00"/>
        </patternFill>
      </fill>
    </dxf>
  </rfmt>
  <rcc rId="19244" sId="1" numFmtId="4">
    <oc r="F1580">
      <v>1789906.34</v>
    </oc>
    <nc r="F1580">
      <v>1807805.4</v>
    </nc>
  </rcc>
  <rcc rId="19245" sId="1" numFmtId="4">
    <oc r="O1580">
      <v>3479952.32</v>
    </oc>
    <nc r="O1580">
      <v>3514751.84</v>
    </nc>
  </rcc>
  <rfmt sheetId="1" sqref="O1580 F1580">
    <dxf>
      <fill>
        <patternFill patternType="solid">
          <bgColor rgb="FFFFFF00"/>
        </patternFill>
      </fill>
    </dxf>
  </rfmt>
  <rcc rId="19246" sId="1" numFmtId="4">
    <oc r="F1624">
      <v>3389536.13</v>
    </oc>
    <nc r="F1624">
      <v>2578612.52</v>
    </nc>
  </rcc>
  <rcc rId="19247" sId="1" numFmtId="4">
    <oc r="H1624">
      <v>9383629.7899999991</v>
    </oc>
    <nc r="H1624">
      <v>3515515.5</v>
    </nc>
  </rcc>
  <rcc rId="19248" sId="1" numFmtId="4">
    <oc r="I1624">
      <v>3680386.4</v>
    </oc>
    <nc r="I1624">
      <v>1022292.9</v>
    </nc>
  </rcc>
  <rcc rId="19249" sId="1" numFmtId="4">
    <oc r="J1624">
      <v>5363901.0199999996</v>
    </oc>
    <nc r="J1624">
      <v>1808676.5</v>
    </nc>
  </rcc>
  <rcc rId="19250" sId="1" numFmtId="4">
    <oc r="G1624">
      <v>14277597.390000001</v>
    </oc>
    <nc r="G1624">
      <v>5285736.17</v>
    </nc>
  </rcc>
  <rcc rId="19251" sId="1" numFmtId="4">
    <oc r="O1624">
      <v>14300343.789999999</v>
    </oc>
    <nc r="O1624">
      <v>13385522.439999999</v>
    </nc>
  </rcc>
  <rfmt sheetId="1" sqref="O1624 F1624:J1624">
    <dxf>
      <fill>
        <patternFill patternType="solid">
          <bgColor rgb="FFFFFF00"/>
        </patternFill>
      </fill>
    </dxf>
  </rfmt>
  <rcc rId="19252" sId="1" numFmtId="4">
    <oc r="Q1572">
      <v>6650750.9800000004</v>
    </oc>
    <nc r="Q1572">
      <v>6717258.4900000002</v>
    </nc>
  </rcc>
  <rfmt sheetId="1" sqref="Q1572">
    <dxf>
      <fill>
        <patternFill patternType="solid">
          <bgColor rgb="FFFFFF00"/>
        </patternFill>
      </fill>
    </dxf>
  </rfmt>
  <rcc rId="19253" sId="1" numFmtId="4">
    <oc r="O1573">
      <v>6506607.96</v>
    </oc>
    <nc r="O1573">
      <v>6571674.04</v>
    </nc>
  </rcc>
  <rfmt sheetId="1" sqref="O1573">
    <dxf>
      <fill>
        <patternFill patternType="solid">
          <bgColor rgb="FFFFFF00"/>
        </patternFill>
      </fill>
    </dxf>
  </rfmt>
</revisions>
</file>

<file path=xl/revisions/revisionLog1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54" sId="1" numFmtId="4">
    <oc r="E1731">
      <f>ROUND((H1731)*0.04,2)</f>
    </oc>
    <nc r="E1731">
      <v>70606.05</v>
    </nc>
  </rcc>
  <rcv guid="{588C31BA-C36B-4B9E-AE8B-D926F1C5CA78}" action="delete"/>
  <rdn rId="0" localSheetId="1" customView="1" name="Z_588C31BA_C36B_4B9E_AE8B_D926F1C5CA78_.wvu.FilterData" hidden="1" oldHidden="1">
    <formula>'2020-2022'!$A$7:$S$2130</formula>
    <oldFormula>'2020-2022'!$A$7:$S$2130</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57" sId="1" numFmtId="4">
    <oc r="G1808">
      <v>3533071.94</v>
    </oc>
    <nc r="G1808">
      <v>3394378.12</v>
    </nc>
  </rcc>
  <rcc rId="19258" sId="1" numFmtId="4">
    <oc r="H1808">
      <v>1286055.79</v>
    </oc>
    <nc r="H1808">
      <v>1298916.3500000001</v>
    </nc>
  </rcc>
  <rcc rId="19259" sId="1" numFmtId="4">
    <oc r="I1808">
      <v>523021.54</v>
    </oc>
    <nc r="I1808">
      <v>528251.75</v>
    </nc>
  </rcc>
  <rfmt sheetId="1" sqref="G1808:I1808">
    <dxf>
      <fill>
        <patternFill patternType="solid">
          <bgColor rgb="FFFFFF00"/>
        </patternFill>
      </fill>
    </dxf>
  </rfmt>
  <rcc rId="19260" sId="1" numFmtId="4">
    <oc r="F1803">
      <v>750835.27</v>
    </oc>
    <nc r="F1803">
      <v>785343.62</v>
    </nc>
  </rcc>
  <rfmt sheetId="1" sqref="F1803">
    <dxf>
      <fill>
        <patternFill patternType="solid">
          <bgColor rgb="FFFFFF00"/>
        </patternFill>
      </fill>
    </dxf>
  </rfmt>
  <rcc rId="19261" sId="1" numFmtId="4">
    <oc r="F1805">
      <v>1043695.21</v>
    </oc>
    <nc r="F1805">
      <v>1054132.1599999999</v>
    </nc>
  </rcc>
  <rfmt sheetId="1" sqref="F1805">
    <dxf>
      <fill>
        <patternFill patternType="solid">
          <bgColor rgb="FFFFFF00"/>
        </patternFill>
      </fill>
    </dxf>
  </rfmt>
  <rcc rId="19262" sId="1" numFmtId="4">
    <oc r="F1806">
      <v>886724.61</v>
    </oc>
    <nc r="F1806">
      <v>895591.86</v>
    </nc>
  </rcc>
  <rcc rId="19263" sId="1" numFmtId="4">
    <oc r="G1806">
      <v>3198839.66</v>
    </oc>
    <nc r="G1806">
      <v>3126157.4</v>
    </nc>
  </rcc>
  <rcc rId="19264" sId="1" numFmtId="4">
    <oc r="J1806">
      <v>707224.01</v>
    </oc>
    <nc r="J1806">
      <v>714296.25</v>
    </nc>
  </rcc>
  <rfmt sheetId="1" sqref="F1806:G1806 J1806">
    <dxf>
      <fill>
        <patternFill patternType="solid">
          <bgColor rgb="FFFFFF00"/>
        </patternFill>
      </fill>
    </dxf>
  </rfmt>
  <rcc rId="19265" sId="1" numFmtId="4">
    <oc r="O1807">
      <v>4918806.91</v>
    </oc>
    <nc r="O1807">
      <v>4967944.78</v>
    </nc>
  </rcc>
  <rfmt sheetId="1" sqref="O1807">
    <dxf>
      <fill>
        <patternFill patternType="solid">
          <bgColor rgb="FFFFFF00"/>
        </patternFill>
      </fill>
    </dxf>
  </rfmt>
  <rcc rId="19266" sId="1" numFmtId="4">
    <oc r="F1804">
      <v>244503.35</v>
    </oc>
    <nc r="F1804">
      <v>245231.76</v>
    </nc>
  </rcc>
  <rcc rId="19267" sId="1" numFmtId="4">
    <oc r="G1804">
      <v>807045.2</v>
    </oc>
    <nc r="G1804">
      <v>809449.5</v>
    </nc>
  </rcc>
  <rcc rId="19268" sId="1" numFmtId="4">
    <oc r="J1804">
      <v>343950.32</v>
    </oc>
    <nc r="J1804">
      <v>344974.99</v>
    </nc>
  </rcc>
  <rfmt sheetId="1" sqref="F1804:G1804 J1804">
    <dxf>
      <fill>
        <patternFill patternType="solid">
          <bgColor rgb="FFFFFF00"/>
        </patternFill>
      </fill>
    </dxf>
  </rfmt>
  <rcc rId="19269" sId="1" numFmtId="4">
    <oc r="F1802">
      <v>1638008.32</v>
    </oc>
    <nc r="F1802">
      <v>1654388.91</v>
    </nc>
  </rcc>
  <rcc rId="19270" sId="1" numFmtId="4">
    <oc r="G1802">
      <v>4540770.8600000003</v>
    </oc>
    <nc r="G1802">
      <v>4586178.57</v>
    </nc>
  </rcc>
  <rfmt sheetId="1" sqref="F1802:G1802">
    <dxf>
      <fill>
        <patternFill patternType="solid">
          <bgColor rgb="FFFFFF00"/>
        </patternFill>
      </fill>
    </dxf>
  </rfmt>
  <rcc rId="19271" sId="1" numFmtId="4">
    <oc r="J1802">
      <v>1806170.1</v>
    </oc>
    <nc r="J1802">
      <v>1824231.8</v>
    </nc>
  </rcc>
  <rfmt sheetId="1" sqref="J1802">
    <dxf>
      <fill>
        <patternFill patternType="solid">
          <bgColor rgb="FFFFFF00"/>
        </patternFill>
      </fill>
    </dxf>
  </rfmt>
  <rcc rId="19272" sId="1" numFmtId="4">
    <oc r="P1806">
      <v>1215809.45</v>
    </oc>
    <nc r="P1806">
      <v>1227967.54</v>
    </nc>
  </rcc>
  <rfmt sheetId="1" sqref="P1806">
    <dxf>
      <fill>
        <patternFill patternType="solid">
          <bgColor rgb="FFFFFF0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'2020-2022'!$A$7:$S$2130</formula>
    <oldFormula>'2020-2022'!$A$7:$S$2130</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'2020-2022'!$A$7:$S$2130</formula>
    <oldFormula>'2020-2022'!$A$7:$S$2130</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79" sId="1" numFmtId="4">
    <oc r="F1620">
      <v>2315197.9</v>
    </oc>
    <nc r="F1620">
      <v>1737617.9</v>
    </nc>
  </rcc>
  <rfmt sheetId="1" sqref="F1620">
    <dxf>
      <fill>
        <patternFill patternType="solid">
          <bgColor rgb="FFFFFF00"/>
        </patternFill>
      </fill>
    </dxf>
  </rfmt>
  <rcc rId="19280" sId="1" numFmtId="4">
    <oc r="P1620">
      <v>2461332.59</v>
    </oc>
    <nc r="P1620">
      <v>1982394.38</v>
    </nc>
  </rcc>
  <rfmt sheetId="1" sqref="P1620">
    <dxf>
      <fill>
        <patternFill patternType="solid">
          <bgColor rgb="FFFFFF00"/>
        </patternFill>
      </fill>
    </dxf>
  </rfmt>
  <rcc rId="19281" sId="1" numFmtId="4">
    <oc r="F1621">
      <v>2543344.85</v>
    </oc>
    <nc r="F1621">
      <v>2470769.86</v>
    </nc>
  </rcc>
  <rfmt sheetId="1" sqref="F1621">
    <dxf>
      <fill>
        <patternFill patternType="solid">
          <bgColor rgb="FFFFFF00"/>
        </patternFill>
      </fill>
    </dxf>
  </rfmt>
  <rcc rId="19282" sId="1" numFmtId="4">
    <oc r="P1621">
      <v>3746172.28</v>
    </oc>
    <nc r="P1621">
      <v>2167127.85</v>
    </nc>
  </rcc>
  <rfmt sheetId="1" sqref="P1621">
    <dxf>
      <fill>
        <patternFill patternType="solid">
          <bgColor rgb="FFFFFF00"/>
        </patternFill>
      </fill>
    </dxf>
  </rfmt>
  <rcc rId="19283" sId="1" numFmtId="4">
    <oc r="F1623">
      <v>2339781.84</v>
    </oc>
    <nc r="F1623">
      <v>1914154.38</v>
    </nc>
  </rcc>
  <rfmt sheetId="1" sqref="F1623">
    <dxf>
      <fill>
        <patternFill patternType="solid">
          <bgColor rgb="FFFFFF00"/>
        </patternFill>
      </fill>
    </dxf>
  </rfmt>
  <rcc rId="19284" sId="1" numFmtId="4">
    <oc r="G1623">
      <v>9855762.5099999998</v>
    </oc>
    <nc r="G1623">
      <v>3580037.85</v>
    </nc>
  </rcc>
  <rcc rId="19285" sId="1" numFmtId="4">
    <oc r="H1623">
      <v>6477478.2599999998</v>
    </oc>
    <nc r="H1623">
      <v>2682973.0099999998</v>
    </nc>
  </rcc>
  <rcc rId="19286" sId="1" numFmtId="4">
    <oc r="I1623">
      <v>2540554.5</v>
    </oc>
    <nc r="I1623">
      <v>944148.19</v>
    </nc>
  </rcc>
  <rcc rId="19287" sId="1" numFmtId="4">
    <oc r="O1623">
      <v>8672346.4600000009</v>
    </oc>
    <nc r="O1623">
      <v>8271437.4100000001</v>
    </nc>
  </rcc>
  <rcc rId="19288" sId="1" numFmtId="4">
    <oc r="P1623">
      <v>3399243.67</v>
    </oc>
    <nc r="P1623">
      <v>2314890.9500000002</v>
    </nc>
  </rcc>
  <rfmt sheetId="1" sqref="G1623:I1623 O1623:P1623">
    <dxf>
      <fill>
        <patternFill patternType="solid">
          <bgColor rgb="FFFFFF00"/>
        </patternFill>
      </fill>
    </dxf>
  </rfmt>
  <rfmt sheetId="1" sqref="G1613">
    <dxf>
      <fill>
        <patternFill patternType="solid">
          <bgColor rgb="FF92D050"/>
        </patternFill>
      </fill>
    </dxf>
  </rfmt>
  <rcc rId="19289" sId="1" numFmtId="4">
    <oc r="J1613">
      <v>322989.53999999998</v>
    </oc>
    <nc r="J1613">
      <v>700215.3</v>
    </nc>
  </rcc>
  <rfmt sheetId="1" sqref="J1613">
    <dxf>
      <fill>
        <patternFill patternType="solid">
          <bgColor rgb="FFFFFF00"/>
        </patternFill>
      </fill>
    </dxf>
  </rfmt>
  <rcc rId="19290" sId="1" numFmtId="4">
    <oc r="F1619">
      <v>2646650.42</v>
    </oc>
    <nc r="F1619">
      <v>2260574.59</v>
    </nc>
  </rcc>
  <rcc rId="19291" sId="1" numFmtId="4">
    <oc r="G1619">
      <v>11148371.859999999</v>
    </oc>
    <nc r="G1619">
      <v>4105030.79</v>
    </nc>
  </rcc>
  <rcc rId="19292" sId="1" numFmtId="4">
    <oc r="H1619">
      <v>7327016.6900000004</v>
    </oc>
    <nc r="H1619">
      <v>2547984.9300000002</v>
    </nc>
  </rcc>
  <rcc rId="19293" sId="1" numFmtId="4">
    <oc r="I1619">
      <v>2873754.9499999997</v>
    </oc>
    <nc r="I1619">
      <v>944582.64</v>
    </nc>
  </rcc>
  <rcc rId="19294" sId="1" numFmtId="4">
    <oc r="J1619">
      <v>4188293.14</v>
    </oc>
    <nc r="J1619">
      <v>1007459.39</v>
    </nc>
  </rcc>
  <rcc rId="19295" sId="1" numFmtId="4">
    <oc r="P1619">
      <v>3874218.48</v>
    </oc>
    <nc r="P1619">
      <v>3657749.82</v>
    </nc>
  </rcc>
  <rfmt sheetId="1" sqref="P1619 F1619:J1619">
    <dxf>
      <fill>
        <patternFill patternType="solid">
          <bgColor rgb="FFFFFF00"/>
        </patternFill>
      </fill>
    </dxf>
  </rfmt>
  <rcc rId="19296" sId="1" numFmtId="4">
    <oc r="F1622">
      <v>2585687.54</v>
    </oc>
    <nc r="F1622">
      <v>2461590.4</v>
    </nc>
  </rcc>
  <rcc rId="19297" sId="1" numFmtId="4">
    <oc r="P1622">
      <v>3736687.37</v>
    </oc>
    <nc r="P1622">
      <v>2946936.32</v>
    </nc>
  </rcc>
  <rfmt sheetId="1" sqref="P1622 F1622">
    <dxf>
      <fill>
        <patternFill patternType="solid">
          <bgColor rgb="FFFFFF00"/>
        </patternFill>
      </fill>
    </dxf>
  </rfmt>
  <rcc rId="19298" sId="1" numFmtId="4">
    <oc r="F1625">
      <v>2574223.87</v>
    </oc>
    <nc r="F1625">
      <v>2429042.83</v>
    </nc>
  </rcc>
  <rcc rId="19299" sId="1" numFmtId="4">
    <oc r="P1625">
      <v>3784841.5</v>
    </oc>
    <nc r="P1625">
      <v>2946936.32</v>
    </nc>
  </rcc>
  <rfmt sheetId="1" sqref="P1625">
    <dxf>
      <fill>
        <patternFill patternType="solid">
          <bgColor rgb="FFFFFF00"/>
        </patternFill>
      </fill>
    </dxf>
  </rfmt>
  <rfmt sheetId="1" sqref="F1625">
    <dxf>
      <fill>
        <patternFill patternType="solid">
          <bgColor rgb="FFFFFF00"/>
        </patternFill>
      </fill>
    </dxf>
  </rfmt>
  <rcc rId="19300" sId="1" numFmtId="4">
    <oc r="R1626">
      <v>23701989.170000002</v>
    </oc>
    <nc r="R1626">
      <v>20940826.039999999</v>
    </nc>
  </rcc>
  <rfmt sheetId="1" sqref="R1626">
    <dxf>
      <fill>
        <patternFill patternType="solid">
          <bgColor rgb="FFFFFF00"/>
        </patternFill>
      </fill>
    </dxf>
  </rfmt>
  <rcc rId="19301" sId="1" numFmtId="4">
    <oc r="O1626">
      <v>18051470.02</v>
    </oc>
    <nc r="O1626">
      <v>15710675.960000001</v>
    </nc>
  </rcc>
  <rfmt sheetId="1" sqref="O1626">
    <dxf>
      <fill>
        <patternFill patternType="solid">
          <bgColor rgb="FFFFFF0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'2020-2022'!$A$7:$S$2130</formula>
    <oldFormula>'2020-2022'!$A$7:$S$2130</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05" sId="1" numFmtId="4">
    <oc r="E1557">
      <f>ROUND((M1557)*0.03,2)</f>
    </oc>
    <nc r="E1557">
      <v>210890.4</v>
    </nc>
  </rcc>
  <rfmt sheetId="1" sqref="E1557">
    <dxf>
      <fill>
        <patternFill patternType="solid">
          <bgColor rgb="FFFFFF00"/>
        </patternFill>
      </fill>
    </dxf>
  </rfmt>
  <rcc rId="19306" sId="1" numFmtId="4">
    <oc r="E1563">
      <f>ROUND((M1563)*0.03,2)</f>
    </oc>
    <nc r="E1563">
      <v>201197.62</v>
    </nc>
  </rcc>
  <rfmt sheetId="1" sqref="E1563">
    <dxf>
      <fill>
        <patternFill patternType="solid">
          <bgColor rgb="FFFFFF00"/>
        </patternFill>
      </fill>
    </dxf>
  </rfmt>
  <rcc rId="19307" sId="1" numFmtId="4">
    <oc r="E1564">
      <f>ROUND((M1564)*0.03,2)</f>
    </oc>
    <nc r="E1564">
      <v>68845.149999999994</v>
    </nc>
  </rcc>
  <rcc rId="19308" sId="1" numFmtId="4">
    <oc r="E1565">
      <f>ROUND((M1565)*0.03,2)</f>
    </oc>
    <nc r="E1565">
      <v>37521.35</v>
    </nc>
  </rcc>
  <rcc rId="19309" sId="1" numFmtId="4">
    <oc r="E1568">
      <f>ROUND((M1568)*0.03,2)</f>
    </oc>
    <nc r="E1568">
      <v>68084.100000000006</v>
    </nc>
  </rcc>
  <rcc rId="19310" sId="1" numFmtId="4">
    <oc r="E1566">
      <f>ROUND((M1566)*0.03,2)</f>
    </oc>
    <nc r="E1566">
      <v>68853.16</v>
    </nc>
  </rcc>
  <rcc rId="19311" sId="1" numFmtId="4">
    <oc r="E1561">
      <f>ROUND((M1561)*0.03,2)</f>
    </oc>
    <nc r="E1561">
      <v>67340.36</v>
    </nc>
  </rcc>
  <rcc rId="19312" sId="1" numFmtId="4">
    <oc r="E1562">
      <f>ROUND((M1562)*0.03,2)</f>
    </oc>
    <nc r="E1562">
      <v>68246.17</v>
    </nc>
  </rcc>
  <rfmt sheetId="1" sqref="E1561:E1566 E1568 E1558">
    <dxf>
      <fill>
        <patternFill>
          <bgColor rgb="FFFFFF0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'2020-2022'!$A$7:$S$2130</formula>
    <oldFormula>'2020-2022'!$A$7:$S$2130</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16" sId="1" numFmtId="4">
    <oc r="G1811">
      <v>1714547.65</v>
    </oc>
    <nc r="G1811">
      <v>1714981.91</v>
    </nc>
  </rcc>
  <rfmt sheetId="1" sqref="G1811">
    <dxf>
      <fill>
        <patternFill patternType="solid">
          <bgColor rgb="FFFFFF00"/>
        </patternFill>
      </fill>
    </dxf>
  </rfmt>
  <rcc rId="19317" sId="1" numFmtId="4">
    <oc r="I1811">
      <v>296729.46999999997</v>
    </oc>
    <nc r="I1811">
      <v>299696.76</v>
    </nc>
  </rcc>
  <rfmt sheetId="1" sqref="I1811">
    <dxf>
      <fill>
        <patternFill patternType="solid">
          <bgColor rgb="FFFFFF00"/>
        </patternFill>
      </fill>
    </dxf>
  </rfmt>
  <rcc rId="19318" sId="1" numFmtId="4">
    <oc r="O1811">
      <v>4137014.51</v>
    </oc>
    <nc r="O1811">
      <v>4178385.16</v>
    </nc>
  </rcc>
  <rfmt sheetId="1" sqref="O1811">
    <dxf>
      <fill>
        <patternFill patternType="solid">
          <bgColor rgb="FFFFFF00"/>
        </patternFill>
      </fill>
    </dxf>
  </rfmt>
  <rcc rId="19319" sId="1" numFmtId="4">
    <oc r="S1811">
      <v>501598.21</v>
    </oc>
    <nc r="S1811">
      <v>506613.81</v>
    </nc>
  </rcc>
  <rfmt sheetId="1" sqref="S1811">
    <dxf>
      <fill>
        <patternFill patternType="solid">
          <bgColor rgb="FFFFFF00"/>
        </patternFill>
      </fill>
    </dxf>
  </rfmt>
  <rcv guid="{588C31BA-C36B-4B9E-AE8B-D926F1C5CA78}" action="delete"/>
  <rdn rId="0" localSheetId="1" customView="1" name="Z_588C31BA_C36B_4B9E_AE8B_D926F1C5CA78_.wvu.FilterData" hidden="1" oldHidden="1">
    <formula>'2020-2022'!$A$7:$S$2130</formula>
    <oldFormula>'2020-2022'!$A$7:$S$2130</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J1155"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cc rId="16588" sId="1" numFmtId="4">
    <oc r="J1155">
      <v>3459237.5</v>
    </oc>
    <nc r="J1155">
      <v>3120081.5</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'2020-2022'!$A$7:$S$2103</formula>
    <oldFormula>'2020-2022'!$A$7:$S$2103</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22" sId="1" numFmtId="4">
    <oc r="E2070">
      <v>1095796.07</v>
    </oc>
    <nc r="E2070">
      <v>362238.89</v>
    </nc>
  </rcc>
  <rfmt sheetId="1" sqref="E2070">
    <dxf>
      <fill>
        <patternFill patternType="solid">
          <bgColor rgb="FFFFFF0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'2020-2022'!$A$7:$S$2130</formula>
    <oldFormula>'2020-2022'!$A$7:$S$2130</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26" sId="1" numFmtId="4">
    <oc r="F1853">
      <v>1728213.31</v>
    </oc>
    <nc r="F1853">
      <v>1575921.79</v>
    </nc>
  </rcc>
  <rcc rId="19327" sId="1" numFmtId="4">
    <oc r="H1853">
      <v>3011408.4</v>
    </oc>
    <nc r="H1853">
      <v>2431058.5299999998</v>
    </nc>
  </rcc>
  <rcc rId="19328" sId="1" numFmtId="4">
    <oc r="I1853">
      <v>1416213.46</v>
    </oc>
    <nc r="I1853">
      <v>634004.64</v>
    </nc>
  </rcc>
  <rcc rId="19329" sId="1" numFmtId="4">
    <oc r="J1853">
      <v>1883755.44</v>
    </oc>
    <nc r="J1853">
      <v>1526705.56</v>
    </nc>
  </rcc>
  <rcc rId="19330" sId="1" numFmtId="4">
    <oc r="O1853">
      <v>4376824.37</v>
    </oc>
    <nc r="O1853">
      <v>5684411.9800000004</v>
    </nc>
  </rcc>
  <rcc rId="19331" sId="1" numFmtId="4">
    <oc r="Q1853">
      <v>6204874.7000000002</v>
    </oc>
    <nc r="Q1853">
      <v>7514777.3600000003</v>
    </nc>
  </rcc>
  <rfmt sheetId="1" sqref="Q1853 O1853 F1853 H1853 I1853 J1853">
    <dxf>
      <fill>
        <patternFill patternType="solid">
          <bgColor rgb="FFFFFF00"/>
        </patternFill>
      </fill>
    </dxf>
  </rfmt>
  <rcc rId="19332" sId="1" numFmtId="4">
    <oc r="O1858">
      <v>18448845.100000001</v>
    </oc>
    <nc r="O1858">
      <v>16112191.66</v>
    </nc>
  </rcc>
  <rcc rId="19333" sId="1" numFmtId="4">
    <oc r="Q1858">
      <v>22326591.34</v>
    </oc>
    <nc r="Q1858">
      <v>13545643.93</v>
    </nc>
  </rcc>
  <rfmt sheetId="1" sqref="Q1858 O1858">
    <dxf>
      <fill>
        <patternFill patternType="solid">
          <bgColor rgb="FFFFFF00"/>
        </patternFill>
      </fill>
    </dxf>
  </rfmt>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34" sId="1" numFmtId="4">
    <oc r="F1860">
      <v>2358994.83</v>
    </oc>
    <nc r="F1860">
      <v>2382584.7799999998</v>
    </nc>
  </rcc>
  <rcc rId="19335" sId="1" numFmtId="4">
    <oc r="G1860">
      <v>4267339.0599999996</v>
    </oc>
    <nc r="G1860">
      <v>4310012.45</v>
    </nc>
  </rcc>
  <rcc rId="19336" sId="1" numFmtId="4">
    <oc r="H1860">
      <v>2518108.5299999998</v>
    </oc>
    <nc r="H1860">
      <v>2543289.62</v>
    </nc>
  </rcc>
  <rcc rId="19337" sId="1" numFmtId="4">
    <oc r="I1860">
      <v>1452572.89</v>
    </oc>
    <nc r="I1860">
      <v>1467098.62</v>
    </nc>
  </rcc>
  <rcc rId="19338" sId="1" numFmtId="4">
    <oc r="J1860">
      <v>1927328.82</v>
    </oc>
    <nc r="J1860">
      <v>1946602.11</v>
    </nc>
  </rcc>
  <rcc rId="19339" sId="1" numFmtId="4">
    <oc r="Q1860">
      <v>5197081.2300000004</v>
    </oc>
    <nc r="Q1860">
      <v>5249052.04</v>
    </nc>
  </rcc>
  <rcc rId="19340" sId="1" numFmtId="4">
    <oc r="F1907">
      <v>3062950.91</v>
    </oc>
    <nc r="F1907">
      <v>3093580.43</v>
    </nc>
  </rcc>
  <rcc rId="19341" sId="1" numFmtId="4">
    <oc r="Q1907">
      <v>12832736.029999999</v>
    </oc>
    <nc r="Q1907">
      <v>12961063.390000001</v>
    </nc>
  </rcc>
  <rcv guid="{588C31BA-C36B-4B9E-AE8B-D926F1C5CA78}" action="delete"/>
  <rdn rId="0" localSheetId="1" customView="1" name="Z_588C31BA_C36B_4B9E_AE8B_D926F1C5CA78_.wvu.FilterData" hidden="1" oldHidden="1">
    <formula>'2020-2022'!$A$7:$S$2130</formula>
    <oldFormula>'2020-2022'!$A$7:$S$2130</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44" sId="1" numFmtId="4">
    <oc r="Q1913">
      <v>9904829.2200000007</v>
    </oc>
    <nc r="Q1913">
      <v>10003877.51</v>
    </nc>
  </rcc>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45" sId="1" numFmtId="4">
    <oc r="O1985">
      <v>6593699.4699999997</v>
    </oc>
    <nc r="O1985">
      <v>6659636.46</v>
    </nc>
  </rcc>
  <rfmt sheetId="1" sqref="O1985">
    <dxf>
      <fill>
        <patternFill patternType="solid">
          <bgColor rgb="FFFFFF00"/>
        </patternFill>
      </fill>
    </dxf>
  </rfmt>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46" sId="1" numFmtId="4">
    <oc r="F1965">
      <v>3164125.61</v>
    </oc>
    <nc r="F1965">
      <v>4420875.03</v>
    </nc>
  </rcc>
  <rfmt sheetId="1" sqref="F1965">
    <dxf>
      <fill>
        <patternFill patternType="solid">
          <bgColor rgb="FFFFFF00"/>
        </patternFill>
      </fill>
    </dxf>
  </rfmt>
  <rcc rId="19347" sId="1" numFmtId="4">
    <oc r="G1965">
      <v>9501750.4700000007</v>
    </oc>
    <nc r="G1965">
      <v>11015772.17</v>
    </nc>
  </rcc>
  <rfmt sheetId="1" sqref="G1965">
    <dxf>
      <fill>
        <patternFill patternType="solid">
          <bgColor rgb="FFFFFF00"/>
        </patternFill>
      </fill>
    </dxf>
  </rfmt>
  <rcc rId="19348" sId="1" numFmtId="4">
    <oc r="J1965">
      <v>3119253.63</v>
    </oc>
    <nc r="J1965">
      <v>2805451.55</v>
    </nc>
  </rcc>
  <rfmt sheetId="1" sqref="J1965">
    <dxf>
      <fill>
        <patternFill patternType="solid">
          <bgColor rgb="FFFFFF00"/>
        </patternFill>
      </fill>
    </dxf>
  </rfmt>
  <rcc rId="19349" sId="1" numFmtId="4">
    <oc r="R1965">
      <v>16088156.300000001</v>
    </oc>
    <nc r="R1965">
      <v>17907716.93</v>
    </nc>
  </rcc>
  <rfmt sheetId="1" sqref="R1965">
    <dxf>
      <fill>
        <patternFill patternType="solid">
          <bgColor rgb="FFFFFF00"/>
        </patternFill>
      </fill>
    </dxf>
  </rfmt>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421:XFD1421">
    <dxf>
      <fill>
        <patternFill patternType="solid">
          <bgColor rgb="FFFFFF00"/>
        </patternFill>
      </fill>
    </dxf>
  </rfmt>
  <rcc rId="19350" sId="1" numFmtId="4">
    <nc r="G2096">
      <v>0</v>
    </nc>
  </rcc>
  <rcc rId="19351" sId="1" numFmtId="4">
    <nc r="H2096">
      <v>0</v>
    </nc>
  </rcc>
  <rcc rId="19352" sId="1" numFmtId="4">
    <nc r="I2096">
      <v>0</v>
    </nc>
  </rcc>
  <rfmt sheetId="1" sqref="A2096:I2096">
    <dxf>
      <fill>
        <patternFill patternType="solid">
          <bgColor rgb="FFFFFF00"/>
        </patternFill>
      </fill>
    </dxf>
  </rfmt>
  <rcv guid="{9595E341-47B0-4869-BE47-43740FED65BC}" action="delete"/>
  <rdn rId="0" localSheetId="1" customView="1" name="Z_9595E341_47B0_4869_BE47_43740FED65BC_.wvu.FilterData" hidden="1" oldHidden="1">
    <formula>'2020-2022'!$A$7:$S$2130</formula>
    <oldFormula>'2020-2022'!$A$7:$S$2130</oldFormula>
  </rdn>
  <rdn rId="0" localSheetId="2" customView="1" name="Z_9595E341_47B0_4869_BE47_43740FED65BC_.wvu.FilterData" hidden="1" oldHidden="1">
    <formula>Примечания!$A$2:$G$162</formula>
    <oldFormula>Примечания!$A$2:$G$162</oldFormula>
  </rdn>
  <rcv guid="{9595E341-47B0-4869-BE47-43740FED65BC}" action="add"/>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55" sId="1" numFmtId="4">
    <oc r="E1900">
      <f>ROUND((M1900)*0.03,2)</f>
    </oc>
    <nc r="E1900">
      <v>205916.04</v>
    </nc>
  </rcc>
  <rfmt sheetId="1" sqref="E1900">
    <dxf>
      <fill>
        <patternFill patternType="solid">
          <bgColor rgb="FFFFFF00"/>
        </patternFill>
      </fill>
    </dxf>
  </rfmt>
  <rcc rId="19356" sId="1" numFmtId="4">
    <oc r="M1900">
      <v>7602363.4800000004</v>
    </oc>
    <nc r="M1900">
      <v>6842127.1299999999</v>
    </nc>
  </rcc>
  <rfmt sheetId="1" sqref="M1900">
    <dxf>
      <fill>
        <patternFill patternType="solid">
          <bgColor rgb="FFFFFF00"/>
        </patternFill>
      </fill>
    </dxf>
  </rfmt>
  <rcv guid="{588C31BA-C36B-4B9E-AE8B-D926F1C5CA78}" action="delete"/>
  <rdn rId="0" localSheetId="1" customView="1" name="Z_588C31BA_C36B_4B9E_AE8B_D926F1C5CA78_.wvu.FilterData" hidden="1" oldHidden="1">
    <formula>'2020-2022'!$A$7:$S$2130</formula>
    <oldFormula>'2020-2022'!$A$7:$S$2130</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59" sId="1" numFmtId="4">
    <oc r="G2068">
      <v>2517460.6</v>
    </oc>
    <nc r="G2068">
      <v>2457092.38</v>
    </nc>
  </rcc>
  <rcc rId="19360" sId="1" numFmtId="4">
    <oc r="H2068">
      <v>956575.08</v>
    </oc>
    <nc r="H2068">
      <v>901603.71</v>
    </nc>
  </rcc>
  <rcc rId="19361" sId="1" numFmtId="4">
    <oc r="I2068">
      <v>310871.58</v>
    </oc>
    <nc r="I2068">
      <v>316231.14</v>
    </nc>
  </rcc>
  <rcc rId="19362" sId="1" numFmtId="4">
    <oc r="O2068">
      <v>5115712.5199999996</v>
    </oc>
    <nc r="O2068">
      <v>5894665.8399999999</v>
    </nc>
  </rcc>
  <rcc rId="19363" sId="1" numFmtId="4">
    <oc r="R2068">
      <v>11032089.49</v>
    </oc>
    <nc r="R2068">
      <v>11628880.16</v>
    </nc>
  </rcc>
  <rcc rId="19364" sId="1" numFmtId="4">
    <oc r="G2069">
      <v>4246954.0999999996</v>
    </oc>
    <nc r="G2069">
      <v>4771881.2</v>
    </nc>
  </rcc>
  <rcc rId="19365" sId="1" numFmtId="4">
    <oc r="H2069">
      <v>3738113.41</v>
    </oc>
    <nc r="H2069">
      <v>2155683.0699999998</v>
    </nc>
  </rcc>
  <rcc rId="19366" sId="1" numFmtId="4">
    <oc r="I2069">
      <v>596654.18000000005</v>
    </oc>
    <nc r="I2069">
      <v>595383.97</v>
    </nc>
  </rcc>
  <rcc rId="19367" sId="1" numFmtId="4">
    <oc r="O2069">
      <v>6723322.1299999999</v>
    </oc>
    <nc r="O2069">
      <v>7583751.5099999998</v>
    </nc>
  </rcc>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68" sId="1" numFmtId="4">
    <oc r="F1790">
      <v>876529.66</v>
    </oc>
    <nc r="F1790">
      <v>885294.96</v>
    </nc>
  </rcc>
  <rfmt sheetId="1" sqref="F1790">
    <dxf>
      <fill>
        <patternFill patternType="solid">
          <bgColor rgb="FFFFFF00"/>
        </patternFill>
      </fill>
    </dxf>
  </rfmt>
  <rcc rId="19369" sId="1" numFmtId="4">
    <oc r="J1790">
      <v>905017.66</v>
    </oc>
    <nc r="J1790">
      <v>914067.84</v>
    </nc>
  </rcc>
  <rfmt sheetId="1" sqref="J1790">
    <dxf>
      <fill>
        <patternFill patternType="solid">
          <bgColor rgb="FFFFFF00"/>
        </patternFill>
      </fill>
    </dxf>
  </rfmt>
  <rcc rId="19370" sId="1" numFmtId="4">
    <oc r="O1790">
      <v>3113178.16</v>
    </oc>
    <nc r="O1790">
      <v>3144309.94</v>
    </nc>
  </rcc>
  <rfmt sheetId="1" sqref="O1790">
    <dxf>
      <fill>
        <patternFill patternType="solid">
          <bgColor rgb="FFFFFF00"/>
        </patternFill>
      </fill>
    </dxf>
  </rfmt>
  <rfmt sheetId="1" sqref="B1790">
    <dxf>
      <fill>
        <patternFill patternType="solid">
          <bgColor rgb="FFFFFF00"/>
        </patternFill>
      </fill>
    </dxf>
  </rfmt>
  <rcc rId="19371" sId="1" numFmtId="4">
    <oc r="J1791">
      <v>885833.2</v>
    </oc>
    <nc r="J1791">
      <v>894691.53</v>
    </nc>
  </rcc>
  <rfmt sheetId="1" sqref="J1791">
    <dxf>
      <fill>
        <patternFill patternType="solid">
          <bgColor rgb="FFFFFF00"/>
        </patternFill>
      </fill>
    </dxf>
  </rfmt>
  <rcc rId="19372" sId="1" numFmtId="4">
    <oc r="G1793">
      <v>1804616.87</v>
    </oc>
    <nc r="G1793">
      <v>1833612.5</v>
    </nc>
  </rcc>
  <rfmt sheetId="1" sqref="G1793">
    <dxf>
      <fill>
        <patternFill patternType="solid">
          <bgColor rgb="FFFFFF00"/>
        </patternFill>
      </fill>
    </dxf>
  </rfmt>
  <rcc rId="19373" sId="1" numFmtId="4">
    <oc r="Q1794">
      <v>2538970.9500000002</v>
    </oc>
    <nc r="Q1794">
      <v>2564360.66</v>
    </nc>
  </rcc>
  <rfmt sheetId="1" sqref="Q1794">
    <dxf>
      <fill>
        <patternFill patternType="solid">
          <bgColor rgb="FFFFFF00"/>
        </patternFill>
      </fill>
    </dxf>
  </rfmt>
  <rcc rId="19374" sId="1" numFmtId="4">
    <oc r="R1795">
      <v>31355275.420000002</v>
    </oc>
    <nc r="R1795">
      <v>31668828.170000002</v>
    </nc>
  </rcc>
  <rfmt sheetId="1" sqref="R1795">
    <dxf>
      <fill>
        <patternFill patternType="solid">
          <bgColor rgb="FFFFFF00"/>
        </patternFill>
      </fill>
    </dxf>
  </rfmt>
  <rcv guid="{588C31BA-C36B-4B9E-AE8B-D926F1C5CA78}" action="delete"/>
  <rdn rId="0" localSheetId="1" customView="1" name="Z_588C31BA_C36B_4B9E_AE8B_D926F1C5CA78_.wvu.FilterData" hidden="1" oldHidden="1">
    <formula>'2020-2022'!$A$7:$S$2130</formula>
    <oldFormula>'2020-2022'!$A$7:$S$2130</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155" start="0" length="0">
    <dxf>
      <font>
        <sz val="11"/>
        <color theme="1"/>
        <name val="Calibri"/>
        <scheme val="minor"/>
      </font>
      <numFmt numFmtId="0" formatCode="General"/>
      <alignment horizontal="general" vertical="bottom" readingOrder="0"/>
      <border outline="0">
        <right/>
        <top/>
        <bottom/>
      </border>
    </dxf>
  </rfmt>
  <rfmt sheetId="1" xfDxf="1" sqref="J1155" start="0" length="0"/>
  <rcc rId="16593" sId="1" odxf="1" dxf="1" numFmtId="4">
    <oc r="J1155">
      <v>3120081.5</v>
    </oc>
    <nc r="J1155">
      <v>339156</v>
    </nc>
    <n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ndxf>
  </rcc>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77" sId="1" numFmtId="4">
    <oc r="G2060">
      <v>2393981.71</v>
    </oc>
    <nc r="G2060">
      <v>2676715.11</v>
    </nc>
  </rcc>
  <rcc rId="19378" sId="1" numFmtId="4">
    <oc r="H2060">
      <v>989403.93</v>
    </oc>
    <nc r="H2060">
      <v>998862.58</v>
    </nc>
  </rcc>
  <rcc rId="19379" sId="1" numFmtId="4">
    <oc r="I2060">
      <v>353062.75</v>
    </oc>
    <nc r="I2060">
      <v>356593.38</v>
    </nc>
  </rcc>
  <rcc rId="19380" sId="1" numFmtId="4">
    <oc r="P2060">
      <v>1228769.45</v>
    </oc>
    <nc r="P2060">
      <v>1241057.1399999999</v>
    </nc>
  </rcc>
  <rcc rId="19381" sId="1" numFmtId="4">
    <oc r="G2061">
      <v>1882088.72</v>
    </oc>
    <nc r="G2061">
      <v>2002214.98</v>
    </nc>
  </rcc>
  <rcc rId="19382" sId="1" numFmtId="4">
    <oc r="H2061">
      <v>1116033.6399999999</v>
    </oc>
    <nc r="H2061">
      <v>1118213.01</v>
    </nc>
  </rcc>
  <rcc rId="19383" sId="1" numFmtId="4">
    <oc r="I2061">
      <v>398248.01</v>
    </oc>
    <nc r="I2061">
      <v>395634.94</v>
    </nc>
  </rcc>
  <rcc rId="19384" sId="1" numFmtId="4">
    <oc r="P2061">
      <v>813397.03</v>
    </oc>
    <nc r="P2061">
      <v>821531</v>
    </nc>
  </rcc>
  <rcc rId="19385" sId="1" numFmtId="4">
    <oc r="G2062">
      <v>2325072.59</v>
    </oc>
    <nc r="G2062">
      <v>3056293.29</v>
    </nc>
  </rcc>
  <rcc rId="19386" sId="1" numFmtId="4">
    <oc r="H2062">
      <v>1223625.19</v>
    </oc>
    <nc r="H2062">
      <v>1325365.05</v>
    </nc>
  </rcc>
  <rcc rId="19387" sId="1" numFmtId="4">
    <oc r="I2062">
      <v>253852.48</v>
    </oc>
    <nc r="I2062">
      <v>251799.6</v>
    </nc>
  </rcc>
  <rcc rId="19388" sId="1" numFmtId="4">
    <oc r="G2063">
      <v>2212524.89</v>
    </oc>
    <nc r="G2063">
      <v>2299168.7799999998</v>
    </nc>
  </rcc>
  <rcc rId="19389" sId="1" numFmtId="4">
    <oc r="H2063">
      <v>873014.38</v>
    </oc>
    <nc r="H2063">
      <v>874023.55</v>
    </nc>
  </rcc>
  <rcc rId="19390" sId="1" numFmtId="4">
    <oc r="I2063">
      <v>316832.27</v>
    </oc>
    <nc r="I2063">
      <v>320198.5</v>
    </nc>
  </rcc>
  <rcc rId="19391" sId="1" numFmtId="4">
    <oc r="G2064">
      <v>2173792.8199999998</v>
    </oc>
    <nc r="G2064">
      <v>2274847.46</v>
    </nc>
  </rcc>
  <rcc rId="19392" sId="1" numFmtId="4">
    <oc r="H2064">
      <v>1107891.4099999999</v>
    </oc>
    <nc r="H2064">
      <v>1116222.07</v>
    </nc>
  </rcc>
  <rcc rId="19393" sId="1" numFmtId="4">
    <oc r="I2064">
      <v>372440.55</v>
    </oc>
    <nc r="I2064">
      <v>376432.8</v>
    </nc>
  </rcc>
  <rcc rId="19394" sId="1" numFmtId="4">
    <oc r="P2064">
      <v>893374.51</v>
    </oc>
    <nc r="P2064">
      <v>866203.63</v>
    </nc>
  </rcc>
  <rcc rId="19395" sId="1" numFmtId="4">
    <oc r="G2065">
      <v>2378752.7599999998</v>
    </oc>
    <nc r="G2065">
      <v>2509062.4500000002</v>
    </nc>
  </rcc>
  <rcc rId="19396" sId="1" numFmtId="4">
    <oc r="H2065">
      <v>1241687.53</v>
    </oc>
    <nc r="H2065">
      <v>1256342.07</v>
    </nc>
  </rcc>
  <rcc rId="19397" sId="1" numFmtId="4">
    <oc r="I2065">
      <v>400187.87</v>
    </oc>
    <nc r="I2065">
      <v>404522.23</v>
    </nc>
  </rcc>
  <rcc rId="19398" sId="1" numFmtId="4">
    <oc r="O2065">
      <v>3952602.11</v>
    </oc>
    <nc r="O2065">
      <v>4519216.09</v>
    </nc>
  </rcc>
  <rcv guid="{588C31BA-C36B-4B9E-AE8B-D926F1C5CA78}" action="delete"/>
  <rdn rId="0" localSheetId="1" customView="1" name="Z_588C31BA_C36B_4B9E_AE8B_D926F1C5CA78_.wvu.FilterData" hidden="1" oldHidden="1">
    <formula>'2020-2022'!$A$7:$S$2130</formula>
    <oldFormula>'2020-2022'!$A$7:$S$2130</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01" sId="1" numFmtId="4">
    <oc r="G1798">
      <v>8600253.6600000001</v>
    </oc>
    <nc r="G1798">
      <v>8682552.0500000007</v>
    </nc>
  </rcc>
  <rfmt sheetId="1" sqref="G1798">
    <dxf>
      <fill>
        <patternFill patternType="solid">
          <bgColor rgb="FFFFFF00"/>
        </patternFill>
      </fill>
    </dxf>
  </rfmt>
  <rcc rId="19402" sId="1" numFmtId="4">
    <oc r="P1798">
      <v>1681518.75</v>
    </oc>
    <nc r="P1798">
      <v>1698333.94</v>
    </nc>
  </rcc>
  <rfmt sheetId="1" sqref="P1798">
    <dxf>
      <fill>
        <patternFill patternType="solid">
          <bgColor rgb="FFFFFF00"/>
        </patternFill>
      </fill>
    </dxf>
  </rfmt>
  <rfmt sheetId="1" sqref="B1798">
    <dxf>
      <fill>
        <patternFill patternType="solid">
          <bgColor rgb="FFFFFF00"/>
        </patternFill>
      </fill>
    </dxf>
  </rfmt>
  <rcc rId="19403" sId="1" numFmtId="4">
    <oc r="F1800">
      <v>2863635.41</v>
    </oc>
    <nc r="F1800">
      <v>2892271.76</v>
    </nc>
  </rcc>
  <rfmt sheetId="1" sqref="F1800 B1800">
    <dxf>
      <fill>
        <patternFill patternType="solid">
          <bgColor rgb="FFFFFF00"/>
        </patternFill>
      </fill>
    </dxf>
  </rfmt>
  <rcc rId="19404" sId="1" numFmtId="4">
    <oc r="G1797">
      <v>5525260.3499999996</v>
    </oc>
    <nc r="G1797">
      <v>5611856.4400000004</v>
    </nc>
  </rcc>
  <rfmt sheetId="1" sqref="G1797 B1797">
    <dxf>
      <fill>
        <patternFill patternType="solid">
          <bgColor rgb="FFFFFF00"/>
        </patternFill>
      </fill>
    </dxf>
  </rfmt>
  <rcc rId="19405" sId="1" numFmtId="4">
    <oc r="R1796">
      <v>10716802.43</v>
    </oc>
    <nc r="R1796">
      <v>10823970.449999999</v>
    </nc>
  </rcc>
  <rfmt sheetId="1" sqref="R1796 B1796">
    <dxf>
      <fill>
        <patternFill patternType="solid">
          <bgColor rgb="FFFFFF00"/>
        </patternFill>
      </fill>
    </dxf>
  </rfmt>
  <rfmt sheetId="1" sqref="B1801">
    <dxf>
      <fill>
        <patternFill patternType="solid">
          <bgColor rgb="FFFFFF00"/>
        </patternFill>
      </fill>
    </dxf>
  </rfmt>
  <rcc rId="19406" sId="1" numFmtId="4">
    <oc r="F1801">
      <v>1310084.55</v>
    </oc>
    <nc r="F1801">
      <v>1323185.3999999999</v>
    </nc>
  </rcc>
  <rcc rId="19407" sId="1" numFmtId="4">
    <oc r="G1801">
      <v>3921411.22</v>
    </oc>
    <nc r="G1801">
      <v>3960625.33</v>
    </nc>
  </rcc>
  <rcc rId="19408" sId="1" numFmtId="4">
    <oc r="J1801">
      <v>1388181.28</v>
    </oc>
    <nc r="J1801">
      <v>1402063.09</v>
    </nc>
  </rcc>
  <rcc rId="19409" sId="1" numFmtId="4">
    <oc r="P1801">
      <v>601662.18000000005</v>
    </oc>
    <nc r="P1801">
      <v>607678.80000000005</v>
    </nc>
  </rcc>
  <rfmt sheetId="1" sqref="P1801 J1801 G1801 F1801">
    <dxf>
      <fill>
        <patternFill patternType="solid">
          <bgColor rgb="FFFFFF00"/>
        </patternFill>
      </fill>
    </dxf>
  </rfmt>
  <rcv guid="{588C31BA-C36B-4B9E-AE8B-D926F1C5CA78}" action="delete"/>
  <rdn rId="0" localSheetId="1" customView="1" name="Z_588C31BA_C36B_4B9E_AE8B_D926F1C5CA78_.wvu.FilterData" hidden="1" oldHidden="1">
    <formula>'2020-2022'!$A$7:$S$2130</formula>
    <oldFormula>'2020-2022'!$A$7:$S$2130</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12" sId="1" numFmtId="4">
    <oc r="P1799">
      <v>798182.39</v>
    </oc>
    <nc r="P1799">
      <v>806164.21</v>
    </nc>
  </rcc>
  <rfmt sheetId="1" sqref="P1799">
    <dxf>
      <fill>
        <patternFill patternType="solid">
          <bgColor rgb="FFFFFF00"/>
        </patternFill>
      </fill>
    </dxf>
  </rfmt>
  <rcc rId="19413" sId="1" numFmtId="4">
    <oc r="J1799">
      <v>1599074.64</v>
    </oc>
    <nc r="J1799">
      <v>1615065.39</v>
    </nc>
  </rcc>
  <rfmt sheetId="1" sqref="J1799">
    <dxf>
      <fill>
        <patternFill patternType="solid">
          <bgColor rgb="FFFFFF00"/>
        </patternFill>
      </fill>
    </dxf>
  </rfmt>
  <rcc rId="19414" sId="1" numFmtId="4">
    <oc r="G1799">
      <v>3161265.46</v>
    </oc>
    <nc r="G1799">
      <v>3234472.58</v>
    </nc>
  </rcc>
  <rfmt sheetId="1" sqref="G1799">
    <dxf>
      <fill>
        <patternFill patternType="solid">
          <bgColor rgb="FFFFFF00"/>
        </patternFill>
      </fill>
    </dxf>
  </rfmt>
  <rfmt sheetId="1" sqref="B1799">
    <dxf>
      <fill>
        <patternFill patternType="solid">
          <bgColor rgb="FFFFFF00"/>
        </patternFill>
      </fill>
    </dxf>
  </rfmt>
  <rcc rId="19415" sId="1" numFmtId="4">
    <oc r="G1792">
      <v>13935017.5</v>
    </oc>
    <nc r="G1792">
      <v>8110994.25</v>
    </nc>
  </rcc>
  <rfmt sheetId="1" sqref="G1792">
    <dxf>
      <fill>
        <patternFill patternType="solid">
          <bgColor rgb="FFFFFF00"/>
        </patternFill>
      </fill>
    </dxf>
  </rfmt>
  <rcc rId="19416" sId="1" numFmtId="4">
    <oc r="Q1792">
      <v>5646105.5700000003</v>
    </oc>
    <nc r="Q1792">
      <v>14074367.67</v>
    </nc>
  </rcc>
  <rfmt sheetId="1" sqref="Q1792">
    <dxf>
      <fill>
        <patternFill patternType="solid">
          <bgColor rgb="FFFFFF00"/>
        </patternFill>
      </fill>
    </dxf>
  </rfmt>
  <rcv guid="{9595E341-47B0-4869-BE47-43740FED65BC}" action="delete"/>
  <rdn rId="0" localSheetId="1" customView="1" name="Z_9595E341_47B0_4869_BE47_43740FED65BC_.wvu.FilterData" hidden="1" oldHidden="1">
    <formula>'2020-2022'!$A$7:$S$2130</formula>
    <oldFormula>'2020-2022'!$A$7:$S$2130</oldFormula>
  </rdn>
  <rdn rId="0" localSheetId="2" customView="1" name="Z_9595E341_47B0_4869_BE47_43740FED65BC_.wvu.FilterData" hidden="1" oldHidden="1">
    <formula>Примечания!$A$2:$G$162</formula>
    <oldFormula>Примечания!$A$2:$G$162</oldFormula>
  </rdn>
  <rcv guid="{9595E341-47B0-4869-BE47-43740FED65BC}" action="add"/>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19" sId="1" numFmtId="4">
    <oc r="E1587">
      <v>195243.31</v>
    </oc>
    <nc r="E1587">
      <v>87562.59</v>
    </nc>
  </rcc>
  <rfmt sheetId="1" sqref="E1587">
    <dxf>
      <fill>
        <patternFill patternType="solid">
          <bgColor rgb="FFFFFF00"/>
        </patternFill>
      </fill>
    </dxf>
  </rfmt>
  <rcv guid="{588C31BA-C36B-4B9E-AE8B-D926F1C5CA78}" action="delete"/>
  <rdn rId="0" localSheetId="1" customView="1" name="Z_588C31BA_C36B_4B9E_AE8B_D926F1C5CA78_.wvu.FilterData" hidden="1" oldHidden="1">
    <formula>'2020-2022'!$A$7:$S$2130</formula>
    <oldFormula>'2020-2022'!$A$7:$S$2130</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22" sId="1">
    <oc r="D2035">
      <f>ROUND((F2035+G2035+H2035+I2035+J2035+K2035+M2035+O2035+P2035+Q2035+R2035+S2035)*0.0214,2)</f>
    </oc>
    <nc r="D2035">
      <f>23819.61+3718.05+14278.31</f>
    </nc>
  </rcc>
  <rfmt sheetId="1" sqref="D2035">
    <dxf>
      <fill>
        <patternFill patternType="solid">
          <bgColor rgb="FFFFFF00"/>
        </patternFill>
      </fill>
    </dxf>
  </rfmt>
  <rcc rId="19423" sId="1">
    <oc r="D2036">
      <f>ROUND((F2036+G2036+H2036+I2036+J2036+K2036+M2036+O2036+P2036+Q2036+R2036+S2036)*0.0214,2)</f>
    </oc>
    <nc r="D2036">
      <f>121049.02-D2035</f>
    </nc>
  </rcc>
  <rfmt sheetId="1" sqref="D2036">
    <dxf>
      <fill>
        <patternFill patternType="solid">
          <bgColor rgb="FFFFFF00"/>
        </patternFill>
      </fill>
    </dxf>
  </rfmt>
  <rcc rId="19424" sId="1" numFmtId="4">
    <oc r="D2035">
      <f>23819.61+3718.05+14278.31</f>
    </oc>
    <nc r="D2035">
      <v>41815.97</v>
    </nc>
  </rcc>
  <rcc rId="19425" sId="1" numFmtId="4">
    <oc r="D2036">
      <f>121049.02-D2035</f>
    </oc>
    <nc r="D2036">
      <v>79233.05</v>
    </nc>
  </rcc>
  <rcc rId="19426" sId="1">
    <oc r="D2053">
      <f>ROUND((F2053+G2053+H2053+I2053+J2053+K2053+M2053+O2053+P2053+Q2053+R2053+S2053)*0.0214,2)</f>
    </oc>
    <nc r="D2053">
      <f>26860.54+35315.01+119168.07+42972.58+98737.85</f>
    </nc>
  </rcc>
  <rfmt sheetId="1" sqref="D2053">
    <dxf>
      <fill>
        <patternFill patternType="solid">
          <bgColor rgb="FFFFFF00"/>
        </patternFill>
      </fill>
    </dxf>
  </rfmt>
  <rcc rId="19427" sId="1" numFmtId="4">
    <oc r="D2053">
      <f>26860.54+35315.01+119168.07+42972.58+98737.85</f>
    </oc>
    <nc r="D2053">
      <v>323054.05000000005</v>
    </nc>
  </rcc>
  <rcc rId="19428" sId="1">
    <oc r="D2054">
      <f>ROUND((F2054+G2054+H2054+I2054+J2054+K2054+M2054+O2054+P2054+Q2054+R2054+S2054)*0.0214,2)</f>
    </oc>
    <nc r="D2054">
      <f>17907.43+13714.58+39561.2+12532.84</f>
    </nc>
  </rcc>
  <rfmt sheetId="1" sqref="D2054">
    <dxf>
      <fill>
        <patternFill patternType="solid">
          <bgColor rgb="FFFFFF00"/>
        </patternFill>
      </fill>
    </dxf>
  </rfmt>
  <rcc rId="19429" sId="1" numFmtId="4">
    <oc r="D2054">
      <f>17907.43+13714.58+39561.2+12532.84</f>
    </oc>
    <nc r="D2054">
      <v>83716.049999999988</v>
    </nc>
  </rcc>
  <rcc rId="19430" sId="1">
    <oc r="D2055">
      <f>ROUND((F2055+G2055+H2055+I2055+J2055+K2055+M2055+O2055+P2055+Q2055+R2055+S2055)*0.0214,2)</f>
    </oc>
    <nc r="D2055">
      <f>13442.3+31480.65+71098.06+27924</f>
    </nc>
  </rcc>
  <rfmt sheetId="1" sqref="D2055">
    <dxf>
      <fill>
        <patternFill patternType="solid">
          <bgColor rgb="FFFFFF00"/>
        </patternFill>
      </fill>
    </dxf>
  </rfmt>
  <rcc rId="19431" sId="1" numFmtId="4">
    <oc r="D2055">
      <f>13442.3+31480.65+71098.06+27924</f>
    </oc>
    <nc r="D2055">
      <v>143945.01</v>
    </nc>
  </rcc>
  <rcc rId="19432" sId="1">
    <oc r="D2056">
      <f>ROUND((F2056+G2056+H2056+I2056+J2056+K2056+M2056+O2056+P2056+Q2056+R2056+S2056)*0.0214,2)</f>
    </oc>
    <nc r="D2056">
      <f>8716.15+17284.1+47236.97</f>
    </nc>
  </rcc>
  <rcc rId="19433" sId="1" numFmtId="4">
    <oc r="D2056">
      <f>8716.15+17284.1+47236.97</f>
    </oc>
    <nc r="D2056">
      <v>73237.22</v>
    </nc>
  </rcc>
  <rfmt sheetId="1" sqref="D2056">
    <dxf>
      <fill>
        <patternFill patternType="solid">
          <bgColor rgb="FFFFFF00"/>
        </patternFill>
      </fill>
    </dxf>
  </rfmt>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34" sId="1">
    <oc r="D2067">
      <f>ROUND((F2067+G2067+H2067+I2067+J2067+K2067+M2067+O2067+P2067+Q2067+R2067+S2067)*0.0214,2)</f>
    </oc>
    <nc r="D2067">
      <f>341307.82+525787.63</f>
    </nc>
  </rcc>
  <rfmt sheetId="1" sqref="D2067">
    <dxf>
      <fill>
        <patternFill patternType="solid">
          <bgColor rgb="FFFFFF00"/>
        </patternFill>
      </fill>
    </dxf>
  </rfmt>
  <rcc rId="19435" sId="1">
    <oc r="D2066">
      <f>ROUND((F2066+G2066+H2066+I2066+J2066+K2066+M2066+O2066+P2066+Q2066+R2066+S2066)*0.0214,2)</f>
    </oc>
    <nc r="D2066">
      <f>256622.55+88216.58+11284.79+38357.63</f>
    </nc>
  </rcc>
  <rfmt sheetId="1" sqref="D2066">
    <dxf>
      <fill>
        <patternFill patternType="solid">
          <bgColor rgb="FFFFFF00"/>
        </patternFill>
      </fill>
    </dxf>
  </rfmt>
  <rcc rId="19436" sId="1" numFmtId="4">
    <oc r="D2066">
      <f>256622.55+88216.58+11284.79+38357.63</f>
    </oc>
    <nc r="D2066">
      <v>394481.55</v>
    </nc>
  </rcc>
  <rcc rId="19437" sId="1" numFmtId="4">
    <oc r="D2067">
      <f>341307.82+525787.63</f>
    </oc>
    <nc r="D2067">
      <v>867095.45</v>
    </nc>
  </rcc>
  <rcc rId="19438" sId="1">
    <oc r="D2050">
      <f>ROUND((F2050+G2050+H2050+I2050+J2050+K2050+M2050+O2050+P2050+Q2050+R2050+S2050)*0.0214,2)</f>
    </oc>
    <nc r="D2050">
      <f>203069.04+23086.41</f>
    </nc>
  </rcc>
  <rfmt sheetId="1" sqref="D2050">
    <dxf>
      <fill>
        <patternFill patternType="solid">
          <bgColor rgb="FFFFFF00"/>
        </patternFill>
      </fill>
    </dxf>
  </rfmt>
  <rcc rId="19439" sId="1">
    <oc r="D2051">
      <f>ROUND((F2051+G2051+H2051+I2051+J2051+K2051+M2051+O2051+P2051+Q2051+R2051+S2051)*0.0214,2)</f>
    </oc>
    <nc r="D2051">
      <f>199777.87+43883.63</f>
    </nc>
  </rcc>
  <rfmt sheetId="1" sqref="D2051">
    <dxf>
      <fill>
        <patternFill patternType="solid">
          <bgColor rgb="FFFFFF00"/>
        </patternFill>
      </fill>
    </dxf>
  </rfmt>
  <rcc rId="19440" sId="1" numFmtId="4">
    <oc r="D2050">
      <f>203069.04+23086.41</f>
    </oc>
    <nc r="D2050">
      <v>226155.45</v>
    </nc>
  </rcc>
  <rcc rId="19441" sId="1" numFmtId="4">
    <oc r="D2051">
      <f>199777.87+43883.63</f>
    </oc>
    <nc r="D2051">
      <v>243661.5</v>
    </nc>
  </rcc>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42" sId="1" numFmtId="4">
    <oc r="D1904">
      <f>ROUND((F1904+G1904+H1904+I1904+J1904+K1904+M1904+O1904+P1904+Q1904+R1904+S1904)*0.0214,2)</f>
    </oc>
    <nc r="D1904">
      <v>544755.93000000005</v>
    </nc>
  </rcc>
  <rfmt sheetId="1" sqref="D1904">
    <dxf>
      <fill>
        <patternFill patternType="solid">
          <bgColor rgb="FFFFFF00"/>
        </patternFill>
      </fill>
    </dxf>
  </rfmt>
  <rcc rId="19443" sId="1" numFmtId="4">
    <oc r="D1867">
      <f>ROUND((F1867+G1867+H1867+I1867+J1867+K1867+M1867+O1867+P1867+Q1867+R1867+S1867)*0.0214,2)</f>
    </oc>
    <nc r="D1867">
      <v>428203.78</v>
    </nc>
  </rcc>
  <rfmt sheetId="1" sqref="D1867">
    <dxf>
      <fill>
        <patternFill patternType="solid">
          <bgColor rgb="FFFFFF00"/>
        </patternFill>
      </fill>
    </dxf>
  </rfmt>
  <rcc rId="19444" sId="1" numFmtId="4">
    <oc r="D1868">
      <f>ROUND((F1868+G1868+H1868+I1868+J1868+K1868+M1868+O1868+P1868+Q1868+R1868+S1868)*0.0214,2)</f>
    </oc>
    <nc r="D1868">
      <v>404697.11</v>
    </nc>
  </rcc>
  <rfmt sheetId="1" sqref="D1868">
    <dxf>
      <fill>
        <patternFill patternType="solid">
          <bgColor rgb="FFFFFF00"/>
        </patternFill>
      </fill>
    </dxf>
  </rfmt>
  <rcv guid="{588C31BA-C36B-4B9E-AE8B-D926F1C5CA78}" action="delete"/>
  <rdn rId="0" localSheetId="1" customView="1" name="Z_588C31BA_C36B_4B9E_AE8B_D926F1C5CA78_.wvu.FilterData" hidden="1" oldHidden="1">
    <formula>'2020-2022'!$A$7:$S$2130</formula>
    <oldFormula>'2020-2022'!$A$7:$S$2130</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47" sId="1" numFmtId="4">
    <oc r="J1770">
      <v>1991839.37</v>
    </oc>
    <nc r="J1770">
      <v>1398870.08</v>
    </nc>
  </rcc>
  <rfmt sheetId="1" sqref="J1770">
    <dxf>
      <fill>
        <patternFill patternType="solid">
          <bgColor rgb="FF92D050"/>
        </patternFill>
      </fill>
    </dxf>
  </rfmt>
</revisions>
</file>

<file path=xl/revisions/revisionLog1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48" sId="1" numFmtId="4">
    <oc r="D2105">
      <f>ROUND((F2105+G2105+H2105+I2105+J2105+K2105+M2105+O2105+P2105+Q2105+R2105+S2105)*0.0214,2)</f>
    </oc>
    <nc r="D2105">
      <v>212264.28</v>
    </nc>
  </rcc>
  <rfmt sheetId="1" sqref="D2105">
    <dxf>
      <fill>
        <patternFill patternType="solid">
          <bgColor rgb="FFFFFF00"/>
        </patternFill>
      </fill>
    </dxf>
  </rfmt>
</revisions>
</file>

<file path=xl/revisions/revisionLog1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49" sId="1" numFmtId="4">
    <oc r="O1650">
      <v>2346386.35</v>
    </oc>
    <nc r="O1650">
      <v>3004700.55</v>
    </nc>
  </rcc>
  <rfmt sheetId="1" sqref="O1650">
    <dxf>
      <fill>
        <patternFill patternType="solid">
          <bgColor rgb="FFFFFF00"/>
        </patternFill>
      </fill>
    </dxf>
  </rfmt>
  <rfmt sheetId="1" sqref="R1650">
    <dxf>
      <fill>
        <patternFill patternType="solid">
          <bgColor rgb="FFFFFF00"/>
        </patternFill>
      </fill>
    </dxf>
  </rfmt>
  <rcc rId="19450" sId="1" numFmtId="4">
    <oc r="R1650">
      <v>3517353.76</v>
    </oc>
    <nc r="R1650">
      <v>4279228.84</v>
    </nc>
  </rcc>
  <rfmt sheetId="1" sqref="R1651">
    <dxf>
      <fill>
        <patternFill patternType="solid">
          <bgColor rgb="FFFFFF00"/>
        </patternFill>
      </fill>
    </dxf>
  </rfmt>
  <rcc rId="19451" sId="1" numFmtId="4">
    <oc r="R1651">
      <v>2401580.9700000002</v>
    </oc>
    <nc r="R1651">
      <v>2391563.11</v>
    </nc>
  </rcc>
  <rfmt sheetId="1" sqref="O1652">
    <dxf>
      <fill>
        <patternFill patternType="solid">
          <bgColor rgb="FFFFFF00"/>
        </patternFill>
      </fill>
    </dxf>
  </rfmt>
  <rcc rId="19452" sId="1" numFmtId="4">
    <oc r="O1652">
      <v>3511254.5500000003</v>
    </oc>
    <nc r="O1652">
      <v>5118378.75</v>
    </nc>
  </rcc>
  <rfmt sheetId="1" sqref="R1654">
    <dxf>
      <fill>
        <patternFill patternType="solid">
          <bgColor rgb="FFFFFF00"/>
        </patternFill>
      </fill>
    </dxf>
  </rfmt>
  <rcc rId="19453" sId="1" numFmtId="4">
    <oc r="R1654">
      <v>2798248.23</v>
    </oc>
    <nc r="R1654">
      <v>1977062.46</v>
    </nc>
  </rcc>
  <rfmt sheetId="1" sqref="G1653">
    <dxf>
      <fill>
        <patternFill patternType="solid">
          <bgColor rgb="FFFFFF00"/>
        </patternFill>
      </fill>
    </dxf>
  </rfmt>
  <rcc rId="19454" sId="1" numFmtId="4">
    <oc r="G1653">
      <v>1151219.77</v>
    </oc>
    <nc r="G1653">
      <v>1544189.57</v>
    </nc>
  </rcc>
  <rfmt sheetId="1" sqref="H1653">
    <dxf>
      <fill>
        <patternFill patternType="solid">
          <bgColor rgb="FFFFFF00"/>
        </patternFill>
      </fill>
    </dxf>
  </rfmt>
  <rcc rId="19455" sId="1" numFmtId="4">
    <oc r="H1653">
      <v>835643.94</v>
    </oc>
    <nc r="H1653">
      <v>578226.85</v>
    </nc>
  </rcc>
  <rfmt sheetId="1" sqref="I1653">
    <dxf>
      <fill>
        <patternFill patternType="solid">
          <bgColor rgb="FFFFFF00"/>
        </patternFill>
      </fill>
    </dxf>
  </rfmt>
  <rcc rId="19456" sId="1" numFmtId="4">
    <oc r="I1653">
      <v>399613.34</v>
    </oc>
    <nc r="I1653">
      <v>301911.99</v>
    </nc>
  </rcc>
  <rfmt sheetId="1" sqref="G1655">
    <dxf>
      <fill>
        <patternFill patternType="solid">
          <bgColor rgb="FFFFFF00"/>
        </patternFill>
      </fill>
    </dxf>
  </rfmt>
  <rcc rId="19457" sId="1" numFmtId="4">
    <oc r="G1655">
      <v>9104420.2599999998</v>
    </oc>
    <nc r="G1655">
      <v>9517515.1199999992</v>
    </nc>
  </rcc>
  <rfmt sheetId="1" sqref="H1655">
    <dxf>
      <fill>
        <patternFill patternType="solid">
          <bgColor rgb="FFFFFF00"/>
        </patternFill>
      </fill>
    </dxf>
  </rfmt>
  <rcc rId="19458" sId="1" numFmtId="4">
    <oc r="H1655">
      <v>6608689.1299999999</v>
    </oc>
    <nc r="H1655">
      <v>4805172.99</v>
    </nc>
  </rcc>
  <rfmt sheetId="1" sqref="I1655">
    <dxf>
      <fill>
        <patternFill patternType="solid">
          <bgColor rgb="FFFFFF00"/>
        </patternFill>
      </fill>
    </dxf>
  </rfmt>
  <rcc rId="19459" sId="1" numFmtId="4">
    <oc r="I1655">
      <v>3160341.63</v>
    </oc>
    <nc r="I1655">
      <v>1393840.8</v>
    </nc>
  </rcc>
  <rfmt sheetId="1" sqref="G1657">
    <dxf>
      <fill>
        <patternFill patternType="solid">
          <bgColor rgb="FFFFFF00"/>
        </patternFill>
      </fill>
    </dxf>
  </rfmt>
  <rcc rId="19460" sId="1" numFmtId="4">
    <oc r="G1657">
      <v>9320410.3900000006</v>
    </oc>
    <nc r="G1657">
      <v>5221910.29</v>
    </nc>
  </rcc>
  <rfmt sheetId="1" sqref="H1657">
    <dxf>
      <fill>
        <patternFill patternType="solid">
          <bgColor rgb="FFFFFF00"/>
        </patternFill>
      </fill>
    </dxf>
  </rfmt>
  <rcc rId="19461" sId="1" numFmtId="4">
    <oc r="H1657">
      <v>6765471.3899999997</v>
    </oc>
    <nc r="H1657">
      <v>2853112.04</v>
    </nc>
  </rcc>
  <rfmt sheetId="1" sqref="I1657">
    <dxf>
      <fill>
        <patternFill patternType="solid">
          <bgColor rgb="FFFFFF00"/>
        </patternFill>
      </fill>
    </dxf>
  </rfmt>
  <rcc rId="19462" sId="1" numFmtId="4">
    <oc r="I1657">
      <v>3235316.48</v>
    </oc>
    <nc r="I1657">
      <v>871010.15</v>
    </nc>
  </rcc>
  <rfmt sheetId="1" sqref="H1656">
    <dxf>
      <fill>
        <patternFill patternType="solid">
          <bgColor rgb="FFFFFF00"/>
        </patternFill>
      </fill>
    </dxf>
  </rfmt>
  <rcc rId="19463" sId="1" numFmtId="4">
    <oc r="H1656">
      <v>3549230.74</v>
    </oc>
    <nc r="H1656">
      <v>3147767.64</v>
    </nc>
  </rcc>
  <rfmt sheetId="1" sqref="I1656">
    <dxf>
      <fill>
        <patternFill patternType="solid">
          <bgColor rgb="FFFFFF00"/>
        </patternFill>
      </fill>
    </dxf>
  </rfmt>
  <rcc rId="19464" sId="1" numFmtId="4">
    <oc r="I1656">
      <v>1697277.85</v>
    </oc>
    <nc r="I1656">
      <v>1196847.25</v>
    </nc>
  </rcc>
  <rcc rId="19465" sId="1" numFmtId="4">
    <oc r="G1658">
      <v>9670397.9000000004</v>
    </oc>
    <nc r="G1658">
      <v>5749010.0999999996</v>
    </nc>
  </rcc>
  <rfmt sheetId="1" sqref="G1658">
    <dxf>
      <fill>
        <patternFill patternType="solid">
          <bgColor rgb="FFFFFF00"/>
        </patternFill>
      </fill>
    </dxf>
  </rfmt>
  <rfmt sheetId="1" sqref="H1658">
    <dxf>
      <fill>
        <patternFill patternType="solid">
          <bgColor rgb="FFFFFF00"/>
        </patternFill>
      </fill>
    </dxf>
  </rfmt>
  <rcc rId="19466" sId="1" numFmtId="4">
    <oc r="H1658">
      <v>7019519.2699999996</v>
    </oc>
    <nc r="H1658">
      <v>3027216.46</v>
    </nc>
  </rcc>
  <rfmt sheetId="1" sqref="I1658">
    <dxf>
      <fill>
        <patternFill patternType="solid">
          <bgColor rgb="FFFFFF00"/>
        </patternFill>
      </fill>
    </dxf>
  </rfmt>
  <rcc rId="19467" sId="1" numFmtId="4">
    <oc r="I1658">
      <v>3356804.73</v>
    </oc>
    <nc r="I1658">
      <v>820246.53</v>
    </nc>
  </rcc>
  <rfmt sheetId="1" sqref="R1660">
    <dxf>
      <fill>
        <patternFill patternType="solid">
          <bgColor rgb="FFFFFF00"/>
        </patternFill>
      </fill>
    </dxf>
  </rfmt>
  <rcc rId="19468" sId="1" numFmtId="4">
    <oc r="R1660">
      <v>5886116.5700000003</v>
    </oc>
    <nc r="R1660">
      <v>5531863.5300000003</v>
    </nc>
  </rcc>
  <rfmt sheetId="1" sqref="R1661">
    <dxf>
      <fill>
        <patternFill patternType="solid">
          <bgColor rgb="FFFFFF00"/>
        </patternFill>
      </fill>
    </dxf>
  </rfmt>
  <rcc rId="19469" sId="1" numFmtId="4">
    <oc r="R1661">
      <v>5683501.1100000003</v>
    </oc>
    <nc r="R1661">
      <v>8705707.5199999996</v>
    </nc>
  </rcc>
  <rfmt sheetId="1" sqref="O1662">
    <dxf>
      <fill>
        <patternFill patternType="solid">
          <bgColor rgb="FFFFFF00"/>
        </patternFill>
      </fill>
    </dxf>
  </rfmt>
  <rcc rId="19470" sId="1" numFmtId="4">
    <oc r="O1662">
      <v>4530260.99</v>
    </oc>
    <nc r="O1662">
      <v>6409802.4900000002</v>
    </nc>
  </rcc>
  <rfmt sheetId="1" sqref="R1664">
    <dxf>
      <fill>
        <patternFill patternType="solid">
          <bgColor rgb="FFFFFF00"/>
        </patternFill>
      </fill>
    </dxf>
  </rfmt>
  <rcc rId="19471" sId="1" numFmtId="4">
    <oc r="R1664">
      <v>1867614.74</v>
    </oc>
    <nc r="R1664">
      <v>1743311.27</v>
    </nc>
  </rcc>
  <rfmt sheetId="1" sqref="R1665">
    <dxf>
      <fill>
        <patternFill patternType="solid">
          <bgColor rgb="FFFFFF00"/>
        </patternFill>
      </fill>
    </dxf>
  </rfmt>
  <rcc rId="19472" sId="1" numFmtId="4">
    <oc r="R1665">
      <v>4243130.93</v>
    </oc>
    <nc r="R1665">
      <v>4024558.38</v>
    </nc>
  </rcc>
  <rfmt sheetId="1" sqref="O1645">
    <dxf>
      <fill>
        <patternFill patternType="solid">
          <bgColor rgb="FFFFFF00"/>
        </patternFill>
      </fill>
    </dxf>
  </rfmt>
  <rcc rId="19473" sId="1" numFmtId="4">
    <oc r="O1645">
      <v>2987252.35</v>
    </oc>
    <nc r="O1645">
      <v>4378704.26</v>
    </nc>
  </rcc>
  <rfmt sheetId="1" sqref="O1646">
    <dxf>
      <fill>
        <patternFill patternType="solid">
          <bgColor rgb="FFFFFF00"/>
        </patternFill>
      </fill>
    </dxf>
  </rfmt>
  <rcc rId="19474" sId="1" numFmtId="4">
    <oc r="O1646">
      <v>2980655.1999999997</v>
    </oc>
    <nc r="O1646">
      <v>4367435.49</v>
    </nc>
  </rcc>
  <rfmt sheetId="1" sqref="R1647">
    <dxf>
      <fill>
        <patternFill patternType="solid">
          <bgColor rgb="FFFFFF00"/>
        </patternFill>
      </fill>
    </dxf>
  </rfmt>
  <rcc rId="19475" sId="1" numFmtId="4">
    <oc r="R1647">
      <v>2638336.1680000001</v>
    </oc>
    <nc r="R1647">
      <v>2983391.37</v>
    </nc>
  </rcc>
  <rfmt sheetId="1" sqref="G1648">
    <dxf>
      <fill>
        <patternFill patternType="solid">
          <bgColor rgb="FFFFFF00"/>
        </patternFill>
      </fill>
    </dxf>
  </rfmt>
  <rcc rId="19476" sId="1" numFmtId="4">
    <oc r="G1648">
      <v>2108041.12</v>
    </oc>
    <nc r="G1648">
      <v>1307115.47</v>
    </nc>
  </rcc>
  <rfmt sheetId="1" sqref="H1648">
    <dxf>
      <fill>
        <patternFill patternType="solid">
          <bgColor rgb="FFFFFF00"/>
        </patternFill>
      </fill>
    </dxf>
  </rfmt>
  <rcc rId="19477" sId="1" numFmtId="4">
    <oc r="H1648">
      <v>1385466.38</v>
    </oc>
    <nc r="H1648">
      <v>644545.1</v>
    </nc>
  </rcc>
  <rfmt sheetId="1" sqref="I1648">
    <dxf>
      <fill>
        <patternFill patternType="solid">
          <bgColor rgb="FFFFFF00"/>
        </patternFill>
      </fill>
    </dxf>
  </rfmt>
  <rcc rId="19478" sId="1" numFmtId="4">
    <oc r="I1648">
      <v>543396.63</v>
    </oc>
    <nc r="I1648">
      <v>252105.69</v>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19:XFD1619">
    <dxf>
      <fill>
        <patternFill patternType="solid">
          <bgColor rgb="FFFFFF00"/>
        </patternFill>
      </fill>
    </dxf>
  </rfmt>
  <rfmt sheetId="1" xfDxf="1" sqref="O1619" start="0" length="0">
    <dxf>
      <font>
        <sz val="9"/>
        <color auto="1"/>
        <name val="Times New Roman"/>
        <scheme val="none"/>
      </font>
      <numFmt numFmtId="4" formatCode="#,##0.00"/>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16594" sId="1" numFmtId="4">
    <oc r="O1619">
      <v>13603141.33</v>
    </oc>
    <nc r="O1619">
      <v>18051470.02</v>
    </nc>
  </rcc>
  <rfmt sheetId="1" sqref="A1619:N1620" start="0" length="2147483647">
    <dxf>
      <font>
        <color rgb="FFFF0000"/>
      </font>
    </dxf>
  </rfmt>
  <rfmt sheetId="1" sqref="A1619:N1620" start="0" length="2147483647">
    <dxf>
      <font/>
    </dxf>
  </rfmt>
  <rfmt sheetId="1" sqref="A1619:N1620" start="0" length="2147483647">
    <dxf>
      <font>
        <color auto="1"/>
      </font>
    </dxf>
  </rfmt>
  <rfmt sheetId="1" sqref="A1619:N1620">
    <dxf>
      <fill>
        <patternFill>
          <bgColor theme="0"/>
        </patternFill>
      </fill>
    </dxf>
  </rfmt>
  <rfmt sheetId="1" sqref="P1619">
    <dxf>
      <fill>
        <patternFill>
          <bgColor theme="0"/>
        </patternFill>
      </fill>
    </dxf>
  </rfmt>
  <rfmt sheetId="1" sqref="Q1619">
    <dxf>
      <fill>
        <patternFill>
          <bgColor theme="0"/>
        </patternFill>
      </fill>
    </dxf>
  </rfmt>
  <rfmt sheetId="1" sqref="S1619:CI1619">
    <dxf>
      <fill>
        <patternFill>
          <bgColor theme="0"/>
        </patternFill>
      </fill>
    </dxf>
  </rfmt>
  <rfmt sheetId="1" xfDxf="1" sqref="R1619" start="0" length="0">
    <dxf>
      <font>
        <sz val="9"/>
        <color auto="1"/>
        <name val="Times New Roman"/>
        <scheme val="none"/>
      </font>
      <numFmt numFmtId="4" formatCode="#,##0.00"/>
      <fill>
        <patternFill patternType="solid">
          <bgColor rgb="FFFFFF00"/>
        </patternFill>
      </fill>
      <alignment horizontal="center" vertical="center" readingOrder="0"/>
      <border outline="0">
        <right style="thin">
          <color indexed="64"/>
        </right>
        <top style="thin">
          <color indexed="64"/>
        </top>
        <bottom style="thin">
          <color indexed="64"/>
        </bottom>
      </border>
    </dxf>
  </rfmt>
  <rcc rId="16595" sId="1" numFmtId="4">
    <oc r="R1619">
      <v>16338408.359999999</v>
    </oc>
    <nc r="R1619">
      <v>23701989.170000002</v>
    </nc>
  </rcc>
  <rfmt sheetId="1" sqref="J1155">
    <dxf>
      <fill>
        <patternFill patternType="solid">
          <bgColor rgb="FFFFFF00"/>
        </patternFill>
      </fill>
    </dxf>
  </rfmt>
</revisions>
</file>

<file path=xl/revisions/revisionLog1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368">
    <dxf>
      <fill>
        <patternFill patternType="solid">
          <bgColor rgb="FFFFFF00"/>
        </patternFill>
      </fill>
    </dxf>
  </rfmt>
  <rcc rId="19479" sId="1" numFmtId="4">
    <nc r="G1368">
      <v>2767227.17</v>
    </nc>
  </rcc>
  <rcc rId="19480" sId="1" numFmtId="4">
    <oc r="D1368">
      <v>88911.790000000008</v>
    </oc>
    <nc r="D1368">
      <v>106677.39</v>
    </nc>
  </rcc>
  <rfmt sheetId="1" sqref="D1368">
    <dxf>
      <fill>
        <patternFill patternType="solid">
          <bgColor rgb="FFFFFF00"/>
        </patternFill>
      </fill>
    </dxf>
  </rfmt>
  <rfmt sheetId="1" sqref="G1370">
    <dxf>
      <fill>
        <patternFill patternType="solid">
          <bgColor rgb="FFFFFF00"/>
        </patternFill>
      </fill>
    </dxf>
  </rfmt>
  <rcc rId="19481" sId="1" numFmtId="4">
    <nc r="G1370">
      <v>986274.09</v>
    </nc>
  </rcc>
</revisions>
</file>

<file path=xl/revisions/revisionLog1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482" sId="1" ref="A1672:XFD1672" action="insertRow"/>
  <rfmt sheetId="1" sqref="A1672:XFD1672">
    <dxf>
      <fill>
        <patternFill>
          <bgColor rgb="FFFFFF00"/>
        </patternFill>
      </fill>
    </dxf>
  </rfmt>
  <rcc rId="19483" sId="1">
    <nc r="B1672" t="inlineStr">
      <is>
        <t>ул. 60 лет Октября, д. 48</t>
      </is>
    </nc>
  </rcc>
  <rcc rId="19484" sId="1" numFmtId="4">
    <nc r="M1672">
      <v>32061365.759999998</v>
    </nc>
  </rcc>
  <rcc rId="19485" sId="1">
    <nc r="L1672">
      <v>6</v>
    </nc>
  </rcc>
  <rcc rId="19486" sId="1">
    <nc r="E1672">
      <f>M1672*4/100</f>
    </nc>
  </rcc>
  <rcc rId="19487" sId="1" numFmtId="4">
    <oc r="E1672">
      <f>M1672*4/100</f>
    </oc>
    <nc r="E1672">
      <v>1282454.6303999999</v>
    </nc>
  </rcc>
  <rcc rId="19488" sId="1" odxf="1" dxf="1">
    <nc r="D1672">
      <f>ROUND((F1672+G1672+H1672+I1672+J1672+K1672+M1672+O1672+P1672+Q1672+R1672+S1672)*0.0214,2)</f>
    </nc>
    <odxf>
      <fill>
        <patternFill patternType="solid">
          <bgColor rgb="FFFFFF00"/>
        </patternFill>
      </fill>
    </odxf>
    <ndxf>
      <fill>
        <patternFill patternType="none">
          <bgColor indexed="65"/>
        </patternFill>
      </fill>
    </ndxf>
  </rcc>
  <rfmt sheetId="1" sqref="D1672">
    <dxf>
      <fill>
        <patternFill patternType="solid">
          <bgColor rgb="FFFFFF00"/>
        </patternFill>
      </fill>
    </dxf>
  </rfmt>
  <rcc rId="19489" sId="1" odxf="1" dxf="1">
    <nc r="C1672">
      <f>ROUND(SUM(D1672+E1672+F1672+G1672+H1672+I1672+J1672+K1672+M1672+O1672+P1672+Q1672+R1672+S1672),2)</f>
    </nc>
    <odxf>
      <fill>
        <patternFill patternType="solid">
          <bgColor rgb="FFFFFF00"/>
        </patternFill>
      </fill>
    </odxf>
    <ndxf>
      <fill>
        <patternFill patternType="none">
          <bgColor indexed="65"/>
        </patternFill>
      </fill>
    </ndxf>
  </rcc>
  <rfmt sheetId="1" sqref="C1672">
    <dxf>
      <fill>
        <patternFill patternType="solid">
          <bgColor rgb="FFFFFF00"/>
        </patternFill>
      </fill>
    </dxf>
  </rfmt>
  <rcc rId="19490" sId="2">
    <nc r="E16" t="inlineStr">
      <is>
        <t>ул. 60 лет Октября, д. 48</t>
      </is>
    </nc>
  </rcc>
  <rcc rId="19491" sId="2" numFmtId="4">
    <nc r="F16">
      <v>34029933.619999997</v>
    </nc>
  </rcc>
  <rcc rId="19492" sId="2">
    <nc r="D16" t="inlineStr">
      <is>
        <t>Нижневартовск</t>
      </is>
    </nc>
  </rcc>
  <rcc rId="19493" sId="2">
    <nc r="B16" t="inlineStr">
      <is>
        <t>+</t>
      </is>
    </nc>
  </rcc>
  <rcc rId="19494" sId="2">
    <nc r="C16" t="inlineStr">
      <is>
        <t>2022</t>
      </is>
    </nc>
  </rcc>
  <rcc rId="19495" sId="2">
    <nc r="G16" t="inlineStr">
      <is>
        <t xml:space="preserve"> № 33/01-Вх-7901 от 22.04.2022</t>
      </is>
    </nc>
  </rcc>
  <rcv guid="{588C31BA-C36B-4B9E-AE8B-D926F1C5CA78}" action="delete"/>
  <rdn rId="0" localSheetId="1" customView="1" name="Z_588C31BA_C36B_4B9E_AE8B_D926F1C5CA78_.wvu.FilterData" hidden="1" oldHidden="1">
    <formula>'2020-2022'!$A$7:$S$2131</formula>
    <oldFormula>'2020-2022'!$A$7:$S$2131</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640">
    <dxf>
      <fill>
        <patternFill patternType="solid">
          <bgColor rgb="FFFFFF00"/>
        </patternFill>
      </fill>
    </dxf>
  </rfmt>
  <rcc rId="19498" sId="1" numFmtId="4">
    <oc r="G1640">
      <v>1410304.22</v>
    </oc>
    <nc r="G1640">
      <v>1187858.72</v>
    </nc>
  </rcc>
  <rfmt sheetId="1" sqref="G1641">
    <dxf>
      <fill>
        <patternFill patternType="solid">
          <bgColor rgb="FFFFFF00"/>
        </patternFill>
      </fill>
    </dxf>
  </rfmt>
  <rcc rId="19499" sId="1" numFmtId="4">
    <oc r="G1641">
      <v>4958779.7699999996</v>
    </oc>
    <nc r="G1641">
      <v>3103669.66</v>
    </nc>
  </rcc>
  <rfmt sheetId="1" sqref="I1641">
    <dxf>
      <fill>
        <patternFill patternType="solid">
          <bgColor rgb="FFFFFF00"/>
        </patternFill>
      </fill>
    </dxf>
  </rfmt>
  <rcc rId="19500" sId="1" numFmtId="4">
    <oc r="I1641">
      <v>1087536.1200000001</v>
    </oc>
    <nc r="I1641">
      <v>649182.69999999995</v>
    </nc>
  </rcc>
  <rfmt sheetId="1" sqref="H1641">
    <dxf>
      <fill>
        <patternFill patternType="solid">
          <bgColor rgb="FFFFFF00"/>
        </patternFill>
      </fill>
    </dxf>
  </rfmt>
  <rcc rId="19501" sId="1" numFmtId="4">
    <oc r="H1641">
      <v>2274122.58</v>
    </oc>
    <nc r="H1641">
      <v>1328498.56</v>
    </nc>
  </rcc>
  <rfmt sheetId="1" sqref="G1642">
    <dxf>
      <fill>
        <patternFill patternType="solid">
          <bgColor rgb="FFFFFF00"/>
        </patternFill>
      </fill>
    </dxf>
  </rfmt>
  <rcc rId="19502" sId="1" numFmtId="4">
    <oc r="G1642">
      <v>3132939.48</v>
    </oc>
    <nc r="G1642">
      <v>1642350.86</v>
    </nc>
  </rcc>
  <rfmt sheetId="1" sqref="I1642">
    <dxf>
      <fill>
        <patternFill patternType="solid">
          <bgColor rgb="FFFFFF00"/>
        </patternFill>
      </fill>
    </dxf>
  </rfmt>
  <rcc rId="19503" sId="1" numFmtId="4">
    <oc r="I1642">
      <v>1784762.57</v>
    </oc>
    <nc r="I1642">
      <v>522204.98</v>
    </nc>
  </rcc>
  <rfmt sheetId="1" sqref="H1642">
    <dxf>
      <fill>
        <patternFill patternType="solid">
          <bgColor rgb="FFFFFF00"/>
        </patternFill>
      </fill>
    </dxf>
  </rfmt>
  <rcc rId="19504" sId="1" numFmtId="4">
    <oc r="H1642">
      <v>3732077.28</v>
    </oc>
    <nc r="H1642">
      <v>874167.37</v>
    </nc>
  </rcc>
  <rfmt sheetId="1" sqref="G1643">
    <dxf>
      <fill>
        <patternFill patternType="solid">
          <bgColor rgb="FFFFFF00"/>
        </patternFill>
      </fill>
    </dxf>
  </rfmt>
  <rcc rId="19505" sId="1" numFmtId="4">
    <oc r="G1643">
      <v>5141487.25</v>
    </oc>
    <nc r="G1643">
      <v>3084150.53</v>
    </nc>
  </rcc>
  <rfmt sheetId="1" sqref="I1643">
    <dxf>
      <fill>
        <patternFill patternType="solid">
          <bgColor rgb="FFFFFF00"/>
        </patternFill>
      </fill>
    </dxf>
  </rfmt>
  <rcc rId="19506" sId="1" numFmtId="4">
    <oc r="I1643">
      <v>2868922.48</v>
    </oc>
    <nc r="I1643">
      <v>716142.19</v>
    </nc>
  </rcc>
  <rfmt sheetId="1" sqref="H1643">
    <dxf>
      <fill>
        <patternFill patternType="solid">
          <bgColor rgb="FFFFFF00"/>
        </patternFill>
      </fill>
    </dxf>
  </rfmt>
  <rcc rId="19507" sId="1" numFmtId="4">
    <oc r="H1643">
      <v>1371947.59</v>
    </oc>
    <nc r="H1643">
      <v>1356869.03</v>
    </nc>
  </rcc>
  <rfmt sheetId="1" sqref="O1644">
    <dxf>
      <fill>
        <patternFill patternType="solid">
          <bgColor rgb="FFFFFF00"/>
        </patternFill>
      </fill>
    </dxf>
  </rfmt>
  <rcc rId="19508" sId="1" numFmtId="4">
    <oc r="O1644">
      <v>3102930.7</v>
    </oc>
    <nc r="O1644">
      <v>4867919.6500000004</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'2020-2022'!$A$7:$S$2131</formula>
    <oldFormula>'2020-2022'!$A$7:$S$2131</oldFormula>
  </rdn>
  <rdn rId="0" localSheetId="2" customView="1" name="Z_80B49383_3F91_409A_996F_34ABFA0932ED_.wvu.FilterData" hidden="1" oldHidden="1">
    <formula>Примечания!$A$2:$G$162</formula>
    <oldFormula>Примечания!$A$2:$G$162</oldFormula>
  </rdn>
  <rcv guid="{80B49383-3F91-409A-996F-34ABFA0932ED}" action="add"/>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13" sId="1" numFmtId="4">
    <oc r="I2097">
      <v>0</v>
    </oc>
    <nc r="I2097">
      <v>395724</v>
    </nc>
  </rcc>
  <rcc rId="19514" sId="1" numFmtId="4">
    <oc r="H2097">
      <v>0</v>
    </oc>
    <nc r="H2097">
      <v>1170321.8500000001</v>
    </nc>
  </rcc>
  <rcc rId="19515" sId="1" numFmtId="4">
    <oc r="G2097">
      <v>0</v>
    </oc>
    <nc r="G2097">
      <v>2929854.89</v>
    </nc>
  </rcc>
  <rcc rId="19516" sId="1" numFmtId="4">
    <oc r="J2097">
      <v>4641700.57</v>
    </oc>
    <nc r="J2097">
      <v>601326.97</v>
    </nc>
  </rcc>
  <rfmt sheetId="1" sqref="J2097">
    <dxf>
      <fill>
        <patternFill patternType="solid">
          <bgColor rgb="FFFFFF00"/>
        </patternFill>
      </fill>
    </dxf>
  </rfmt>
  <rcc rId="19517" sId="1" numFmtId="4">
    <oc r="O1421">
      <v>14225968.6</v>
    </oc>
    <nc r="O1421">
      <v>8774439.0999999996</v>
    </nc>
  </rcc>
  <rcc rId="19518" sId="1" numFmtId="4">
    <oc r="D1421">
      <f>ROUND((F1421+G1421+H1421+I1421+J1421+K1421+M1421+O1421+P1421+Q1421+R1421+S1421)*0.0214,2)</f>
    </oc>
    <nc r="D1421">
      <v>91429.65</v>
    </nc>
  </rcc>
  <rcc rId="19519" sId="1" numFmtId="4">
    <oc r="D2097">
      <f>ROUND((F2097+G2097+H2097+I2097+J2097+K2097+M2097+O2097+P2097+Q2097+R2097+S2097)*0.0214,2)</f>
    </oc>
    <nc r="D2097">
      <v>53113.120000000003</v>
    </nc>
  </rcc>
</revisions>
</file>

<file path=xl/revisions/revisionLog1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20" sId="1" numFmtId="4">
    <oc r="O1975">
      <v>7004615.1500000004</v>
    </oc>
    <nc r="O1975"/>
  </rcc>
  <rfmt sheetId="1" sqref="O1975">
    <dxf>
      <fill>
        <patternFill patternType="solid">
          <bgColor rgb="FFFFFF0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'2020-2022'!$A$7:$S$2131</formula>
    <oldFormula>'2020-2022'!$A$7:$S$2131</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1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24" sId="1">
    <nc r="T1975" t="inlineStr">
      <is>
        <t>крышу убрала опечатка с сентября</t>
      </is>
    </nc>
  </rcc>
</revisions>
</file>

<file path=xl/revisions/revisionLog1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25" sId="1" numFmtId="4">
    <oc r="E1672">
      <v>1282454.6303999999</v>
    </oc>
    <nc r="E1672">
      <v>368866.78</v>
    </nc>
  </rcc>
  <rcv guid="{588C31BA-C36B-4B9E-AE8B-D926F1C5CA78}" action="delete"/>
  <rdn rId="0" localSheetId="1" customView="1" name="Z_588C31BA_C36B_4B9E_AE8B_D926F1C5CA78_.wvu.FilterData" hidden="1" oldHidden="1">
    <formula>'2020-2022'!$A$7:$S$2131</formula>
    <oldFormula>'2020-2022'!$A$7:$S$2131</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528" sId="1" ref="A2098:XFD2098" action="insertRow"/>
  <rcc rId="19529" sId="1">
    <nc r="B2098" t="inlineStr">
      <is>
        <t>ул. Чкалова, д. 40</t>
      </is>
    </nc>
  </rcc>
  <rcc rId="19530" sId="1" numFmtId="4">
    <nc r="H2098">
      <v>1449720.22</v>
    </nc>
  </rcc>
  <rcc rId="19531" sId="1" numFmtId="4">
    <nc r="I2098">
      <v>853287.51</v>
    </nc>
  </rcc>
  <rcc rId="19532" sId="1" numFmtId="4">
    <nc r="I1446">
      <v>853287.51</v>
    </nc>
  </rcc>
  <rrc rId="19533" sId="1" ref="A2098:XFD2098" action="deleteRow">
    <rfmt sheetId="1" xfDxf="1" sqref="A2098:XFD2098" start="0" length="0">
      <dxf>
        <font>
          <color auto="1"/>
        </font>
      </dxf>
    </rfmt>
    <rfmt sheetId="1" sqref="A2098" start="0" length="0">
      <dxf>
        <font>
          <sz val="9"/>
          <color auto="1"/>
          <name val="Times New Roman"/>
          <family val="1"/>
          <charset val="204"/>
          <scheme val="none"/>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B2098" t="inlineStr">
        <is>
          <t>ул. Чкалова, д. 40</t>
        </is>
      </nc>
      <ndxf>
        <font>
          <sz val="10"/>
          <color auto="1"/>
          <name val="Times New Roman"/>
          <family val="1"/>
          <charset val="204"/>
          <scheme val="none"/>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C2098" start="0" length="0">
      <dxf>
        <font>
          <sz val="9"/>
          <color auto="1"/>
          <name val="Times New Roman"/>
          <family val="1"/>
          <charset val="204"/>
          <scheme val="none"/>
        </font>
        <numFmt numFmtId="4" formatCode="#,##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098" start="0" length="0">
      <dxf>
        <font>
          <sz val="9"/>
          <color auto="1"/>
          <name val="Times New Roman"/>
          <family val="1"/>
          <charset val="204"/>
          <scheme val="none"/>
        </font>
        <numFmt numFmtId="165" formatCode="#,##0.00_р_."/>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2098" start="0" length="0">
      <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dxf>
    </rfmt>
    <rfmt sheetId="1" sqref="F2098" start="0" length="0">
      <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dxf>
    </rfmt>
    <rfmt sheetId="1" sqref="G2098" start="0" length="0">
      <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dxf>
    </rfmt>
    <rcc rId="0" sId="1" dxf="1" numFmtId="4">
      <nc r="H2098">
        <v>1449720.22</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cc rId="0" sId="1" dxf="1" numFmtId="4">
      <nc r="I2098">
        <v>853287.51</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J2098" start="0" length="0">
      <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dxf>
    </rfmt>
    <rfmt sheetId="1" sqref="K209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209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209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209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209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209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209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209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209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19534" sId="1" numFmtId="4">
    <nc r="Q1431">
      <v>2008707.5899999999</v>
    </nc>
  </rcc>
  <rfmt sheetId="1" sqref="Q1431">
    <dxf>
      <fill>
        <patternFill patternType="solid">
          <bgColor rgb="FF92D050"/>
        </patternFill>
      </fill>
    </dxf>
  </rfmt>
  <rcc rId="19535" sId="1" numFmtId="4">
    <oc r="R1431">
      <v>2356405.9300000002</v>
    </oc>
    <nc r="R1431">
      <v>2040995.53</v>
    </nc>
  </rcc>
  <rfmt sheetId="1" sqref="R1431">
    <dxf>
      <fill>
        <patternFill patternType="solid">
          <bgColor rgb="FF92D050"/>
        </patternFill>
      </fill>
    </dxf>
  </rfmt>
  <rcc rId="19536" sId="1" numFmtId="4">
    <nc r="H1446">
      <v>1449720.22</v>
    </nc>
  </rcc>
</revisions>
</file>

<file path=xl/revisions/revisionLog1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37" sId="2">
    <nc r="E18" t="inlineStr">
      <is>
        <t>ул. 60 лет Октября, д. 7</t>
      </is>
    </nc>
  </rcc>
  <rcc rId="19538" sId="2" numFmtId="4">
    <nc r="F18">
      <v>1249537.8</v>
    </nc>
  </rcc>
  <rcc rId="19539" sId="2" odxf="1" dxf="1">
    <nc r="D18" t="inlineStr">
      <is>
        <t>Нижневартовск</t>
      </is>
    </nc>
    <odxf>
      <numFmt numFmtId="0" formatCode="General"/>
    </odxf>
    <ndxf>
      <numFmt numFmtId="4" formatCode="#,##0.00"/>
    </ndxf>
  </rcc>
  <rcc rId="19540" sId="2">
    <nc r="G18" t="inlineStr">
      <is>
        <t>По невозможности на 2026-2028 гг. 2(приказ от 28.04.22 № 29-КР)</t>
      </is>
    </nc>
  </rcc>
  <rcc rId="19541" sId="2">
    <nc r="B18" t="inlineStr">
      <is>
        <t>-</t>
      </is>
    </nc>
  </rcc>
  <rcc rId="19542" sId="2">
    <nc r="C18" t="inlineStr">
      <is>
        <t>2021</t>
      </is>
    </nc>
  </rcc>
</revisions>
</file>

<file path=xl/revisions/revisionLog1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543" sId="1" ref="A983:XFD983" action="deleteRow">
    <rfmt sheetId="1" xfDxf="1" sqref="A983:XFD983" start="0" length="0">
      <dxf>
        <font>
          <color auto="1"/>
        </font>
      </dxf>
    </rfmt>
    <rcc rId="0" sId="1" dxf="1">
      <nc r="A983">
        <v>181</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983" t="inlineStr">
        <is>
          <t>ул. 60 лет Октября, д. 7</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983">
        <f>ROUND(SUM(D983+E983+F983+G983+H983+I983+J983+K983+M983+O983+P983+Q983+R983+S983),2)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983">
        <f>ROUND((F983+G983+H983+I983+J983+K983+M983+O983+P983+Q983+R983+S983)*0.0214,2)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9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9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983">
        <v>1223357.94</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9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9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9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9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98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98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N9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98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9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98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9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9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96" sId="1" numFmtId="4">
    <oc r="R1848">
      <v>10723740.6</v>
    </oc>
    <nc r="R1848">
      <v>25628574.100000001</v>
    </nc>
  </rcc>
  <rfmt sheetId="1" sqref="R1848">
    <dxf>
      <fill>
        <patternFill patternType="solid">
          <bgColor rgb="FFFFFF00"/>
        </patternFill>
      </fill>
    </dxf>
  </rfmt>
  <rcc rId="16597" sId="1" numFmtId="4">
    <oc r="O1848">
      <v>6230493.5999999996</v>
    </oc>
    <nc r="O1848">
      <v>7008238.7699999996</v>
    </nc>
  </rcc>
  <rfmt sheetId="1" sqref="O1848">
    <dxf>
      <fill>
        <patternFill patternType="solid">
          <bgColor rgb="FFFFFF00"/>
        </patternFill>
      </fill>
    </dxf>
  </rfmt>
  <rcc rId="16598" sId="1" numFmtId="4">
    <oc r="P1848">
      <v>2273728.2000000002</v>
    </oc>
    <nc r="P1848">
      <v>2172407.8199999998</v>
    </nc>
  </rcc>
  <rfmt sheetId="1" sqref="P1848">
    <dxf>
      <fill>
        <patternFill patternType="solid">
          <bgColor rgb="FFFFFF00"/>
        </patternFill>
      </fill>
    </dxf>
  </rfmt>
  <rcc rId="16599" sId="1" numFmtId="4">
    <oc r="R1865">
      <v>25269629.530000001</v>
    </oc>
    <nc r="R1865">
      <v>76132523.120000005</v>
    </nc>
  </rcc>
  <rfmt sheetId="1" sqref="R1865">
    <dxf>
      <fill>
        <patternFill patternType="solid">
          <bgColor rgb="FFFFFF00"/>
        </patternFill>
      </fill>
    </dxf>
  </rfmt>
  <rfmt sheetId="1" sqref="R1956" start="0" length="0">
    <dxf>
      <font>
        <sz val="11"/>
        <color theme="1"/>
        <name val="Calibri"/>
        <scheme val="minor"/>
      </font>
      <alignment horizontal="general" vertical="bottom" readingOrder="0"/>
      <border outline="0">
        <right/>
        <top/>
        <bottom/>
      </border>
    </dxf>
  </rfmt>
  <rcc rId="16600" sId="1" odxf="1" dxf="1" numFmtId="4">
    <oc r="R1956">
      <v>13031550</v>
    </oc>
    <nc r="R1956">
      <v>20257052.172000002</v>
    </nc>
    <ndxf>
      <font>
        <sz val="9"/>
        <color auto="1"/>
        <name val="Times New Roman"/>
        <scheme val="none"/>
      </font>
      <alignment horizontal="center" vertical="center" readingOrder="0"/>
      <border outline="0">
        <right style="thin">
          <color indexed="64"/>
        </right>
        <top style="thin">
          <color indexed="64"/>
        </top>
        <bottom style="thin">
          <color indexed="64"/>
        </bottom>
      </border>
    </ndxf>
  </rcc>
  <rfmt sheetId="1" sqref="R1956">
    <dxf>
      <fill>
        <patternFill patternType="solid">
          <bgColor rgb="FFFFFF00"/>
        </patternFill>
      </fill>
    </dxf>
  </rfmt>
  <rfmt sheetId="1" sqref="Q1948">
    <dxf>
      <fill>
        <patternFill patternType="solid">
          <bgColor rgb="FFFFFF00"/>
        </patternFill>
      </fill>
    </dxf>
  </rfmt>
  <rcc rId="16601" sId="1" numFmtId="4">
    <oc r="O1948">
      <v>6416442.4400000004</v>
    </oc>
    <nc r="O1948">
      <v>7042675.0030000005</v>
    </nc>
  </rcc>
  <rfmt sheetId="1" sqref="O1948">
    <dxf>
      <fill>
        <patternFill patternType="solid">
          <bgColor rgb="FFFFFF00"/>
        </patternFill>
      </fill>
    </dxf>
  </rfmt>
  <rfmt sheetId="1" sqref="Q1949">
    <dxf>
      <fill>
        <patternFill patternType="solid">
          <bgColor rgb="FFFFFF00"/>
        </patternFill>
      </fill>
    </dxf>
  </rfmt>
  <rcc rId="16602" sId="1" numFmtId="4">
    <oc r="Q1949">
      <v>9538724.0600000005</v>
    </oc>
    <nc r="Q1949">
      <v>15397854.934999999</v>
    </nc>
  </rcc>
  <rcc rId="16603" sId="1" numFmtId="4">
    <oc r="Q1948">
      <v>4675310.34</v>
    </oc>
    <nc r="Q1948">
      <v>9330434.5999999996</v>
    </nc>
  </rcc>
  <rcc rId="16604" sId="1" numFmtId="4">
    <oc r="Q1950">
      <v>4703992.1500000004</v>
    </oc>
    <nc r="Q1950">
      <v>16136250.544000002</v>
    </nc>
  </rcc>
  <rfmt sheetId="1" sqref="Q1950">
    <dxf>
      <fill>
        <patternFill patternType="solid">
          <bgColor rgb="FFFFFF00"/>
        </patternFill>
      </fill>
    </dxf>
  </rfmt>
  <rcc rId="16605" sId="1" numFmtId="4">
    <oc r="O1950">
      <v>6455805.6399999997</v>
    </oc>
    <nc r="O1950">
      <v>7065012.0190000003</v>
    </nc>
  </rcc>
  <rfmt sheetId="1" sqref="O1950">
    <dxf>
      <fill>
        <patternFill patternType="solid">
          <bgColor rgb="FFFFFF00"/>
        </patternFill>
      </fill>
    </dxf>
  </rfmt>
  <rcc rId="16606" sId="1" numFmtId="4">
    <oc r="O1949">
      <v>13091039.83</v>
    </oc>
    <nc r="O1949">
      <v>14364562.706</v>
    </nc>
  </rcc>
  <rfmt sheetId="1" sqref="O1949">
    <dxf>
      <fill>
        <patternFill patternType="solid">
          <bgColor rgb="FFFFFF00"/>
        </patternFill>
      </fill>
    </dxf>
  </rfmt>
  <rcc rId="16607" sId="1" numFmtId="4">
    <oc r="Q1911">
      <v>10840842.859999999</v>
    </oc>
    <nc r="Q1911">
      <v>20913588.830000002</v>
    </nc>
  </rcc>
  <rfmt sheetId="1" sqref="Q1911">
    <dxf>
      <fill>
        <patternFill patternType="solid">
          <bgColor rgb="FFFFFF00"/>
        </patternFill>
      </fill>
    </dxf>
  </rfmt>
  <rcc rId="16608" sId="1" numFmtId="4">
    <oc r="O1911">
      <v>14878080.630000001</v>
    </oc>
    <nc r="O1911">
      <v>16990092.795000002</v>
    </nc>
  </rcc>
  <rfmt sheetId="1" sqref="O1911">
    <dxf>
      <fill>
        <patternFill patternType="solid">
          <bgColor rgb="FFFFFF00"/>
        </patternFill>
      </fill>
    </dxf>
  </rfmt>
  <rcc rId="16609" sId="1" numFmtId="4">
    <oc r="Q1912">
      <v>11567038.029999999</v>
    </oc>
    <nc r="Q1912">
      <v>21343934.399999999</v>
    </nc>
  </rcc>
  <rfmt sheetId="1" sqref="Q1912">
    <dxf>
      <fill>
        <patternFill patternType="solid">
          <bgColor rgb="FFFFFF00"/>
        </patternFill>
      </fill>
    </dxf>
  </rfmt>
  <rcc rId="16610" sId="1" numFmtId="4">
    <oc r="O1912">
      <v>15874718.109999999</v>
    </oc>
    <nc r="O1912">
      <v>18308907.447999999</v>
    </nc>
  </rcc>
  <rfmt sheetId="1" sqref="O1912">
    <dxf>
      <fill>
        <patternFill patternType="solid">
          <bgColor rgb="FFFFFF00"/>
        </patternFill>
      </fill>
    </dxf>
  </rfmt>
  <rcc rId="16611" sId="1" numFmtId="4">
    <oc r="Q1913">
      <v>7035840.5700000003</v>
    </oc>
    <nc r="Q1913">
      <v>11802849.035</v>
    </nc>
  </rcc>
  <rfmt sheetId="1" sqref="Q1913">
    <dxf>
      <fill>
        <patternFill patternType="solid">
          <bgColor rgb="FFFFFF00"/>
        </patternFill>
      </fill>
    </dxf>
  </rfmt>
  <rcc rId="16612" sId="1" numFmtId="4">
    <oc r="O1913">
      <v>9656057.6199999992</v>
    </oc>
    <nc r="O1913">
      <v>10680816.483999999</v>
    </nc>
  </rcc>
  <rfmt sheetId="1" sqref="O1913">
    <dxf>
      <fill>
        <patternFill patternType="solid">
          <bgColor rgb="FFFFFF00"/>
        </patternFill>
      </fill>
    </dxf>
  </rfmt>
  <rcc rId="16613" sId="1" numFmtId="4">
    <oc r="Q1914">
      <v>4676542.07</v>
    </oc>
    <nc r="Q1914">
      <v>8591084.3300000001</v>
    </nc>
  </rcc>
  <rfmt sheetId="1" sqref="Q1914">
    <dxf>
      <fill>
        <patternFill patternType="solid">
          <bgColor rgb="FFFFFF00"/>
        </patternFill>
      </fill>
    </dxf>
  </rfmt>
  <rcc rId="16614" sId="1" numFmtId="4">
    <oc r="O1914">
      <v>6418132.8799999999</v>
    </oc>
    <nc r="O1914">
      <v>8396856.5980000012</v>
    </nc>
  </rcc>
  <rfmt sheetId="1" sqref="O1914">
    <dxf>
      <fill>
        <patternFill patternType="solid">
          <bgColor rgb="FFFFFF00"/>
        </patternFill>
      </fill>
    </dxf>
  </rfmt>
  <rcc rId="16615" sId="1" numFmtId="4">
    <oc r="O1966">
      <v>43491743.229999997</v>
    </oc>
    <nc r="O1966">
      <v>49842259.077</v>
    </nc>
  </rcc>
  <rfmt sheetId="1" sqref="O1966">
    <dxf>
      <fill>
        <patternFill patternType="solid">
          <bgColor rgb="FFFFFF00"/>
        </patternFill>
      </fill>
    </dxf>
  </rfmt>
</revisions>
</file>

<file path=xl/revisions/revisionLog1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44" sId="2">
    <oc r="G18" t="inlineStr">
      <is>
        <t>По невозможности на 2026-2028 гг. 2(приказ от 28.04.22 № 29-КР)</t>
      </is>
    </oc>
    <nc r="G18" t="inlineStr">
      <is>
        <t>По невозможности на 2026-2028 гг. (приказ от 28.04.22 № 29-КР)</t>
      </is>
    </nc>
  </rcc>
</revisions>
</file>

<file path=xl/revisions/revisionLog1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45" sId="1" numFmtId="4">
    <oc r="Q1914">
      <v>7439497.4000000004</v>
    </oc>
    <nc r="Q1914">
      <v>5599706.9800000004</v>
    </nc>
  </rcc>
  <rfmt sheetId="1" sqref="Q1914">
    <dxf>
      <fill>
        <patternFill patternType="solid">
          <bgColor rgb="FFFFFF00"/>
        </patternFill>
      </fill>
    </dxf>
  </rfmt>
  <rcc rId="19546" sId="1" numFmtId="4">
    <oc r="O1896">
      <v>8059980.0899999999</v>
    </oc>
    <nc r="O1896">
      <v>8140579.8899999997</v>
    </nc>
  </rcc>
  <rfmt sheetId="1" sqref="O1896">
    <dxf>
      <fill>
        <patternFill patternType="solid">
          <bgColor rgb="FFFFFF00"/>
        </patternFill>
      </fill>
    </dxf>
  </rfmt>
  <rcc rId="19547" sId="1" numFmtId="4">
    <oc r="G1896">
      <v>7253804.29</v>
    </oc>
    <nc r="G1896">
      <v>7326342.3300000001</v>
    </nc>
  </rcc>
  <rfmt sheetId="1" sqref="G1896">
    <dxf>
      <fill>
        <patternFill patternType="solid">
          <bgColor rgb="FFFFFF00"/>
        </patternFill>
      </fill>
    </dxf>
  </rfmt>
  <rcc rId="19548" sId="1" numFmtId="4">
    <oc r="G1897">
      <v>15714705.01</v>
    </oc>
    <nc r="G1897">
      <v>10049720.77</v>
    </nc>
  </rcc>
  <rfmt sheetId="1" sqref="G1897">
    <dxf>
      <fill>
        <patternFill patternType="solid">
          <bgColor rgb="FFFFFF00"/>
        </patternFill>
      </fill>
    </dxf>
  </rfmt>
  <rcc rId="19549" sId="1" numFmtId="4">
    <oc r="O1872">
      <v>4787744.99</v>
    </oc>
    <nc r="O1872">
      <v>4835622.4400000004</v>
    </nc>
  </rcc>
  <rfmt sheetId="1" sqref="O1872">
    <dxf>
      <fill>
        <patternFill patternType="solid">
          <bgColor rgb="FFFFFF00"/>
        </patternFill>
      </fill>
    </dxf>
  </rfmt>
  <rcc rId="19550" sId="1" numFmtId="4">
    <oc r="Q1872">
      <v>4969262.84</v>
    </oc>
    <nc r="Q1872">
      <v>5018955.483</v>
    </nc>
  </rcc>
  <rfmt sheetId="1" sqref="Q1872">
    <dxf>
      <fill>
        <patternFill patternType="solid">
          <bgColor rgb="FFFFFF00"/>
        </patternFill>
      </fill>
    </dxf>
  </rfmt>
  <rcc rId="19551" sId="1" numFmtId="4">
    <oc r="F1932">
      <v>2875110.75</v>
    </oc>
    <nc r="F1932">
      <v>1238789.1399999999</v>
    </nc>
  </rcc>
  <rfmt sheetId="1" sqref="F1932">
    <dxf>
      <fill>
        <patternFill patternType="solid">
          <bgColor rgb="FFFFFF00"/>
        </patternFill>
      </fill>
    </dxf>
  </rfmt>
  <rcc rId="19552" sId="1" numFmtId="4">
    <oc r="R1926">
      <v>16354717.050000001</v>
    </oc>
    <nc r="R1926">
      <v>16518264.220000001</v>
    </nc>
  </rcc>
  <rfmt sheetId="1" sqref="R1926">
    <dxf>
      <fill>
        <patternFill patternType="solid">
          <bgColor rgb="FFFFFF00"/>
        </patternFill>
      </fill>
    </dxf>
  </rfmt>
  <rcc rId="19553" sId="1" numFmtId="4">
    <oc r="Q1998">
      <v>5521332.75</v>
    </oc>
    <nc r="Q1998">
      <v>5576546.0800000001</v>
    </nc>
  </rcc>
  <rfmt sheetId="1" sqref="Q1998">
    <dxf>
      <fill>
        <patternFill patternType="solid">
          <bgColor rgb="FFFFFF00"/>
        </patternFill>
      </fill>
    </dxf>
  </rfmt>
  <rcc rId="19554" sId="1" numFmtId="4">
    <oc r="O1998">
      <v>6807723.5999999996</v>
    </oc>
    <nc r="O1998">
      <v>6875800.8399999999</v>
    </nc>
  </rcc>
  <rfmt sheetId="1" sqref="O1998">
    <dxf>
      <fill>
        <patternFill patternType="solid">
          <bgColor rgb="FFFFFF00"/>
        </patternFill>
      </fill>
    </dxf>
  </rfmt>
</revisions>
</file>

<file path=xl/revisions/revisionLog1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55" sId="1" numFmtId="4">
    <oc r="O1918">
      <v>8309295.4900000002</v>
    </oc>
    <nc r="O1918">
      <v>8198666.5599999996</v>
    </nc>
  </rcc>
  <rfmt sheetId="1" sqref="O1918">
    <dxf>
      <fill>
        <patternFill patternType="solid">
          <bgColor rgb="FFFFFF00"/>
        </patternFill>
      </fill>
    </dxf>
  </rfmt>
  <rcc rId="19556" sId="1" numFmtId="4">
    <oc r="O1919">
      <v>6250419.6500000004</v>
    </oc>
    <nc r="O1919">
      <v>6312923.8499999996</v>
    </nc>
  </rcc>
  <rcc rId="19557" sId="1" numFmtId="4">
    <oc r="Q1919">
      <v>11619954.83</v>
    </oc>
    <nc r="Q1919">
      <v>11736154.380000001</v>
    </nc>
  </rcc>
  <rfmt sheetId="1" sqref="O1919 Q1919">
    <dxf>
      <fill>
        <patternFill patternType="solid">
          <bgColor rgb="FFFFFF00"/>
        </patternFill>
      </fill>
    </dxf>
  </rfmt>
</revisions>
</file>

<file path=xl/revisions/revisionLog1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58" sId="1" numFmtId="4">
    <oc r="F1909">
      <v>2728062.16</v>
    </oc>
    <nc r="F1909">
      <v>2755342.78</v>
    </nc>
  </rcc>
  <rcc rId="19559" sId="1" numFmtId="4">
    <oc r="G1909">
      <v>6776271.8499999996</v>
    </oc>
    <nc r="G1909">
      <v>6844034.5700000003</v>
    </nc>
  </rcc>
  <rcc rId="19560" sId="1" numFmtId="4">
    <oc r="H1909">
      <v>3356355.08</v>
    </oc>
    <nc r="H1909">
      <v>3389918.63</v>
    </nc>
  </rcc>
  <rcc rId="19561" sId="1" numFmtId="4">
    <oc r="I1909">
      <v>2014988.34</v>
    </oc>
    <nc r="I1909">
      <v>2035138.22</v>
    </nc>
  </rcc>
  <rcc rId="19562" sId="1" numFmtId="4">
    <oc r="J1909">
      <v>2834353.74</v>
    </oc>
    <nc r="J1909">
      <v>2862697.28</v>
    </nc>
  </rcc>
  <rcc rId="19563" sId="1" numFmtId="4">
    <oc r="O1909">
      <v>10121771.4</v>
    </oc>
    <nc r="O1909">
      <v>10222989.109999999</v>
    </nc>
  </rcc>
  <rfmt sheetId="1" sqref="O1909 F1909:J1909">
    <dxf>
      <fill>
        <patternFill patternType="solid">
          <bgColor rgb="FFFFFF00"/>
        </patternFill>
      </fill>
    </dxf>
  </rfmt>
  <rcc rId="19564" sId="1" numFmtId="4">
    <oc r="H1989">
      <v>4371894.17</v>
    </oc>
    <nc r="H1989">
      <v>2117203.2400000002</v>
    </nc>
  </rcc>
  <rfmt sheetId="1" sqref="H1989">
    <dxf>
      <fill>
        <patternFill patternType="solid">
          <bgColor rgb="FFFFFF00"/>
        </patternFill>
      </fill>
    </dxf>
  </rfmt>
  <rcc rId="19565" sId="1" numFmtId="4">
    <oc r="I1989">
      <v>1836741.88</v>
    </oc>
    <nc r="I1989">
      <v>487891.86</v>
    </nc>
  </rcc>
  <rcc rId="19566" sId="1" numFmtId="4">
    <oc r="J1989">
      <v>3018465.56</v>
    </oc>
    <nc r="J1989">
      <v>1681594.78</v>
    </nc>
  </rcc>
  <rfmt sheetId="1" sqref="I1989:J1989">
    <dxf>
      <fill>
        <patternFill patternType="solid">
          <bgColor rgb="FFFFFF00"/>
        </patternFill>
      </fill>
    </dxf>
  </rfmt>
  <rcc rId="19567" sId="1" numFmtId="4">
    <oc r="O1991">
      <v>12537233.84</v>
    </oc>
    <nc r="O1991">
      <v>9497426.5899999999</v>
    </nc>
  </rcc>
  <rfmt sheetId="1" sqref="O1991">
    <dxf>
      <fill>
        <patternFill patternType="solid">
          <bgColor rgb="FFFFFF00"/>
        </patternFill>
      </fill>
    </dxf>
  </rfmt>
  <rcc rId="19568" sId="1" numFmtId="4">
    <oc r="F1992">
      <v>9722606.0099999998</v>
    </oc>
    <nc r="F1992">
      <v>5588573.5199999996</v>
    </nc>
  </rcc>
  <rfmt sheetId="1" sqref="F1992">
    <dxf>
      <fill>
        <patternFill patternType="solid">
          <bgColor rgb="FFFFFF00"/>
        </patternFill>
      </fill>
    </dxf>
  </rfmt>
  <rcc rId="19569" sId="1" xfDxf="1" dxf="1" numFmtId="4">
    <oc r="F1868">
      <v>1322003.93</v>
    </oc>
    <nc r="F1868">
      <v>2293692.6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F1868">
    <dxf>
      <fill>
        <patternFill patternType="solid">
          <bgColor rgb="FFFFFF00"/>
        </patternFill>
      </fill>
    </dxf>
  </rfmt>
  <rcc rId="19570" sId="1" xfDxf="1" dxf="1" numFmtId="4">
    <oc r="G1868">
      <v>3969928.19</v>
    </oc>
    <nc r="G1868">
      <v>5447628.5899999999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G1868">
    <dxf>
      <fill>
        <patternFill patternType="solid">
          <bgColor rgb="FFFFFF00"/>
        </patternFill>
      </fill>
    </dxf>
  </rfmt>
  <rcc rId="19571" sId="1" xfDxf="1" dxf="1" numFmtId="4">
    <oc r="H1868">
      <v>2292111.7000000002</v>
    </oc>
    <nc r="H1868">
      <v>2476757.9300000002</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868">
    <dxf>
      <fill>
        <patternFill patternType="solid">
          <bgColor rgb="FFFFFF00"/>
        </patternFill>
      </fill>
    </dxf>
  </rfmt>
  <rfmt sheetId="1" xfDxf="1" sqref="I186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868">
    <dxf>
      <fill>
        <patternFill patternType="solid">
          <bgColor rgb="FFFFFF00"/>
        </patternFill>
      </fill>
    </dxf>
  </rfmt>
  <rcc rId="19572" sId="1" odxf="1" dxf="1" numFmtId="4">
    <oc r="J1868">
      <v>1303255.96</v>
    </oc>
    <nc r="J1868">
      <v>1822072.69</v>
    </nc>
    <odxf>
      <fill>
        <patternFill patternType="none">
          <bgColor indexed="65"/>
        </patternFill>
      </fill>
    </odxf>
    <ndxf>
      <fill>
        <patternFill patternType="solid">
          <bgColor rgb="FFFFFF00"/>
        </patternFill>
      </fill>
    </ndxf>
  </rcc>
  <rcc rId="19573" sId="1" xfDxf="1" dxf="1" numFmtId="4">
    <oc r="I1868">
      <v>1077953.94</v>
    </oc>
    <nc r="I1868">
      <v>1096185.82</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cc rId="19574" sId="1" xfDxf="1" dxf="1" numFmtId="4">
    <oc r="O1868">
      <v>3331373.02</v>
    </oc>
    <nc r="O1868">
      <v>6855648.9100000001</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O1868">
    <dxf>
      <fill>
        <patternFill patternType="solid">
          <bgColor rgb="FFFFFF00"/>
        </patternFill>
      </fill>
    </dxf>
  </rfmt>
</revisions>
</file>

<file path=xl/revisions/revisionLog1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75" sId="1" numFmtId="4">
    <oc r="K1877">
      <v>872360.19</v>
    </oc>
    <nc r="K1877">
      <v>887745.03</v>
    </nc>
  </rcc>
  <rfmt sheetId="1" sqref="K1877">
    <dxf>
      <fill>
        <patternFill patternType="solid">
          <bgColor rgb="FFFFFF00"/>
        </patternFill>
      </fill>
    </dxf>
  </rfmt>
  <rcc rId="19576" sId="1" numFmtId="4">
    <oc r="O1924">
      <v>7675641.79</v>
    </oc>
    <nc r="O1924">
      <v>7265103.4500000002</v>
    </nc>
  </rcc>
  <rcc rId="19577" sId="1" numFmtId="4">
    <oc r="Q1924">
      <v>7297301.3099999996</v>
    </oc>
    <nc r="Q1924">
      <v>5837501.8499999996</v>
    </nc>
  </rcc>
  <rfmt sheetId="1" sqref="O1924 Q1924">
    <dxf>
      <fill>
        <patternFill patternType="solid">
          <bgColor rgb="FFFFFF00"/>
        </patternFill>
      </fill>
    </dxf>
  </rfmt>
  <rcc rId="19578" sId="1" numFmtId="4">
    <oc r="F1954">
      <v>3147840.63</v>
    </oc>
    <nc r="F1954">
      <v>3362605.53</v>
    </nc>
  </rcc>
  <rcc rId="19579" sId="1" numFmtId="4">
    <oc r="G1954">
      <v>10001777.810000001</v>
    </oc>
    <nc r="G1954">
      <v>7780714.2400000002</v>
    </nc>
  </rcc>
  <rcc rId="19580" sId="1" numFmtId="4">
    <oc r="H1954">
      <v>7260040.9000000004</v>
    </oc>
    <nc r="H1954">
      <v>2990220.78</v>
    </nc>
  </rcc>
  <rcc rId="19581" sId="1" numFmtId="4">
    <oc r="I1954">
      <v>3471913.43</v>
    </oc>
    <nc r="I1954">
      <v>1043504.24</v>
    </nc>
  </rcc>
  <rcc rId="19582" sId="1" numFmtId="4">
    <oc r="J1954">
      <v>4152263.77</v>
    </oc>
    <nc r="J1954">
      <v>2377632.37</v>
    </nc>
  </rcc>
  <rcc rId="19583" sId="1" numFmtId="4">
    <oc r="O1954">
      <v>12725933.77</v>
    </oc>
    <nc r="O1954">
      <v>5812026.3300000001</v>
    </nc>
  </rcc>
  <rcc rId="19584" sId="1" numFmtId="4">
    <oc r="Q1954">
      <v>7740438.3200000003</v>
    </oc>
    <nc r="Q1954">
      <v>7826692.4800000004</v>
    </nc>
  </rcc>
  <rfmt sheetId="1" sqref="Q1954 O1954 F1954:J1954">
    <dxf>
      <fill>
        <patternFill patternType="solid">
          <bgColor rgb="FFFFFF00"/>
        </patternFill>
      </fill>
    </dxf>
  </rfmt>
  <rcc rId="19585" sId="1" numFmtId="4">
    <oc r="R1981">
      <v>14416356.440000001</v>
    </oc>
    <nc r="R1981">
      <v>11111812.560000001</v>
    </nc>
  </rcc>
  <rfmt sheetId="1" sqref="R1981">
    <dxf>
      <fill>
        <patternFill patternType="solid">
          <bgColor rgb="FFFFFF00"/>
        </patternFill>
      </fill>
    </dxf>
  </rfmt>
  <rcc rId="19586" sId="1" numFmtId="4">
    <oc r="F1994">
      <v>3035451.44</v>
    </oc>
    <nc r="F1994">
      <v>3181360.37</v>
    </nc>
  </rcc>
  <rcc rId="19587" sId="1" numFmtId="4">
    <oc r="G1994">
      <v>9592770.5199999996</v>
    </oc>
    <nc r="G1994">
      <v>7574513</v>
    </nc>
  </rcc>
  <rcc rId="19588" sId="1" numFmtId="4">
    <oc r="H1994">
      <v>6963171.3399999999</v>
    </oc>
    <nc r="H1994">
      <v>4219892.1500000004</v>
    </nc>
  </rcc>
  <rcc rId="19589" sId="1" numFmtId="4">
    <oc r="I1994">
      <v>3329858.59</v>
    </oc>
    <nc r="I1994">
      <v>2075512.59</v>
    </nc>
  </rcc>
  <rcc rId="19590" sId="1" numFmtId="4">
    <oc r="J1994">
      <v>3982406.35</v>
    </oc>
    <nc r="J1994">
      <v>3159316.57</v>
    </nc>
  </rcc>
  <rcc rId="19591" sId="1" numFmtId="4">
    <oc r="O1994">
      <v>12205488.66</v>
    </oc>
    <nc r="O1994">
      <v>8878182.6999999993</v>
    </nc>
  </rcc>
  <rcc rId="19592" sId="1" numFmtId="4">
    <oc r="Q1994">
      <v>8893471.4000000004</v>
    </oc>
    <nc r="Q1994">
      <v>7627823.75</v>
    </nc>
  </rcc>
  <rfmt sheetId="1" sqref="Q1994 O1994 F1994:J1994">
    <dxf>
      <fill>
        <patternFill patternType="solid">
          <bgColor rgb="FFFFFF00"/>
        </patternFill>
      </fill>
    </dxf>
  </rfmt>
  <rcc rId="19593" sId="1" numFmtId="4">
    <oc r="K1869">
      <v>790920.82</v>
    </oc>
    <nc r="K1869">
      <v>798830.03</v>
    </nc>
  </rcc>
  <rfmt sheetId="1" sqref="K1869">
    <dxf>
      <fill>
        <patternFill patternType="solid">
          <bgColor rgb="FFFFFF00"/>
        </patternFill>
      </fill>
    </dxf>
  </rfmt>
  <rcc rId="19594" sId="1" numFmtId="4">
    <oc r="K2002">
      <v>1083547.3700000001</v>
    </oc>
    <nc r="K2002">
      <v>1094382.8400000001</v>
    </nc>
  </rcc>
  <rfmt sheetId="1" sqref="K2002">
    <dxf>
      <fill>
        <patternFill patternType="solid">
          <bgColor rgb="FFFFFF00"/>
        </patternFill>
      </fill>
    </dxf>
  </rfmt>
</revisions>
</file>

<file path=xl/revisions/revisionLog1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95" sId="1" numFmtId="4">
    <oc r="O1910">
      <v>40238550.159999996</v>
    </oc>
    <nc r="O1910">
      <v>40640935.659999996</v>
    </nc>
  </rcc>
  <rcc rId="19596" sId="1" numFmtId="4">
    <oc r="Q1910">
      <v>29979279.530000001</v>
    </oc>
    <nc r="Q1910">
      <v>30279072.329999998</v>
    </nc>
  </rcc>
  <rfmt sheetId="1" sqref="O1910 Q1910">
    <dxf>
      <fill>
        <patternFill patternType="solid">
          <bgColor rgb="FFFFFF00"/>
        </patternFill>
      </fill>
    </dxf>
  </rfmt>
  <rcc rId="19597" sId="1" numFmtId="4">
    <oc r="G1935">
      <v>6078942.79</v>
    </oc>
    <nc r="G1935">
      <v>6520347.8799999999</v>
    </nc>
  </rcc>
  <rfmt sheetId="1" sqref="G1935">
    <dxf>
      <fill>
        <patternFill patternType="solid">
          <bgColor rgb="FFFFFF00"/>
        </patternFill>
      </fill>
    </dxf>
  </rfmt>
  <rcc rId="19598" sId="1" numFmtId="4">
    <oc r="R1875">
      <v>10634808.039999999</v>
    </oc>
    <nc r="R1875">
      <v>10741156.119999999</v>
    </nc>
  </rcc>
  <rfmt sheetId="1" sqref="R1875">
    <dxf>
      <fill>
        <patternFill patternType="solid">
          <bgColor rgb="FFFFFF00"/>
        </patternFill>
      </fill>
    </dxf>
  </rfmt>
  <rcc rId="19599" sId="1" numFmtId="4">
    <oc r="F1993">
      <v>3594208.07</v>
    </oc>
    <nc r="F1993">
      <v>3630150.15</v>
    </nc>
  </rcc>
  <rcc rId="19600" sId="1" numFmtId="4">
    <oc r="H1993">
      <v>3514058.22</v>
    </oc>
    <nc r="H1993">
      <v>3549198.81</v>
    </nc>
  </rcc>
  <rcc rId="19601" sId="1" numFmtId="4">
    <oc r="I1993">
      <v>1439536.21</v>
    </oc>
    <nc r="I1993">
      <v>1456931.57</v>
    </nc>
  </rcc>
  <rcc rId="19602" sId="1" numFmtId="4">
    <oc r="J1993">
      <v>1536159.43</v>
    </oc>
    <nc r="J1993">
      <v>1551521.02</v>
    </nc>
  </rcc>
  <rfmt sheetId="1" sqref="F1993 H1993:J1993">
    <dxf>
      <fill>
        <patternFill patternType="solid">
          <bgColor rgb="FFFFFF00"/>
        </patternFill>
      </fill>
    </dxf>
  </rfmt>
  <rcc rId="19603" sId="1" numFmtId="4">
    <oc r="Q1895">
      <v>12829244.4</v>
    </oc>
    <nc r="Q1895">
      <v>13671224.26</v>
    </nc>
  </rcc>
  <rfmt sheetId="1" sqref="Q1895">
    <dxf>
      <fill>
        <patternFill patternType="solid">
          <bgColor rgb="FFFFFF00"/>
        </patternFill>
      </fill>
    </dxf>
  </rfmt>
  <rcc rId="19604" sId="1" numFmtId="4">
    <oc r="G1898">
      <v>3979615.13</v>
    </oc>
    <nc r="G1898">
      <v>4039440.39</v>
    </nc>
  </rcc>
  <rfmt sheetId="1" sqref="G1898">
    <dxf>
      <fill>
        <patternFill patternType="solid">
          <bgColor rgb="FFFFFF00"/>
        </patternFill>
      </fill>
    </dxf>
  </rfmt>
  <rcc rId="19605" sId="1" numFmtId="4">
    <oc r="F1916">
      <v>2608614.9500000002</v>
    </oc>
    <nc r="F1916">
      <v>2634701.1</v>
    </nc>
  </rcc>
  <rcc rId="19606" sId="1" numFmtId="4">
    <oc r="G1916">
      <v>5520857.8700000001</v>
    </oc>
    <nc r="G1916">
      <v>5457121.96</v>
    </nc>
  </rcc>
  <rcc rId="19607" sId="1" numFmtId="4">
    <oc r="H1916">
      <v>4468607.26</v>
    </oc>
    <nc r="H1916">
      <v>4513293.33</v>
    </nc>
  </rcc>
  <rcc rId="19608" sId="1" numFmtId="4">
    <oc r="I1916">
      <v>2160135.2000000002</v>
    </oc>
    <nc r="I1916">
      <v>2181736.5499999998</v>
    </nc>
  </rcc>
  <rcc rId="19609" sId="1" numFmtId="4">
    <oc r="J1916">
      <v>2835786.6</v>
    </oc>
    <nc r="J1916">
      <v>2864144.47</v>
    </nc>
  </rcc>
  <rfmt sheetId="1" sqref="F1916:J1916">
    <dxf>
      <fill>
        <patternFill patternType="solid">
          <bgColor rgb="FFFFFF00"/>
        </patternFill>
      </fill>
    </dxf>
  </rfmt>
  <rcc rId="19610" sId="1" numFmtId="4">
    <oc r="R1928">
      <v>7643968.2300000004</v>
    </oc>
    <nc r="R1928">
      <v>7720407.9000000004</v>
    </nc>
  </rcc>
  <rfmt sheetId="1" sqref="R1928">
    <dxf>
      <fill>
        <patternFill patternType="solid">
          <bgColor rgb="FFFFFF00"/>
        </patternFill>
      </fill>
    </dxf>
  </rfmt>
  <rcc rId="19611" sId="1" numFmtId="4">
    <oc r="F1922">
      <v>2422225.2400000002</v>
    </oc>
    <nc r="F1922">
      <v>2446447.4900000002</v>
    </nc>
  </rcc>
  <rcc rId="19612" sId="1" numFmtId="4">
    <oc r="G1922">
      <v>9011030.1600000001</v>
    </oc>
    <nc r="G1922">
      <v>8372229.9000000004</v>
    </nc>
  </rcc>
  <rfmt sheetId="1" sqref="F1922:G1922">
    <dxf>
      <fill>
        <patternFill patternType="solid">
          <bgColor rgb="FFFFFF00"/>
        </patternFill>
      </fill>
    </dxf>
  </rfmt>
  <rcc rId="19613" sId="1" numFmtId="4">
    <oc r="O1922">
      <v>11359877.710000001</v>
    </oc>
    <nc r="O1922">
      <v>11473476.49</v>
    </nc>
  </rcc>
  <rfmt sheetId="1" sqref="O1922">
    <dxf>
      <fill>
        <patternFill patternType="solid">
          <bgColor rgb="FFFFFF00"/>
        </patternFill>
      </fill>
    </dxf>
  </rfmt>
  <rcc rId="19614" sId="1" numFmtId="4">
    <oc r="R1984">
      <v>9060580.1099999994</v>
    </oc>
    <nc r="R1984">
      <v>9151185.9100000001</v>
    </nc>
  </rcc>
  <rfmt sheetId="1" sqref="R1984">
    <dxf>
      <fill>
        <patternFill patternType="solid">
          <bgColor rgb="FFFFFF00"/>
        </patternFill>
      </fill>
    </dxf>
  </rfmt>
  <rcc rId="19615" sId="1" numFmtId="4">
    <oc r="K1886">
      <v>1010141.34</v>
    </oc>
    <nc r="K1886">
      <v>1027956.05</v>
    </nc>
  </rcc>
  <rfmt sheetId="1" sqref="K1886">
    <dxf>
      <fill>
        <patternFill patternType="solid">
          <bgColor rgb="FFFFFF00"/>
        </patternFill>
      </fill>
    </dxf>
  </rfmt>
  <rcc rId="19616" sId="1" numFmtId="4">
    <oc r="G1999">
      <v>9381715.1400000006</v>
    </oc>
    <nc r="G1999">
      <v>6231931.7300000004</v>
    </nc>
  </rcc>
  <rfmt sheetId="1" sqref="G1999">
    <dxf>
      <fill>
        <patternFill patternType="solid">
          <bgColor rgb="FFFFFF00"/>
        </patternFill>
      </fill>
    </dxf>
  </rfmt>
  <rcc rId="19617" sId="1" numFmtId="4">
    <oc r="G1956">
      <v>14553710.640000001</v>
    </oc>
    <nc r="G1956">
      <v>13362588.970000001</v>
    </nc>
  </rcc>
  <rfmt sheetId="1" sqref="G1956">
    <dxf>
      <fill>
        <patternFill patternType="solid">
          <bgColor rgb="FFFFFF00"/>
        </patternFill>
      </fill>
    </dxf>
  </rfmt>
  <rcc rId="19618" sId="1" numFmtId="4">
    <oc r="Q1956">
      <v>13492766.16</v>
    </oc>
    <nc r="Q1956">
      <v>5396499.2800000003</v>
    </nc>
  </rcc>
  <rfmt sheetId="1" sqref="Q1956">
    <dxf>
      <fill>
        <patternFill patternType="solid">
          <bgColor rgb="FFFFFF00"/>
        </patternFill>
      </fill>
    </dxf>
  </rfmt>
  <rcc rId="19619" sId="1" numFmtId="4">
    <oc r="Q1987">
      <v>1183991.42</v>
    </oc>
    <nc r="Q1987">
      <v>1195831.33</v>
    </nc>
  </rcc>
  <rcc rId="19620" sId="1" numFmtId="4">
    <oc r="Q1988">
      <v>808437.01</v>
    </oc>
    <nc r="Q1988">
      <v>816521.38</v>
    </nc>
  </rcc>
  <rfmt sheetId="1" sqref="Q1987 Q1988">
    <dxf>
      <fill>
        <patternFill patternType="solid">
          <bgColor rgb="FFFFFF00"/>
        </patternFill>
      </fill>
    </dxf>
  </rfmt>
  <rcc rId="19621" sId="1" numFmtId="4">
    <oc r="F1862">
      <v>1837054.1</v>
    </oc>
    <nc r="F1862">
      <v>1121711.97</v>
    </nc>
  </rcc>
  <rcc rId="19622" sId="1" numFmtId="4">
    <oc r="G1862">
      <v>5805541.2199999997</v>
    </oc>
    <nc r="G1862">
      <v>3795421.56</v>
    </nc>
  </rcc>
  <rcc rId="19623" sId="1" numFmtId="4">
    <oc r="H1862">
      <v>4214108.76</v>
    </oc>
    <nc r="H1862">
      <v>1797059.14</v>
    </nc>
  </rcc>
  <rcc rId="19624" sId="1" numFmtId="4">
    <oc r="I1862">
      <v>2015229.2</v>
    </oc>
    <nc r="I1862">
      <v>1004483.08</v>
    </nc>
  </rcc>
  <rcc rId="19625" sId="1" numFmtId="4">
    <oc r="J1862">
      <v>2410150.87</v>
    </oc>
    <nc r="J1862">
      <v>1457178.23</v>
    </nc>
  </rcc>
  <rfmt sheetId="1" sqref="F1862:J1862">
    <dxf>
      <fill>
        <patternFill patternType="solid">
          <bgColor rgb="FFFFFF00"/>
        </patternFill>
      </fill>
    </dxf>
  </rfmt>
  <rcc rId="19626" sId="1" numFmtId="4">
    <oc r="F2000">
      <v>3288700.43</v>
    </oc>
    <nc r="F2000">
      <v>3321587.43</v>
    </nc>
  </rcc>
  <rcc rId="19627" sId="1" numFmtId="4">
    <oc r="G2000">
      <v>10825252.390000001</v>
    </oc>
    <nc r="G2000">
      <v>10980367.699999999</v>
    </nc>
  </rcc>
  <rfmt sheetId="1" sqref="F2000:G2000">
    <dxf>
      <fill>
        <patternFill patternType="solid">
          <bgColor rgb="FFFFFF00"/>
        </patternFill>
      </fill>
    </dxf>
  </rfmt>
  <rcc rId="19628" sId="1" numFmtId="4">
    <oc r="F1936">
      <v>2086221.76</v>
    </oc>
    <nc r="F1936">
      <v>2107083.98</v>
    </nc>
  </rcc>
  <rcc rId="19629" sId="1" numFmtId="4">
    <oc r="G1936">
      <v>4502609.29</v>
    </oc>
    <nc r="G1936">
      <v>4719273.8499999996</v>
    </nc>
  </rcc>
  <rcc rId="19630" sId="1" numFmtId="4">
    <oc r="H1936">
      <v>2521996.11</v>
    </oc>
    <nc r="H1936">
      <v>2547216.0699999998</v>
    </nc>
  </rcc>
  <rcc rId="19631" sId="1" numFmtId="4">
    <oc r="I1936">
      <v>1134321.98</v>
    </oc>
    <nc r="I1936">
      <v>1145665.2</v>
    </nc>
  </rcc>
  <rcc rId="19632" sId="1" numFmtId="4">
    <oc r="J1936">
      <v>1687874.48</v>
    </oc>
    <nc r="J1936">
      <v>1704753.22</v>
    </nc>
  </rcc>
  <rfmt sheetId="1" sqref="F1936:J1936">
    <dxf>
      <fill>
        <patternFill patternType="solid">
          <bgColor rgb="FFFFFF00"/>
        </patternFill>
      </fill>
    </dxf>
  </rfmt>
  <rcc rId="19633" sId="1" numFmtId="4">
    <oc r="O1936">
      <v>10203856.689999999</v>
    </oc>
    <nc r="O1936">
      <v>10305895.26</v>
    </nc>
  </rcc>
  <rfmt sheetId="1" sqref="O1936">
    <dxf>
      <fill>
        <patternFill patternType="solid">
          <bgColor rgb="FFFFFF00"/>
        </patternFill>
      </fill>
    </dxf>
  </rfmt>
  <rcc rId="19634" sId="1" numFmtId="4">
    <oc r="P1961">
      <v>2681412.9500000002</v>
    </oc>
    <nc r="P1961">
      <v>2400585.09</v>
    </nc>
  </rcc>
  <rfmt sheetId="1" sqref="P1961">
    <dxf>
      <fill>
        <patternFill patternType="solid">
          <bgColor rgb="FFFFFF00"/>
        </patternFill>
      </fill>
    </dxf>
  </rfmt>
  <rcc rId="19635" sId="1" numFmtId="4">
    <oc r="G1923">
      <v>4703481.04</v>
    </oc>
    <nc r="G1923">
      <v>4923980.83</v>
    </nc>
  </rcc>
  <rfmt sheetId="1" sqref="G1923">
    <dxf>
      <fill>
        <patternFill patternType="solid">
          <bgColor rgb="FFFFFF00"/>
        </patternFill>
      </fill>
    </dxf>
  </rfmt>
  <rcc rId="19636" sId="1" numFmtId="4">
    <oc r="F1847">
      <v>553406.17000000004</v>
    </oc>
    <nc r="F1847">
      <v>531413.68000000005</v>
    </nc>
  </rcc>
  <rcc rId="19637" sId="1" numFmtId="4">
    <oc r="G1847">
      <v>1091365.44</v>
    </oc>
    <nc r="G1847">
      <v>465030.66</v>
    </nc>
  </rcc>
  <rcc rId="19638" sId="1" numFmtId="4">
    <oc r="H1847">
      <v>720221.07</v>
    </oc>
    <nc r="H1847">
      <v>171261.11</v>
    </nc>
  </rcc>
  <rcc rId="19639" sId="1" numFmtId="4">
    <oc r="I1847">
      <v>314491.56</v>
    </oc>
    <nc r="I1847">
      <v>172269.33</v>
    </nc>
  </rcc>
  <rcc rId="19640" sId="1" numFmtId="4">
    <oc r="J1847">
      <v>411693.83</v>
    </oc>
    <nc r="J1847">
      <v>419639.95</v>
    </nc>
  </rcc>
  <rfmt sheetId="1" sqref="F1847:J1847">
    <dxf>
      <fill>
        <patternFill patternType="solid">
          <bgColor rgb="FFFFFF00"/>
        </patternFill>
      </fill>
    </dxf>
  </rfmt>
  <rcc rId="19641" sId="1" numFmtId="4">
    <oc r="F1854">
      <v>2748073.91</v>
    </oc>
    <nc r="F1854">
      <v>2611352.0299999998</v>
    </nc>
  </rcc>
  <rcc rId="19642" sId="1" numFmtId="4">
    <oc r="G1854">
      <v>8684587.0899999999</v>
    </oc>
    <nc r="G1854">
      <v>6430263.25</v>
    </nc>
  </rcc>
  <rcc rId="19643" sId="1" numFmtId="4">
    <oc r="H1854">
      <v>6303941.8899999997</v>
    </oc>
    <nc r="H1854">
      <v>3096686.49</v>
    </nc>
  </rcc>
  <rcc rId="19644" sId="1" numFmtId="4">
    <oc r="I1854">
      <v>3014608.43</v>
    </oc>
    <nc r="I1854">
      <v>1047662.16</v>
    </nc>
  </rcc>
  <rcc rId="19645" sId="1" numFmtId="4">
    <oc r="J1854">
      <v>3605377.06</v>
    </oc>
    <nc r="J1854">
      <v>2344680.52</v>
    </nc>
  </rcc>
  <rfmt sheetId="1" sqref="F1854:J1854">
    <dxf>
      <fill>
        <patternFill patternType="solid">
          <bgColor rgb="FFFFFF00"/>
        </patternFill>
      </fill>
    </dxf>
  </rfmt>
  <rcc rId="19646" sId="1" numFmtId="4">
    <oc r="O1854">
      <v>7371226.1600000001</v>
    </oc>
    <nc r="O1854">
      <v>10269526.810000001</v>
    </nc>
  </rcc>
  <rcc rId="19647" sId="1" numFmtId="4">
    <oc r="Q1854">
      <v>11585410.810000001</v>
    </oc>
    <nc r="Q1854">
      <v>7434726.0199999996</v>
    </nc>
  </rcc>
  <rfmt sheetId="1" sqref="Q1854">
    <dxf>
      <fill>
        <patternFill patternType="solid">
          <bgColor rgb="FFFFFF00"/>
        </patternFill>
      </fill>
    </dxf>
  </rfmt>
  <rfmt sheetId="1" sqref="O1854">
    <dxf>
      <fill>
        <patternFill patternType="solid">
          <bgColor rgb="FFFFFF00"/>
        </patternFill>
      </fill>
    </dxf>
  </rfmt>
</revisions>
</file>

<file path=xl/revisions/revisionLog1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48" sId="1" numFmtId="4">
    <oc r="F1879">
      <v>3046862.46</v>
    </oc>
    <nc r="F1879">
      <v>2599979.0299999998</v>
    </nc>
  </rcc>
  <rcc rId="19649" sId="1" numFmtId="4">
    <oc r="G1879">
      <v>9628832.1400000006</v>
    </oc>
    <nc r="G1879">
      <v>7106793.8099999996</v>
    </nc>
  </rcc>
  <rcc rId="19650" sId="1" numFmtId="4">
    <oc r="H1879">
      <v>6989347.6399999997</v>
    </oc>
    <nc r="H1879">
      <v>3850615.33</v>
    </nc>
  </rcc>
  <rcc rId="19651" sId="1" numFmtId="4">
    <oc r="I1879">
      <v>3342376.36</v>
    </oc>
    <nc r="I1879">
      <v>1243885.75</v>
    </nc>
  </rcc>
  <rcc rId="19652" sId="1" numFmtId="4">
    <oc r="J1879">
      <v>3997377.21</v>
    </oc>
    <nc r="J1879">
      <v>2650123.52</v>
    </nc>
  </rcc>
  <rcc rId="19653" sId="1" numFmtId="4">
    <oc r="O1879">
      <v>13883732.720000001</v>
    </oc>
    <nc r="O1879">
      <v>11411752.24</v>
    </nc>
  </rcc>
  <rcc rId="19654" sId="1" numFmtId="4">
    <oc r="Q1879">
      <v>9217417.3300000001</v>
    </oc>
    <nc r="Q1879">
      <v>9189529.6699999999</v>
    </nc>
  </rcc>
  <rfmt sheetId="1" sqref="Q1879 O1879 F1879 F1879 G1879 H1879 I1879 J1879">
    <dxf>
      <fill>
        <patternFill patternType="solid">
          <bgColor rgb="FFFFFF00"/>
        </patternFill>
      </fill>
    </dxf>
  </rfmt>
  <rcc rId="19655" sId="1" numFmtId="4">
    <oc r="G1880">
      <v>18474367.93</v>
    </oc>
    <nc r="G1880">
      <v>9721991.25</v>
    </nc>
  </rcc>
  <rfmt sheetId="1" sqref="G1880">
    <dxf>
      <fill>
        <patternFill patternType="solid">
          <bgColor rgb="FFFFFF00"/>
        </patternFill>
      </fill>
    </dxf>
  </rfmt>
  <rcc rId="19656" sId="1" numFmtId="4">
    <oc r="H1882">
      <v>6426832.7300000004</v>
    </oc>
    <nc r="H1882">
      <v>2466325.35</v>
    </nc>
  </rcc>
  <rcc rId="19657" sId="1" numFmtId="4">
    <oc r="I1882">
      <v>3073376.07</v>
    </oc>
    <nc r="I1882">
      <v>1059392.75</v>
    </nc>
  </rcc>
  <rcc rId="19658" sId="1" numFmtId="4">
    <oc r="J1882">
      <v>3675661.31</v>
    </oc>
    <nc r="J1882">
      <v>2080507.87</v>
    </nc>
  </rcc>
  <rfmt sheetId="1" sqref="H1882:J1882">
    <dxf>
      <fill>
        <patternFill patternType="solid">
          <bgColor rgb="FFFFFF00"/>
        </patternFill>
      </fill>
    </dxf>
  </rfmt>
  <rcc rId="19659" sId="1" numFmtId="4">
    <oc r="G1878">
      <v>2643488.67</v>
    </oc>
    <nc r="G1878">
      <v>2781989.25</v>
    </nc>
  </rcc>
  <rcc rId="19660" sId="1" numFmtId="4">
    <oc r="O1878">
      <v>2218288.9300000002</v>
    </oc>
    <nc r="O1878">
      <v>2636372.67</v>
    </nc>
  </rcc>
  <rfmt sheetId="1" sqref="O1878 G1878">
    <dxf>
      <fill>
        <patternFill patternType="solid">
          <bgColor rgb="FFFFFF00"/>
        </patternFill>
      </fill>
    </dxf>
  </rfmt>
  <rcc rId="19661" sId="1" numFmtId="4">
    <oc r="F1866">
      <v>1842527.54</v>
    </oc>
    <nc r="F1866">
      <v>1860952.82</v>
    </nc>
  </rcc>
  <rcc rId="19662" sId="1" numFmtId="4">
    <oc r="G1866">
      <v>5518016.2800000003</v>
    </oc>
    <nc r="G1866">
      <v>5572480.8700000001</v>
    </nc>
  </rcc>
  <rcc rId="19663" sId="1" numFmtId="4">
    <oc r="H1866">
      <v>2536451.83</v>
    </oc>
    <nc r="H1866">
      <v>2561816.35</v>
    </nc>
  </rcc>
  <rcc rId="19664" sId="1" numFmtId="4">
    <oc r="I1866">
      <v>536736.76</v>
    </oc>
    <nc r="I1866">
      <v>542104.13</v>
    </nc>
  </rcc>
  <rcc rId="19665" sId="1" numFmtId="4">
    <oc r="J1866">
      <v>1617154.24</v>
    </oc>
    <nc r="J1866">
      <v>1633325.78</v>
    </nc>
  </rcc>
  <rfmt sheetId="1" sqref="F1866:J1866">
    <dxf>
      <fill>
        <patternFill patternType="solid">
          <bgColor rgb="FFFFFF00"/>
        </patternFill>
      </fill>
    </dxf>
  </rfmt>
  <rcc rId="19666" sId="1" numFmtId="4">
    <oc r="O1857">
      <v>5026579.08</v>
    </oc>
    <nc r="O1857">
      <v>4976380.93</v>
    </nc>
  </rcc>
  <rcc rId="19667" sId="1" numFmtId="4">
    <oc r="Q1857">
      <v>7861428.4299999997</v>
    </oc>
    <nc r="Q1857">
      <v>7948756.9900000002</v>
    </nc>
  </rcc>
  <rfmt sheetId="1" sqref="O1857 Q1857">
    <dxf>
      <fill>
        <patternFill patternType="solid">
          <bgColor rgb="FFFFFF00"/>
        </patternFill>
      </fill>
    </dxf>
  </rfmt>
  <rcc rId="19668" sId="1" numFmtId="4">
    <oc r="Q1906">
      <v>5490722.8899999997</v>
    </oc>
    <nc r="Q1906">
      <v>5545630.1100000003</v>
    </nc>
  </rcc>
  <rfmt sheetId="1" sqref="Q1906">
    <dxf>
      <fill>
        <patternFill patternType="solid">
          <bgColor rgb="FFFFFF00"/>
        </patternFill>
      </fill>
    </dxf>
  </rfmt>
  <rcc rId="19669" sId="1" numFmtId="4">
    <oc r="Q1964">
      <v>19885296.289999999</v>
    </oc>
    <nc r="Q1964">
      <v>13632435.550000001</v>
    </nc>
  </rcc>
  <rfmt sheetId="1" sqref="Q1964">
    <dxf>
      <fill>
        <patternFill patternType="solid">
          <bgColor rgb="FFFFFF00"/>
        </patternFill>
      </fill>
    </dxf>
  </rfmt>
  <rcc rId="19670" sId="1" numFmtId="4">
    <oc r="F1859">
      <v>2521363.09</v>
    </oc>
    <nc r="F1859">
      <v>2546576.7200000002</v>
    </nc>
  </rcc>
  <rfmt sheetId="1" sqref="F1859">
    <dxf>
      <fill>
        <patternFill patternType="solid">
          <bgColor rgb="FFFFFF00"/>
        </patternFill>
      </fill>
    </dxf>
  </rfmt>
  <rcc rId="19671" sId="1" numFmtId="4">
    <oc r="O1859">
      <v>12414219.15</v>
    </oc>
    <nc r="O1859">
      <v>12538361.34</v>
    </nc>
  </rcc>
  <rcc rId="19672" sId="1" numFmtId="4">
    <oc r="Q1859">
      <v>11020283.789999999</v>
    </oc>
    <nc r="Q1859">
      <v>11130486.630000001</v>
    </nc>
  </rcc>
  <rfmt sheetId="1" sqref="O1859 Q1859">
    <dxf>
      <fill>
        <patternFill patternType="solid">
          <bgColor rgb="FFFFFF00"/>
        </patternFill>
      </fill>
    </dxf>
  </rfmt>
  <rcc rId="19673" sId="1" numFmtId="4">
    <oc r="F1921">
      <v>2117211.0499999998</v>
    </oc>
    <nc r="F1921">
      <v>2138383.16</v>
    </nc>
  </rcc>
  <rcc rId="19674" sId="1" numFmtId="4">
    <oc r="I1921">
      <v>1125803.1399999999</v>
    </oc>
    <nc r="I1921">
      <v>1137061.17</v>
    </nc>
  </rcc>
  <rfmt sheetId="1" sqref="I1921">
    <dxf>
      <fill>
        <patternFill patternType="solid">
          <bgColor rgb="FFFFFF00"/>
        </patternFill>
      </fill>
    </dxf>
  </rfmt>
  <rfmt sheetId="1" sqref="F1921">
    <dxf>
      <fill>
        <patternFill patternType="solid">
          <bgColor rgb="FFFFFF00"/>
        </patternFill>
      </fill>
    </dxf>
  </rfmt>
  <rcc rId="19675" sId="1" numFmtId="4">
    <oc r="G1957">
      <v>2700000</v>
    </oc>
    <nc r="G1957">
      <v>2884404.65</v>
    </nc>
  </rcc>
  <rcc rId="19676" sId="1" numFmtId="4">
    <oc r="H1957">
      <v>1700000</v>
    </oc>
    <nc r="H1957">
      <v>1065848.33</v>
    </nc>
  </rcc>
  <rcc rId="19677" sId="1" numFmtId="4">
    <oc r="I1957">
      <v>600000</v>
    </oc>
    <nc r="I1957">
      <v>599613.19999999995</v>
    </nc>
  </rcc>
  <rcc rId="19678" sId="1" numFmtId="4">
    <oc r="J1957">
      <v>1000000</v>
    </oc>
    <nc r="J1957">
      <v>532245.4</v>
    </nc>
  </rcc>
  <rcc rId="19679" sId="1" numFmtId="4">
    <oc r="P1957">
      <v>3153079.36</v>
    </oc>
    <nc r="P1957">
      <v>1270051.96</v>
    </nc>
  </rcc>
  <rfmt sheetId="1" sqref="P1957 G1957 H1957 I1957 J1957">
    <dxf>
      <fill>
        <patternFill patternType="solid">
          <bgColor rgb="FFFFFF00"/>
        </patternFill>
      </fill>
    </dxf>
  </rfmt>
  <rcc rId="19680" sId="1" numFmtId="4">
    <oc r="P1870">
      <v>1749345.63</v>
    </oc>
    <nc r="P1870">
      <v>1766839.09</v>
    </nc>
  </rcc>
  <rfmt sheetId="1" sqref="P1870">
    <dxf>
      <fill>
        <patternFill patternType="solid">
          <bgColor rgb="FFFFFF00"/>
        </patternFill>
      </fill>
    </dxf>
  </rfmt>
  <rcc rId="19681" sId="1" numFmtId="4">
    <oc r="O1887">
      <v>7769410.2999999998</v>
    </oc>
    <nc r="O1887">
      <v>7847104.4000000004</v>
    </nc>
  </rcc>
  <rfmt sheetId="1" sqref="O1887">
    <dxf>
      <fill>
        <patternFill patternType="solid">
          <bgColor rgb="FFFFFF00"/>
        </patternFill>
      </fill>
    </dxf>
  </rfmt>
  <rcc rId="19682" sId="1" numFmtId="4">
    <oc r="O1908">
      <v>9830251.4900000002</v>
    </oc>
    <nc r="O1908">
      <v>9928554</v>
    </nc>
  </rcc>
  <rfmt sheetId="1" sqref="O1908">
    <dxf>
      <fill>
        <patternFill patternType="solid">
          <bgColor rgb="FFFFFF00"/>
        </patternFill>
      </fill>
    </dxf>
  </rfmt>
  <rcc rId="19683" sId="1" numFmtId="4">
    <oc r="O1917">
      <v>8191779.9000000004</v>
    </oc>
    <nc r="O1917">
      <v>8057181.0300000003</v>
    </nc>
  </rcc>
  <rcc rId="19684" sId="1" numFmtId="4">
    <oc r="Q1917">
      <v>11997594.18</v>
    </oc>
    <nc r="Q1917">
      <v>12232889.98</v>
    </nc>
  </rcc>
  <rfmt sheetId="1" sqref="O1917 Q1917">
    <dxf>
      <fill>
        <patternFill patternType="solid">
          <bgColor rgb="FFFFFF00"/>
        </patternFill>
      </fill>
    </dxf>
  </rfmt>
  <rcc rId="19685" sId="1" numFmtId="4">
    <oc r="H1933">
      <v>6999680.3899999997</v>
    </oc>
    <nc r="H1933">
      <v>412569.09</v>
    </nc>
  </rcc>
  <rcc rId="19686" sId="1" numFmtId="4">
    <oc r="I1933">
      <v>3347317.58</v>
    </oc>
    <nc r="I1933">
      <v>164929.47</v>
    </nc>
  </rcc>
  <rcc rId="19687" sId="1" numFmtId="4">
    <oc r="J1933">
      <v>4003286.76</v>
    </oc>
    <nc r="J1933">
      <v>294997.17</v>
    </nc>
  </rcc>
  <rfmt sheetId="1" sqref="H1933:J1933">
    <dxf>
      <fill>
        <patternFill patternType="solid">
          <bgColor rgb="FFFFFF00"/>
        </patternFill>
      </fill>
    </dxf>
  </rfmt>
  <rcc rId="19688" sId="1" numFmtId="4">
    <oc r="I2001">
      <v>3051832.33</v>
    </oc>
    <nc r="I2001">
      <v>1198682.8500000001</v>
    </nc>
  </rcc>
  <rcc rId="19689" sId="1" numFmtId="4">
    <oc r="H2001">
      <v>6381781.9400000004</v>
    </oc>
    <nc r="H2001">
      <v>4127855.93</v>
    </nc>
  </rcc>
  <rcc rId="19690" sId="1" numFmtId="4">
    <oc r="J2001">
      <v>3649895.67</v>
    </oc>
    <nc r="J2001">
      <v>2847412.89</v>
    </nc>
  </rcc>
  <rcc rId="19691" sId="1" numFmtId="4">
    <oc r="O2001">
      <v>11186392.42</v>
    </oc>
    <nc r="O2001">
      <v>10226410.99</v>
    </nc>
  </rcc>
  <rcc rId="19692" sId="1" numFmtId="4">
    <oc r="Q2001">
      <v>8150911.7599999998</v>
    </oc>
    <nc r="Q2001">
      <v>7005182.9500000002</v>
    </nc>
  </rcc>
  <rfmt sheetId="1" sqref="H2001:J2001 O2001 Q2001">
    <dxf>
      <fill>
        <patternFill patternType="solid">
          <bgColor rgb="FFFFFF00"/>
        </patternFill>
      </fill>
    </dxf>
  </rfmt>
</revisions>
</file>

<file path=xl/revisions/revisionLog1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93" sId="1" numFmtId="4">
    <nc r="J2120">
      <v>5908255.7800000003</v>
    </nc>
  </rcc>
  <rfmt sheetId="1" sqref="J2120">
    <dxf>
      <fill>
        <patternFill patternType="solid">
          <bgColor rgb="FFFFFF00"/>
        </patternFill>
      </fill>
    </dxf>
  </rfmt>
  <rcv guid="{588C31BA-C36B-4B9E-AE8B-D926F1C5CA78}" action="delete"/>
  <rdn rId="0" localSheetId="1" customView="1" name="Z_588C31BA_C36B_4B9E_AE8B_D926F1C5CA78_.wvu.FilterData" hidden="1" oldHidden="1">
    <formula>'2020-2022'!$A$7:$S$2130</formula>
    <oldFormula>'2020-2022'!$A$7:$S$2130</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88C31BA-C36B-4B9E-AE8B-D926F1C5CA78}" action="delete"/>
  <rdn rId="0" localSheetId="1" customView="1" name="Z_588C31BA_C36B_4B9E_AE8B_D926F1C5CA78_.wvu.FilterData" hidden="1" oldHidden="1">
    <formula>'2020-2022'!$A$7:$S$2130</formula>
    <oldFormula>'2020-2022'!$A$7:$S$2130</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1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98" sId="1" numFmtId="4">
    <oc r="K1588">
      <v>2032874.43</v>
    </oc>
    <nc r="K1588">
      <v>1221865.68</v>
    </nc>
  </rcc>
  <rcc rId="19699" sId="1" numFmtId="4">
    <oc r="K1591">
      <v>1945780.5</v>
    </oc>
    <nc r="K1591">
      <v>1714954.55</v>
    </nc>
  </rcc>
  <rcc rId="19700" sId="1" numFmtId="4">
    <oc r="K1592">
      <v>3341351.95</v>
    </oc>
    <nc r="K1592">
      <v>2245312.9900000002</v>
    </nc>
  </rcc>
  <rcc rId="19701" sId="1" numFmtId="4">
    <oc r="K1595">
      <v>2577203.85</v>
    </oc>
    <nc r="K1595">
      <v>1652920.75</v>
    </nc>
  </rcc>
  <rcc rId="19702" sId="1" numFmtId="4">
    <oc r="K1596">
      <v>1801184.4</v>
    </oc>
    <nc r="K1596">
      <v>1652920.75</v>
    </nc>
  </rcc>
  <rcc rId="19703" sId="1" numFmtId="4">
    <oc r="K1598">
      <v>2550455.1</v>
    </oc>
    <nc r="K1598">
      <v>1619701.04</v>
    </nc>
  </rcc>
  <rcc rId="19704" sId="1" numFmtId="4">
    <oc r="K1609">
      <v>792354.7</v>
    </oc>
    <nc r="K1609">
      <v>499705.18</v>
    </nc>
  </rcc>
  <rfmt sheetId="1" sqref="K1609 K1588 K1591 K1592 K1595 K1596 K1598">
    <dxf>
      <fill>
        <patternFill patternType="solid">
          <bgColor rgb="FFFFFF00"/>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35" sId="1" numFmtId="4">
    <oc r="J1500">
      <v>410679.93</v>
    </oc>
    <nc r="J1500"/>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16" sId="1" xfDxf="1" dxf="1" numFmtId="4">
    <oc r="R1848">
      <v>25628574.100000001</v>
    </oc>
    <nc r="R1848">
      <v>10723740.6</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R1848">
    <dxf>
      <fill>
        <patternFill patternType="none">
          <bgColor auto="1"/>
        </patternFill>
      </fill>
    </dxf>
  </rfmt>
  <rcv guid="{A299C84D-C097-439E-954D-685D90CA46C9}" action="delete"/>
  <rdn rId="0" localSheetId="1" customView="1" name="Z_A299C84D_C097_439E_954D_685D90CA46C9_.wvu.FilterData" hidden="1" oldHidden="1">
    <formula>'2020-2022'!$A$7:$S$2103</formula>
    <oldFormula>'2020-2022'!$A$7:$S$2103</oldFormula>
  </rdn>
  <rdn rId="0" localSheetId="2" customView="1" name="Z_A299C84D_C097_439E_954D_685D90CA46C9_.wvu.FilterData" hidden="1" oldHidden="1">
    <formula>Примечания!$A$2:$G$165</formula>
    <oldFormula>Примечания!$A$2:$G$165</oldFormula>
  </rdn>
  <rcv guid="{A299C84D-C097-439E-954D-685D90CA46C9}" action="add"/>
</revisions>
</file>

<file path=xl/revisions/revisionLog2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705" sId="1" ref="A1720:XFD1720" action="insertRow"/>
  <rfmt sheetId="1" sqref="A1720:XFD1720">
    <dxf>
      <fill>
        <patternFill patternType="solid">
          <bgColor rgb="FFFFFF00"/>
        </patternFill>
      </fill>
    </dxf>
  </rfmt>
  <rfmt sheetId="1" sqref="A1720" start="0" length="0">
    <dxf>
      <fill>
        <patternFill patternType="none">
          <bgColor indexed="65"/>
        </patternFill>
      </fill>
    </dxf>
  </rfmt>
  <rcc rId="19706" sId="1" odxf="1" dxf="1">
    <nc r="B1720" t="inlineStr">
      <is>
        <t>ул. Мира, д. 81</t>
      </is>
    </nc>
    <odxf>
      <fill>
        <patternFill patternType="solid">
          <bgColor rgb="FFFFFF00"/>
        </patternFill>
      </fill>
    </odxf>
    <ndxf>
      <fill>
        <patternFill patternType="none">
          <bgColor indexed="65"/>
        </patternFill>
      </fill>
    </ndxf>
  </rcc>
  <rcc rId="19707" sId="1" odxf="1" dxf="1">
    <nc r="C1720">
      <f>ROUND(SUM(D1720+E1720+F1720+G1720+H1720+I1720+J1720+K1720+M1720+O1720+P1720+Q1720+R1720+S1720),2)</f>
    </nc>
    <odxf>
      <fill>
        <patternFill patternType="solid">
          <bgColor rgb="FFFFFF00"/>
        </patternFill>
      </fill>
    </odxf>
    <ndxf>
      <fill>
        <patternFill patternType="none">
          <bgColor indexed="65"/>
        </patternFill>
      </fill>
    </ndxf>
  </rcc>
  <rcc rId="19708" sId="1" odxf="1" dxf="1" numFmtId="4">
    <nc r="D1720">
      <v>6414.1900000000005</v>
    </nc>
    <odxf>
      <fill>
        <patternFill patternType="solid">
          <bgColor rgb="FFFFFF00"/>
        </patternFill>
      </fill>
    </odxf>
    <ndxf>
      <fill>
        <patternFill patternType="none">
          <bgColor indexed="65"/>
        </patternFill>
      </fill>
    </ndxf>
  </rcc>
  <rfmt sheetId="1" sqref="E1720" start="0" length="0">
    <dxf>
      <fill>
        <patternFill patternType="none">
          <bgColor indexed="65"/>
        </patternFill>
      </fill>
    </dxf>
  </rfmt>
  <rfmt sheetId="1" sqref="F1720" start="0" length="0">
    <dxf>
      <numFmt numFmtId="166" formatCode="#\ ###\ ###\ ##0.00"/>
      <fill>
        <patternFill patternType="none">
          <bgColor indexed="65"/>
        </patternFill>
      </fill>
      <alignment wrapText="1"/>
    </dxf>
  </rfmt>
  <rcc rId="19709" sId="1" odxf="1" dxf="1" numFmtId="4">
    <nc r="G1720">
      <v>1877754</v>
    </nc>
    <odxf>
      <numFmt numFmtId="4" formatCode="#,##0.00"/>
      <fill>
        <patternFill patternType="solid">
          <bgColor rgb="FFFFFF00"/>
        </patternFill>
      </fill>
      <alignment wrapText="0"/>
    </odxf>
    <ndxf>
      <numFmt numFmtId="166" formatCode="#\ ###\ ###\ ##0.00"/>
      <fill>
        <patternFill patternType="none">
          <bgColor indexed="65"/>
        </patternFill>
      </fill>
      <alignment wrapText="1"/>
    </ndxf>
  </rcc>
  <rfmt sheetId="1" sqref="H1720" start="0" length="0">
    <dxf>
      <fill>
        <patternFill patternType="none">
          <bgColor indexed="65"/>
        </patternFill>
      </fill>
    </dxf>
  </rfmt>
  <rfmt sheetId="1" sqref="I1720" start="0" length="0">
    <dxf>
      <fill>
        <patternFill patternType="none">
          <bgColor indexed="65"/>
        </patternFill>
      </fill>
    </dxf>
  </rfmt>
  <rfmt sheetId="1" sqref="J1720" start="0" length="0">
    <dxf>
      <fill>
        <patternFill patternType="none">
          <bgColor indexed="65"/>
        </patternFill>
      </fill>
    </dxf>
  </rfmt>
  <rfmt sheetId="1" sqref="K1720" start="0" length="0">
    <dxf>
      <fill>
        <patternFill patternType="none">
          <bgColor indexed="65"/>
        </patternFill>
      </fill>
    </dxf>
  </rfmt>
  <rfmt sheetId="1" sqref="L1720" start="0" length="0">
    <dxf>
      <fill>
        <patternFill patternType="none">
          <bgColor indexed="65"/>
        </patternFill>
      </fill>
    </dxf>
  </rfmt>
  <rfmt sheetId="1" sqref="M1720" start="0" length="0">
    <dxf>
      <fill>
        <patternFill patternType="none">
          <bgColor indexed="65"/>
        </patternFill>
      </fill>
    </dxf>
  </rfmt>
  <rfmt sheetId="1" sqref="N1720" start="0" length="0">
    <dxf>
      <fill>
        <patternFill patternType="none">
          <bgColor indexed="65"/>
        </patternFill>
      </fill>
    </dxf>
  </rfmt>
  <rfmt sheetId="1" sqref="O1720" start="0" length="0">
    <dxf>
      <fill>
        <patternFill patternType="none">
          <bgColor indexed="65"/>
        </patternFill>
      </fill>
      <border outline="0">
        <left style="thin">
          <color indexed="64"/>
        </left>
      </border>
    </dxf>
  </rfmt>
  <rfmt sheetId="1" sqref="P1720" start="0" length="0">
    <dxf>
      <fill>
        <patternFill patternType="none">
          <bgColor indexed="65"/>
        </patternFill>
      </fill>
    </dxf>
  </rfmt>
  <rfmt sheetId="1" sqref="Q1720" start="0" length="0">
    <dxf>
      <numFmt numFmtId="4" formatCode="#,##0.00"/>
      <fill>
        <patternFill patternType="none">
          <bgColor indexed="65"/>
        </patternFill>
      </fill>
      <alignment wrapText="0"/>
    </dxf>
  </rfmt>
  <rfmt sheetId="1" sqref="R1720" start="0" length="0">
    <dxf>
      <fill>
        <patternFill patternType="none">
          <bgColor indexed="65"/>
        </patternFill>
      </fill>
    </dxf>
  </rfmt>
  <rfmt sheetId="1" sqref="S1720" start="0" length="0">
    <dxf>
      <fill>
        <patternFill patternType="none">
          <bgColor indexed="65"/>
        </patternFill>
      </fill>
    </dxf>
  </rfmt>
  <rfmt sheetId="1" sqref="T1720" start="0" length="0">
    <dxf>
      <fill>
        <patternFill patternType="none">
          <bgColor indexed="65"/>
        </patternFill>
      </fill>
    </dxf>
  </rfmt>
  <rfmt sheetId="1" sqref="A1720:XFD1720" start="0" length="0">
    <dxf>
      <fill>
        <patternFill patternType="none">
          <bgColor indexed="65"/>
        </patternFill>
      </fill>
    </dxf>
  </rfmt>
  <rfmt sheetId="1" sqref="A1720:XFD1720">
    <dxf>
      <fill>
        <patternFill patternType="solid">
          <bgColor rgb="FFFFFF00"/>
        </patternFill>
      </fill>
    </dxf>
  </rfmt>
  <rcc rId="19710" sId="2">
    <nc r="E21" t="inlineStr">
      <is>
        <t>ул. Мира, д. 81</t>
      </is>
    </nc>
  </rcc>
  <rcc rId="19711" sId="2" numFmtId="4">
    <nc r="F21">
      <v>1884168.19</v>
    </nc>
  </rcc>
  <rfmt sheetId="2" sqref="D79" start="0" length="0">
    <dxf>
      <numFmt numFmtId="4" formatCode="#,##0.00"/>
    </dxf>
  </rfmt>
  <rcc rId="19712" sId="2" odxf="1" dxf="1">
    <nc r="B21" t="inlineStr">
      <is>
        <t>+</t>
      </is>
    </nc>
    <odxf>
      <alignment wrapText="1"/>
    </odxf>
    <ndxf>
      <alignment wrapText="0"/>
    </ndxf>
  </rcc>
  <rcc rId="19713" sId="2" odxf="1" dxf="1">
    <nc r="C21" t="inlineStr">
      <is>
        <t>2022</t>
      </is>
    </nc>
    <odxf>
      <numFmt numFmtId="0" formatCode="General"/>
      <alignment wrapText="1"/>
    </odxf>
    <ndxf>
      <numFmt numFmtId="30" formatCode="@"/>
      <alignment wrapText="0"/>
    </ndxf>
  </rcc>
  <rcc rId="19714" sId="2" odxf="1" dxf="1">
    <nc r="D21" t="inlineStr">
      <is>
        <t>Нижневартовск</t>
      </is>
    </nc>
    <odxf>
      <numFmt numFmtId="0" formatCode="General"/>
      <alignment wrapText="1"/>
    </odxf>
    <ndxf>
      <numFmt numFmtId="4" formatCode="#,##0.00"/>
      <alignment wrapText="0"/>
    </ndxf>
  </rcc>
  <rfmt sheetId="2" sqref="G21" start="0" length="0">
    <dxf>
      <numFmt numFmtId="4" formatCode="#,##0.00"/>
    </dxf>
  </rfmt>
  <rcc rId="19715" sId="2">
    <nc r="G21" t="inlineStr">
      <is>
        <t>По невозможности (приказ от 24.05.2022 № 33-КР)</t>
      </is>
    </nc>
  </rcc>
  <rcv guid="{588C31BA-C36B-4B9E-AE8B-D926F1C5CA78}" action="delete"/>
  <rdn rId="0" localSheetId="1" customView="1" name="Z_588C31BA_C36B_4B9E_AE8B_D926F1C5CA78_.wvu.FilterData" hidden="1" oldHidden="1">
    <formula>'2020-2022'!$A$7:$S$2131</formula>
    <oldFormula>'2020-2022'!$A$7:$S$2131</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2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18" sId="2">
    <nc r="E79" t="inlineStr">
      <is>
        <t>ул. Омская, д. 24</t>
      </is>
    </nc>
  </rcc>
  <rcc rId="19719" sId="2" numFmtId="4">
    <nc r="F79">
      <v>4410307.66</v>
    </nc>
  </rcc>
  <rcc rId="19720" sId="2">
    <nc r="D79" t="inlineStr">
      <is>
        <t>Нижневартовск</t>
      </is>
    </nc>
  </rcc>
  <rcc rId="19721" sId="2">
    <nc r="B79" t="inlineStr">
      <is>
        <t>-</t>
      </is>
    </nc>
  </rcc>
  <rcc rId="19722" sId="2">
    <nc r="C79" t="inlineStr">
      <is>
        <t>2022</t>
      </is>
    </nc>
  </rcc>
  <rcc rId="19723" sId="2">
    <nc r="G79" t="inlineStr">
      <is>
        <t>По невозможности на 2026-2028 гг. (приказ от 27.05.22 № 35-КР)</t>
      </is>
    </nc>
  </rcc>
  <rrc rId="19724" sId="1" ref="A1724:XFD1724" action="deleteRow">
    <rfmt sheetId="1" xfDxf="1" sqref="A1724:XFD1724" start="0" length="0">
      <dxf>
        <font>
          <color auto="1"/>
        </font>
      </dxf>
    </rfmt>
    <rcc rId="0" sId="1" dxf="1">
      <nc r="A1724">
        <v>226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724" t="inlineStr">
        <is>
          <t>ул. Омская, д. 24</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724">
        <f>ROUND(SUM(D1724+E1724+F1724+G1724+H1724+I1724+J1724+K1724+M1724+O1724+P1724+Q1724+R1724+S1724),2)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724">
        <f>ROUND((F1724+G1724+H1724+I1724+J1724+K1724+M1724+O1724+P1724+Q1724+R1724+S1724)*0.0214,2)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7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7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724">
        <v>4317904.5</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17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7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7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7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72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7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7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724"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7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724"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R17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7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25" sId="1" numFmtId="4">
    <nc r="E2120">
      <v>105473.63</v>
    </nc>
  </rcc>
  <rfmt sheetId="1" sqref="E2120">
    <dxf>
      <fill>
        <patternFill patternType="solid">
          <bgColor rgb="FFFFFF00"/>
        </patternFill>
      </fill>
    </dxf>
  </rfmt>
  <rcv guid="{588C31BA-C36B-4B9E-AE8B-D926F1C5CA78}" action="delete"/>
  <rdn rId="0" localSheetId="1" customView="1" name="Z_588C31BA_C36B_4B9E_AE8B_D926F1C5CA78_.wvu.FilterData" hidden="1" oldHidden="1">
    <formula>'2020-2022'!$A$7:$S$2130</formula>
    <oldFormula>'2020-2022'!$A$7:$S$2130</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2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28" sId="1" numFmtId="4">
    <oc r="O2059">
      <v>9614223.9700000007</v>
    </oc>
    <nc r="O2059">
      <v>6643544.9100000001</v>
    </nc>
  </rcc>
  <rcc rId="19729" sId="1" numFmtId="4">
    <oc r="R2059">
      <v>23336985.895999998</v>
    </oc>
    <nc r="R2059">
      <v>12923229.42</v>
    </nc>
  </rcc>
  <rfmt sheetId="1" sqref="O2059 R2059">
    <dxf>
      <fill>
        <patternFill patternType="solid">
          <bgColor rgb="FFFFFF0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'2020-2022'!$A$7:$S$2130</formula>
    <oldFormula>'2020-2022'!$A$7:$S$2130</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2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33" sId="1">
    <oc r="D1586">
      <f>ROUND((F1585+G1585+H1585+I1585+J1585+K1585+M1585+O1585+P1585+Q1585+R1585+S1585)*0.0214,2)</f>
    </oc>
    <nc r="D1586"/>
  </rcc>
  <rfmt sheetId="1" sqref="D1586">
    <dxf>
      <fill>
        <patternFill patternType="solid">
          <bgColor rgb="FFFFFF0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'2020-2022'!$A$7:$S$2130</formula>
    <oldFormula>'2020-2022'!$A$7:$S$2130</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2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32:XFD1732">
    <dxf>
      <fill>
        <patternFill patternType="solid">
          <bgColor rgb="FFFFFF00"/>
        </patternFill>
      </fill>
    </dxf>
  </rfmt>
  <rcc rId="19737" sId="1" numFmtId="4">
    <nc r="E1732">
      <v>261018.23</v>
    </nc>
  </rcc>
  <rcc rId="19738" sId="1" numFmtId="4">
    <nc r="R1732">
      <v>3819306</v>
    </nc>
  </rcc>
  <rfmt sheetId="1" sqref="A1732:XFD1732">
    <dxf>
      <fill>
        <patternFill>
          <bgColor theme="0"/>
        </patternFill>
      </fill>
    </dxf>
  </rfmt>
  <rfmt sheetId="1" sqref="E1732">
    <dxf>
      <fill>
        <patternFill>
          <bgColor rgb="FFFFFF00"/>
        </patternFill>
      </fill>
    </dxf>
  </rfmt>
  <rfmt sheetId="1" sqref="R1732">
    <dxf>
      <fill>
        <patternFill>
          <bgColor rgb="FFFFFF00"/>
        </patternFill>
      </fill>
    </dxf>
  </rfmt>
  <rcv guid="{9595E341-47B0-4869-BE47-43740FED65BC}" action="delete"/>
  <rdn rId="0" localSheetId="1" customView="1" name="Z_9595E341_47B0_4869_BE47_43740FED65BC_.wvu.FilterData" hidden="1" oldHidden="1">
    <formula>'2020-2022'!$A$6:$T$2129</formula>
    <oldFormula>'2020-2022'!$A$7:$S$2130</oldFormula>
  </rdn>
  <rdn rId="0" localSheetId="2" customView="1" name="Z_9595E341_47B0_4869_BE47_43740FED65BC_.wvu.FilterData" hidden="1" oldHidden="1">
    <formula>Примечания!$A$2:$G$162</formula>
    <oldFormula>Примечания!$A$2:$G$162</oldFormula>
  </rdn>
  <rcv guid="{9595E341-47B0-4869-BE47-43740FED65BC}" action="add"/>
</revisions>
</file>

<file path=xl/revisions/revisionLog2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41" sId="1" numFmtId="4">
    <oc r="F1709">
      <v>1299364.75</v>
    </oc>
    <nc r="F1709">
      <v>1813212.75</v>
    </nc>
  </rcc>
  <rfmt sheetId="1" sqref="F1709">
    <dxf>
      <fill>
        <patternFill patternType="solid">
          <bgColor rgb="FFFFFF00"/>
        </patternFill>
      </fill>
    </dxf>
  </rfmt>
  <rfmt sheetId="1" sqref="B1709">
    <dxf>
      <fill>
        <patternFill patternType="solid">
          <bgColor rgb="FFFFFF00"/>
        </patternFill>
      </fill>
    </dxf>
  </rfmt>
</revisions>
</file>

<file path=xl/revisions/revisionLog2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91:XFD1691" start="0" length="2147483647">
    <dxf>
      <font>
        <color rgb="FFFF0000"/>
      </font>
    </dxf>
  </rfmt>
  <rcc rId="19742" sId="2">
    <nc r="E27" t="inlineStr">
      <is>
        <t>ул. Интернациональная, д. 20Б</t>
      </is>
    </nc>
  </rcc>
  <rcc rId="19743" sId="2" numFmtId="4">
    <nc r="F27">
      <v>4105318.97</v>
    </nc>
  </rcc>
  <rcc rId="19744" sId="2">
    <nc r="B27" t="inlineStr">
      <is>
        <t>-</t>
      </is>
    </nc>
  </rcc>
  <rcc rId="19745" sId="2">
    <nc r="C27" t="inlineStr">
      <is>
        <t>2022</t>
      </is>
    </nc>
  </rcc>
  <rcc rId="19746" sId="2" odxf="1" dxf="1">
    <nc r="D27" t="inlineStr">
      <is>
        <t>Нижневартовск</t>
      </is>
    </nc>
    <odxf>
      <numFmt numFmtId="0" formatCode="General"/>
    </odxf>
    <ndxf>
      <numFmt numFmtId="4" formatCode="#,##0.00"/>
    </ndxf>
  </rcc>
  <rcc rId="19747" sId="2">
    <nc r="G27" t="inlineStr">
      <is>
        <t>ХГВС, ВО (все сети выше 0,00) выполнены в 2021 году</t>
      </is>
    </nc>
  </rcc>
</revisions>
</file>

<file path=xl/revisions/revisionLog2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748" sId="1" ref="A1691:XFD1691" action="deleteRow">
    <rfmt sheetId="1" xfDxf="1" sqref="A1691:XFD1691" start="0" length="0">
      <dxf>
        <font>
          <color rgb="FFFF0000"/>
        </font>
      </dxf>
    </rfmt>
    <rcc rId="0" sId="1" dxf="1">
      <nc r="A1691">
        <v>194</v>
      </nc>
      <ndxf>
        <font>
          <sz val="9"/>
          <color rgb="FFFF0000"/>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691" t="inlineStr">
        <is>
          <t>ул. Интернациональная, д. 20Б</t>
        </is>
      </nc>
      <ndxf>
        <font>
          <sz val="10"/>
          <color rgb="FFFF0000"/>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691">
        <f>ROUND(SUM(D1691+E1691+F1691+G1691+H1691+I1691+J1691+K1691+M1691+O1691+P1691+Q1691+R1691+S1691),2)</f>
      </nc>
      <ndxf>
        <font>
          <sz val="9"/>
          <color rgb="FFFF0000"/>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691">
        <f>ROUND((F1691+G1691+H1691+I1691+J1691+K1691+M1691+O1691+P1691+Q1691+R1691+S1691)*0.0214,2)</f>
      </nc>
      <ndxf>
        <font>
          <sz val="9"/>
          <color rgb="FFFF0000"/>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691" start="0" length="0">
      <dxf>
        <font>
          <sz val="9"/>
          <color rgb="FFFF0000"/>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691" start="0" length="0">
      <dxf>
        <font>
          <sz val="9"/>
          <color rgb="FFFF0000"/>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691" start="0" length="0">
      <dxf>
        <font>
          <sz val="9"/>
          <color rgb="FFFF0000"/>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cc rId="0" sId="1" dxf="1" numFmtId="4">
      <nc r="H1691">
        <v>1960487.58</v>
      </nc>
      <ndxf>
        <font>
          <sz val="9"/>
          <color rgb="FFFF0000"/>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I1691">
        <v>937548.87</v>
      </nc>
      <ndxf>
        <font>
          <sz val="9"/>
          <color rgb="FFFF0000"/>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J1691">
        <v>1121269.3799999999</v>
      </nc>
      <ndxf>
        <font>
          <sz val="9"/>
          <color rgb="FFFF0000"/>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K1691" start="0" length="0">
      <dxf>
        <font>
          <sz val="9"/>
          <color rgb="FFFF0000"/>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691" start="0" length="0">
      <dxf>
        <font>
          <sz val="9"/>
          <color rgb="FFFF0000"/>
          <name val="Times New Roman"/>
          <family val="1"/>
          <charset val="204"/>
          <scheme val="none"/>
        </font>
        <alignment horizontal="center" vertical="center"/>
        <border outline="0">
          <right style="thin">
            <color indexed="64"/>
          </right>
          <top style="thin">
            <color indexed="64"/>
          </top>
          <bottom style="thin">
            <color indexed="64"/>
          </bottom>
        </border>
      </dxf>
    </rfmt>
    <rfmt sheetId="1" sqref="M1691" start="0" length="0">
      <dxf>
        <font>
          <sz val="9"/>
          <color rgb="FFFF0000"/>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691" start="0" length="0">
      <dxf>
        <font>
          <sz val="9"/>
          <color rgb="FFFF0000"/>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691" start="0" length="0">
      <dxf>
        <font>
          <sz val="9"/>
          <color rgb="FFFF0000"/>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691" start="0" length="0">
      <dxf>
        <font>
          <sz val="9"/>
          <color rgb="FFFF0000"/>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Q1691" start="0" length="0">
      <dxf>
        <font>
          <sz val="9"/>
          <color rgb="FFFF0000"/>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691" start="0" length="0">
      <dxf>
        <font>
          <sz val="9"/>
          <color rgb="FFFF0000"/>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91" start="0" length="0">
      <dxf>
        <font>
          <sz val="9"/>
          <color rgb="FFFF0000"/>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49" sId="1" numFmtId="4">
    <oc r="G1708">
      <v>3901943.59</v>
    </oc>
    <nc r="G1708">
      <f>3901943.59/2</f>
    </nc>
  </rcc>
  <rfmt sheetId="1" sqref="G1708">
    <dxf>
      <fill>
        <patternFill patternType="solid">
          <bgColor rgb="FFFFFF00"/>
        </patternFill>
      </fill>
    </dxf>
  </rfmt>
  <rcv guid="{588C31BA-C36B-4B9E-AE8B-D926F1C5CA78}" action="delete"/>
  <rdn rId="0" localSheetId="1" customView="1" name="Z_588C31BA_C36B_4B9E_AE8B_D926F1C5CA78_.wvu.FilterData" hidden="1" oldHidden="1">
    <formula>'2020-2022'!$A$7:$S$2129</formula>
    <oldFormula>'2020-2022'!$A$7:$S$2129</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19" sId="1" xfDxf="1" dxf="1" numFmtId="4">
    <oc r="R1865">
      <v>76132523.120000005</v>
    </oc>
    <nc r="R1865">
      <v>25269629.530000001</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R1865">
    <dxf>
      <fill>
        <patternFill patternType="none">
          <bgColor auto="1"/>
        </patternFill>
      </fill>
    </dxf>
  </rfmt>
  <rcc rId="16620" sId="1" xfDxf="1" dxf="1" numFmtId="4">
    <oc r="R1956">
      <v>20257052.172000002</v>
    </oc>
    <nc r="R1956">
      <v>13031550</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R1956">
    <dxf>
      <fill>
        <patternFill patternType="none">
          <bgColor auto="1"/>
        </patternFill>
      </fill>
    </dxf>
  </rfmt>
</revisions>
</file>

<file path=xl/revisions/revisionLog2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52" sId="2">
    <nc r="E3" t="inlineStr">
      <is>
        <t>ул. Чапаева, д. 67</t>
      </is>
    </nc>
  </rcc>
  <rcc rId="19753" sId="2" numFmtId="4">
    <nc r="F3">
      <v>558467.49</v>
    </nc>
  </rcc>
  <rcc rId="19754" sId="2">
    <nc r="E129" t="inlineStr">
      <is>
        <t>ул. Чапаева, д. 69</t>
      </is>
    </nc>
  </rcc>
  <rcc rId="19755" sId="2" numFmtId="4">
    <nc r="F129">
      <v>668148.51</v>
    </nc>
  </rcc>
  <rcc rId="19756" sId="2" odxf="1" dxf="1">
    <nc r="D3" t="inlineStr">
      <is>
        <t>Нижневартовск</t>
      </is>
    </nc>
    <odxf>
      <numFmt numFmtId="0" formatCode="General"/>
    </odxf>
    <ndxf>
      <numFmt numFmtId="4" formatCode="#,##0.00"/>
    </ndxf>
  </rcc>
  <rcc rId="19757" sId="2">
    <nc r="B3" t="inlineStr">
      <is>
        <t>-</t>
      </is>
    </nc>
  </rcc>
  <rcc rId="19758" sId="2">
    <nc r="B129" t="inlineStr">
      <is>
        <t>-</t>
      </is>
    </nc>
  </rcc>
  <rcc rId="19759" sId="2">
    <nc r="C3" t="inlineStr">
      <is>
        <t>2021</t>
      </is>
    </nc>
  </rcc>
  <rcc rId="19760" sId="2">
    <nc r="C129" t="inlineStr">
      <is>
        <t>2021</t>
      </is>
    </nc>
  </rcc>
  <rcc rId="19761" sId="2" odxf="1" dxf="1">
    <nc r="D129" t="inlineStr">
      <is>
        <t>Нижневартовск</t>
      </is>
    </nc>
    <odxf>
      <numFmt numFmtId="0" formatCode="General"/>
    </odxf>
    <ndxf>
      <numFmt numFmtId="4" formatCode="#,##0.00"/>
    </ndxf>
  </rcc>
  <rcc rId="19762" sId="2">
    <nc r="G3" t="inlineStr">
      <is>
        <t>По невозможности на 2026-2028 (40/КР от 31.05.2022)</t>
      </is>
    </nc>
  </rcc>
  <rcc rId="19763" sId="2">
    <nc r="G129" t="inlineStr">
      <is>
        <t>По невозможности на 2026-2028 (41/КР от 31.05.2022)</t>
      </is>
    </nc>
  </rcc>
  <rrc rId="19764" sId="1" ref="A1077:XFD1077" action="deleteRow">
    <rfmt sheetId="1" xfDxf="1" sqref="A1077:XFD1077" start="0" length="0">
      <dxf>
        <font>
          <color auto="1"/>
        </font>
      </dxf>
    </rfmt>
    <rcc rId="0" sId="1" dxf="1">
      <nc r="A1077">
        <v>276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077" t="inlineStr">
        <is>
          <t>ул. Чапаева, д. 67</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077">
        <f>ROUND(SUM(D1077+E1077+F1077+G1077+H1077+I1077+J1077+K1077+M1077+O1077+P1077+Q1077+R1077+S1077),2)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077">
        <f>ROUND((F1077+G1077+H1077+I1077+J1077+K1077+M1077+O1077+P1077+Q1077+R1077+S1077)*0.0214,2)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077"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H1077">
        <v>546766.68000000005</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I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077"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19765" sId="1" ref="A1077:XFD1077" action="deleteRow">
    <undo index="0" exp="area" dr="S976:S1077" r="S1078" sId="1"/>
    <undo index="0" exp="area" dr="R976:R1077" r="R1078" sId="1"/>
    <undo index="0" exp="area" dr="Q976:Q1077" r="Q1078" sId="1"/>
    <undo index="0" exp="area" dr="P976:P1077" r="P1078" sId="1"/>
    <undo index="0" exp="area" dr="O976:O1077" r="O1078" sId="1"/>
    <undo index="0" exp="area" dr="M976:M1077" r="M1078" sId="1"/>
    <undo index="0" exp="area" dr="L976:L1077" r="L1078" sId="1"/>
    <undo index="0" exp="area" dr="K976:K1077" r="K1078" sId="1"/>
    <undo index="0" exp="area" dr="J976:J1077" r="J1078" sId="1"/>
    <undo index="0" exp="area" dr="I976:I1077" r="I1078" sId="1"/>
    <undo index="0" exp="area" dr="H976:H1077" r="H1078" sId="1"/>
    <undo index="0" exp="area" dr="G976:G1077" r="G1078" sId="1"/>
    <undo index="0" exp="area" dr="F976:F1077" r="F1078" sId="1"/>
    <undo index="0" exp="area" dr="E976:E1077" r="E1078" sId="1"/>
    <undo index="0" exp="area" dr="D976:D1077" r="D1078" sId="1"/>
    <rfmt sheetId="1" xfDxf="1" sqref="A1077:XFD1077" start="0" length="0">
      <dxf>
        <font>
          <color auto="1"/>
        </font>
      </dxf>
    </rfmt>
    <rcc rId="0" sId="1" dxf="1">
      <nc r="A1077">
        <v>277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077" t="inlineStr">
        <is>
          <t>ул. Чапаева, д. 69</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077">
        <f>ROUND(SUM(D1077+E1077+F1077+G1077+H1077+I1077+J1077+K1077+M1077+O1077+P1077+Q1077+R1077+S1077),2)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077">
        <f>ROUND((F1077+G1077+H1077+I1077+J1077+K1077+M1077+O1077+P1077+Q1077+R1077+S1077)*0.0214,2)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077"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H1077">
        <v>654149.71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I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077"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0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66" sId="1" numFmtId="4">
    <oc r="G1721">
      <v>6578398.6799999997</v>
    </oc>
    <nc r="G1721">
      <f>6578398.68/2</f>
    </nc>
  </rcc>
  <rfmt sheetId="1" sqref="G1721">
    <dxf>
      <fill>
        <patternFill patternType="solid">
          <bgColor rgb="FFFFFF00"/>
        </patternFill>
      </fill>
    </dxf>
  </rfmt>
</revisions>
</file>

<file path=xl/revisions/revisionLog2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67" sId="1" numFmtId="4">
    <nc r="G1057">
      <v>5655446.4000000004</v>
    </nc>
  </rcc>
  <rfmt sheetId="1" sqref="G1057">
    <dxf>
      <fill>
        <patternFill patternType="solid">
          <bgColor rgb="FF92D050"/>
        </patternFill>
      </fill>
    </dxf>
  </rfmt>
  <rcc rId="19768" sId="2">
    <nc r="E71" t="inlineStr">
      <is>
        <t>ул. Спортивная, д. 17</t>
      </is>
    </nc>
  </rcc>
  <rcc rId="19769" sId="2" numFmtId="4">
    <nc r="F71">
      <v>5776472.9500000002</v>
    </nc>
  </rcc>
  <rcc rId="19770" sId="2">
    <nc r="B71" t="inlineStr">
      <is>
        <t>-</t>
      </is>
    </nc>
  </rcc>
  <rcc rId="19771" sId="2">
    <nc r="C71" t="inlineStr">
      <is>
        <t>2022</t>
      </is>
    </nc>
  </rcc>
  <rcc rId="19772" sId="2" odxf="1" dxf="1">
    <nc r="D71" t="inlineStr">
      <is>
        <t>Нижневартовск</t>
      </is>
    </nc>
    <odxf>
      <numFmt numFmtId="0" formatCode="General"/>
    </odxf>
    <ndxf>
      <numFmt numFmtId="4" formatCode="#,##0.00"/>
    </ndxf>
  </rcc>
  <rcc rId="19773" sId="2">
    <nc r="G71" t="inlineStr">
      <is>
        <t>По невозможности на 2026-2028 (49/КР от 27.05.2022)</t>
      </is>
    </nc>
  </rcc>
  <rrc rId="19774" sId="1" ref="A1736:XFD1736" action="deleteRow">
    <rfmt sheetId="1" xfDxf="1" sqref="A1736:XFD1736" start="0" length="0">
      <dxf>
        <font>
          <color auto="1"/>
        </font>
      </dxf>
    </rfmt>
    <rcc rId="0" sId="1" dxf="1">
      <nc r="A1736">
        <v>241</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736" t="inlineStr">
        <is>
          <t>ул. Спортивная, д. 17</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736">
        <f>ROUND(SUM(D1736+E1736+F1736+G1736+H1736+I1736+J1736+K1736+M1736+O1736+P1736+Q1736+R1736+S1736),2)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736">
        <f>ROUND((F1736+G1736+H1736+I1736+J1736+K1736+M1736+O1736+P1736+Q1736+R1736+S1736)*0.0214,2)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7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7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736">
        <v>5655446.4000000004</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17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7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7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7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736"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7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736"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O1736"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7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736"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7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7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002">
    <dxf>
      <fill>
        <patternFill patternType="solid">
          <bgColor rgb="FF92D050"/>
        </patternFill>
      </fill>
    </dxf>
  </rfmt>
</revisions>
</file>

<file path=xl/revisions/revisionLog2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775" sId="1" ref="A1689:XFD1689" action="insertRow"/>
  <rcc rId="19776" sId="1">
    <nc r="B1689" t="inlineStr">
      <is>
        <t>ул. Интернациональная, д. 22</t>
      </is>
    </nc>
  </rcc>
  <rfmt sheetId="1" sqref="A1689:XFD1689">
    <dxf>
      <fill>
        <patternFill patternType="solid">
          <bgColor rgb="FFFFFF00"/>
        </patternFill>
      </fill>
    </dxf>
  </rfmt>
  <rcc rId="19777" sId="1" numFmtId="4">
    <nc r="G1689">
      <v>2984244.8879999993</v>
    </nc>
  </rcc>
  <rcc rId="19778" sId="1" odxf="1" dxf="1">
    <nc r="D1689">
      <f>ROUND((F1689+G1689+H1689+I1689+J1689+K1689+M1689+O1689+P1689+Q1689+R1689+S1689)*0.0214,2)</f>
    </nc>
    <odxf>
      <fill>
        <patternFill patternType="solid">
          <bgColor rgb="FFFFFF00"/>
        </patternFill>
      </fill>
    </odxf>
    <ndxf>
      <fill>
        <patternFill patternType="none">
          <bgColor indexed="65"/>
        </patternFill>
      </fill>
    </ndxf>
  </rcc>
  <rcc rId="19779" sId="1" odxf="1" dxf="1">
    <nc r="C1689">
      <f>ROUND(SUM(D1689+E1689+F1689+G1689+H1689+I1689+J1689+K1689+M1689+O1689+P1689+Q1689+R1689+S1689),2)</f>
    </nc>
    <odxf>
      <fill>
        <patternFill patternType="solid">
          <bgColor rgb="FFFFFF00"/>
        </patternFill>
      </fill>
    </odxf>
    <ndxf>
      <fill>
        <patternFill patternType="none">
          <bgColor indexed="65"/>
        </patternFill>
      </fill>
    </ndxf>
  </rcc>
  <rfmt sheetId="1" sqref="C1689:D1689">
    <dxf>
      <fill>
        <patternFill patternType="solid">
          <bgColor rgb="FFFFFF00"/>
        </patternFill>
      </fill>
    </dxf>
  </rfmt>
  <rcc rId="19780" sId="2">
    <nc r="E72" t="inlineStr">
      <is>
        <t>ул. Интернациональная, д. 22</t>
      </is>
    </nc>
  </rcc>
  <rcc rId="19781" sId="2" numFmtId="4">
    <nc r="F72">
      <v>3048107.73</v>
    </nc>
  </rcc>
  <rcc rId="19782" sId="2" odxf="1" dxf="1">
    <nc r="B72" t="inlineStr">
      <is>
        <t>+</t>
      </is>
    </nc>
    <odxf/>
    <ndxf/>
  </rcc>
  <rcc rId="19783" sId="2">
    <nc r="C72" t="inlineStr">
      <is>
        <t>2022</t>
      </is>
    </nc>
  </rcc>
  <rcc rId="19784" sId="2" odxf="1" dxf="1">
    <nc r="D72" t="inlineStr">
      <is>
        <t>Нижневартовск</t>
      </is>
    </nc>
    <odxf>
      <numFmt numFmtId="0" formatCode="General"/>
    </odxf>
    <ndxf>
      <numFmt numFmtId="4" formatCode="#,##0.00"/>
    </ndxf>
  </rcc>
  <rcc rId="19785" sId="2">
    <nc r="G72" t="inlineStr">
      <is>
        <t>ТС выше 0,00 по невозможности с 2021 (36/КР от 02.06.2022)</t>
      </is>
    </nc>
  </rcc>
</revisions>
</file>

<file path=xl/revisions/revisionLog2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000">
    <dxf>
      <fill>
        <patternFill patternType="solid">
          <bgColor rgb="FF92D050"/>
        </patternFill>
      </fill>
    </dxf>
  </rfmt>
  <rcc rId="19786" sId="1" numFmtId="4">
    <nc r="G1000">
      <v>7313228.4000000004</v>
    </nc>
  </rcc>
</revisions>
</file>

<file path=xl/revisions/revisionLog2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87" sId="2">
    <nc r="E26" t="inlineStr">
      <is>
        <t>ул. Интернациональная, д. 20</t>
      </is>
    </nc>
  </rcc>
  <rcc rId="19788" sId="2" numFmtId="4">
    <nc r="F26">
      <v>7469731.4900000002</v>
    </nc>
  </rcc>
  <rcc rId="19789" sId="2">
    <nc r="G26" t="inlineStr">
      <is>
        <t>По невозможности на 2026-2028 (47/КР от 10.06.2022)</t>
      </is>
    </nc>
  </rcc>
  <rcc rId="19790" sId="2">
    <nc r="B26" t="inlineStr">
      <is>
        <t>-</t>
      </is>
    </nc>
  </rcc>
  <rcc rId="19791" sId="2">
    <nc r="C26" t="inlineStr">
      <is>
        <t>2022</t>
      </is>
    </nc>
  </rcc>
  <rcc rId="19792" sId="2" odxf="1" dxf="1">
    <nc r="D26" t="inlineStr">
      <is>
        <t>Нижневартовск</t>
      </is>
    </nc>
    <odxf>
      <numFmt numFmtId="0" formatCode="General"/>
    </odxf>
    <ndxf>
      <numFmt numFmtId="4" formatCode="#,##0.00"/>
    </ndxf>
  </rcc>
  <rrc rId="19793" sId="1" ref="A1688:XFD1688" action="deleteRow">
    <rfmt sheetId="1" xfDxf="1" sqref="A1688:XFD1688" start="0" length="0">
      <dxf>
        <font>
          <color auto="1"/>
        </font>
      </dxf>
    </rfmt>
    <rcc rId="0" sId="1" dxf="1">
      <nc r="A1688">
        <v>193</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688" t="inlineStr">
        <is>
          <t>ул. Интернациональная, д. 20</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688">
        <f>ROUND(SUM(D1688+E1688+F1688+G1688+H1688+I1688+J1688+K1688+M1688+O1688+P1688+Q1688+R1688+S1688),2)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688">
        <f>ROUND((F1688+G1688+H1688+I1688+J1688+K1688+M1688+O1688+P1688+Q1688+R1688+S1688)*0.0214,2)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688" start="0" length="0">
      <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dxf>
    </rfmt>
    <rfmt sheetId="1" sqref="F168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688">
        <v>7313228.4000000004</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68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68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68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68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68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68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68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68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68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68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68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8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703:I1703">
    <dxf>
      <fill>
        <patternFill patternType="solid">
          <bgColor rgb="FFFFFF00"/>
        </patternFill>
      </fill>
    </dxf>
  </rfmt>
  <rcc rId="19794" sId="1" numFmtId="4">
    <oc r="H1703">
      <v>7709148.2999999998</v>
    </oc>
    <nc r="H1703">
      <f>7709148.3/2</f>
    </nc>
  </rcc>
  <rcc rId="19795" sId="1" numFmtId="4">
    <oc r="I1703">
      <v>3686686.61</v>
    </oc>
    <nc r="I1703">
      <f>3686686.61/2</f>
    </nc>
  </rcc>
  <rcc rId="19796" sId="1" numFmtId="4">
    <oc r="H1703">
      <f>7709148.3/2</f>
    </oc>
    <nc r="H1703">
      <v>3854574.15</v>
    </nc>
  </rcc>
  <rcc rId="19797" sId="1" numFmtId="4">
    <oc r="I1703">
      <f>3686686.61/2</f>
    </oc>
    <nc r="I1703">
      <v>1843343.31</v>
    </nc>
  </rcc>
</revisions>
</file>

<file path=xl/revisions/revisionLog2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98" sId="2">
    <nc r="E41" t="inlineStr">
      <is>
        <t>ул. Гагарина, д. 7</t>
      </is>
    </nc>
  </rcc>
  <rcc rId="19799" sId="2" numFmtId="4">
    <nc r="F41">
      <v>1848521.2</v>
    </nc>
  </rcc>
  <rcc rId="19800" sId="2">
    <nc r="B41" t="inlineStr">
      <is>
        <t>-</t>
      </is>
    </nc>
  </rcc>
  <rcc rId="19801" sId="2">
    <nc r="C41" t="inlineStr">
      <is>
        <t>2022</t>
      </is>
    </nc>
  </rcc>
  <rcc rId="19802" sId="2" odxf="1" dxf="1">
    <nc r="D41" t="inlineStr">
      <is>
        <t>Нижневартовск</t>
      </is>
    </nc>
    <odxf>
      <numFmt numFmtId="0" formatCode="General"/>
    </odxf>
    <ndxf>
      <numFmt numFmtId="4" formatCode="#,##0.00"/>
    </ndxf>
  </rcc>
  <rcc rId="19803" sId="2">
    <nc r="G41" t="inlineStr">
      <is>
        <t>По невозможности на 2026-2028 (53/КР от 14.06.2022)</t>
      </is>
    </nc>
  </rcc>
  <rrc rId="19804" sId="1" ref="A1671:XFD1671" action="deleteRow">
    <rfmt sheetId="1" xfDxf="1" sqref="A1671:XFD1671" start="0" length="0">
      <dxf>
        <font>
          <color auto="1"/>
        </font>
      </dxf>
    </rfmt>
    <rcc rId="0" sId="1" dxf="1">
      <nc r="A1671">
        <v>177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671" t="inlineStr">
        <is>
          <t>ул. Гагарина, д. 7</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671">
        <f>ROUND(SUM(D1671+E1671+F1671+G1671+H1671+I1671+J1671+K1671+M1671+O1671+P1671+Q1671+R1671+S1671),2)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671">
        <f>ROUND((F1671+G1671+H1671+I1671+J1671+K1671+M1671+O1671+P1671+Q1671+R1671+S1671)*0.0214,2)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6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671"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671">
        <v>1809791.66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16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6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6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6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671"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6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6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67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6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6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6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05" sId="2">
    <nc r="E95" t="inlineStr">
      <is>
        <t>б-р. Комсомольский, д. 14А</t>
      </is>
    </nc>
  </rcc>
  <rcc rId="19806" sId="2" numFmtId="4">
    <nc r="F95">
      <v>781738.68</v>
    </nc>
  </rcc>
  <rcc rId="19807" sId="2">
    <nc r="B95" t="inlineStr">
      <is>
        <t>-</t>
      </is>
    </nc>
  </rcc>
  <rcc rId="19808" sId="2">
    <nc r="C95" t="inlineStr">
      <is>
        <t>2021</t>
      </is>
    </nc>
  </rcc>
  <rcc rId="19809" sId="2" odxf="1" dxf="1">
    <nc r="D95" t="inlineStr">
      <is>
        <t>Нижневартовск</t>
      </is>
    </nc>
    <odxf>
      <numFmt numFmtId="0" formatCode="General"/>
    </odxf>
    <ndxf>
      <numFmt numFmtId="4" formatCode="#,##0.00"/>
    </ndxf>
  </rcc>
  <rcc rId="19810" sId="2">
    <nc r="G95" t="inlineStr">
      <is>
        <t>По невозможности на 2026-2028 (54/КР от 16.06.2022)</t>
      </is>
    </nc>
  </rcc>
  <rrc rId="19811" sId="1" ref="A976:XFD976" action="deleteRow">
    <undo index="0" exp="area" dr="S976:S1076" r="S1077" sId="1"/>
    <undo index="0" exp="area" dr="R976:R1076" r="R1077" sId="1"/>
    <undo index="0" exp="area" dr="Q976:Q1076" r="Q1077" sId="1"/>
    <undo index="0" exp="area" dr="P976:P1076" r="P1077" sId="1"/>
    <undo index="0" exp="area" dr="O976:O1076" r="O1077" sId="1"/>
    <undo index="0" exp="area" dr="M976:M1076" r="M1077" sId="1"/>
    <undo index="0" exp="area" dr="L976:L1076" r="L1077" sId="1"/>
    <undo index="0" exp="area" dr="K976:K1076" r="K1077" sId="1"/>
    <undo index="0" exp="area" dr="J976:J1076" r="J1077" sId="1"/>
    <undo index="0" exp="area" dr="I976:I1076" r="I1077" sId="1"/>
    <undo index="0" exp="area" dr="H976:H1076" r="H1077" sId="1"/>
    <undo index="0" exp="area" dr="G976:G1076" r="G1077" sId="1"/>
    <undo index="0" exp="area" dr="F976:F1076" r="F1077" sId="1"/>
    <undo index="0" exp="area" dr="E976:E1076" r="E1077" sId="1"/>
    <undo index="0" exp="area" dr="D976:D1076" r="D1077" sId="1"/>
    <rfmt sheetId="1" xfDxf="1" sqref="A976:XFD976" start="0" length="0">
      <dxf>
        <font>
          <color auto="1"/>
        </font>
      </dxf>
    </rfmt>
    <rcc rId="0" sId="1" dxf="1">
      <nc r="A976">
        <v>174</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976" t="inlineStr">
        <is>
          <t>б-р. Комсомольский, д. 14А</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976">
        <f>ROUND(SUM(D976+E976+F976+G976+H976+I976+J976+K976+M976+O976+P976+Q976+R976+S976),2)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bottom style="thin">
            <color indexed="64"/>
          </bottom>
        </border>
      </ndxf>
    </rcc>
    <rcc rId="0" sId="1" dxf="1">
      <nc r="D976">
        <f>ROUND((F976+G976+H976+I976+J976+K976+M976+O976+P976+Q976+R976+S976)*0.0214,2)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H976">
        <v>765359.98</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I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976" start="0" length="0">
      <dxf>
        <font>
          <sz val="9"/>
          <color auto="1"/>
          <name val="Times New Roman"/>
          <family val="1"/>
          <charset val="204"/>
          <scheme val="none"/>
        </font>
        <alignment horizontal="center" vertical="center" wrapText="1"/>
        <border outline="0">
          <right style="thin">
            <color indexed="64"/>
          </right>
          <top style="thin">
            <color indexed="64"/>
          </top>
          <bottom style="thin">
            <color indexed="64"/>
          </bottom>
        </border>
      </dxf>
    </rfmt>
    <rfmt sheetId="1" sqref="M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976" start="0" length="0">
      <dxf>
        <font>
          <b/>
          <sz val="9"/>
          <color auto="1"/>
          <name val="Times New Roman"/>
          <family val="1"/>
          <charset val="204"/>
          <scheme val="none"/>
        </font>
        <numFmt numFmtId="4" formatCode="#,##0.00"/>
        <alignment horizontal="center" vertical="center" wrapText="1"/>
        <border outline="0">
          <right style="thin">
            <color indexed="64"/>
          </right>
          <top style="thin">
            <color indexed="64"/>
          </top>
          <bottom style="thin">
            <color indexed="64"/>
          </bottom>
        </border>
      </dxf>
    </rfmt>
    <rfmt sheetId="1" sqref="O976"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156" start="0" length="2147483647">
    <dxf>
      <font>
        <color rgb="FFFF0000"/>
      </font>
    </dxf>
  </rfmt>
  <rcc rId="16621" sId="1" odxf="1" dxf="1" numFmtId="4">
    <oc r="J1156">
      <v>3423361.8</v>
    </oc>
    <nc r="J1156">
      <v>301670.40000000002</v>
    </nc>
    <ndxf>
      <font>
        <sz val="9"/>
        <color auto="1"/>
        <name val="Times New Roman"/>
        <scheme val="none"/>
      </font>
    </ndxf>
  </rcc>
  <rfmt sheetId="1" sqref="J1156">
    <dxf>
      <fill>
        <patternFill patternType="solid">
          <bgColor rgb="FFFFFF00"/>
        </patternFill>
      </fill>
    </dxf>
  </rfmt>
  <rcc rId="16622" sId="1" numFmtId="4">
    <oc r="J1157">
      <v>3484042.98</v>
    </oc>
    <nc r="J1157">
      <v>339156</v>
    </nc>
  </rcc>
  <rfmt sheetId="1" sqref="J1157">
    <dxf>
      <fill>
        <patternFill patternType="solid">
          <bgColor rgb="FFFFFF00"/>
        </patternFill>
      </fill>
    </dxf>
  </rfmt>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'2020-2022'!$A$7:$S$2103</formula>
    <oldFormula>'2020-2022'!$A$7:$S$2103</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2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812" sId="1" ref="A2120:XFD2120" action="insertRow"/>
  <rcc rId="19813" sId="1" numFmtId="4">
    <nc r="E2120">
      <v>50000</v>
    </nc>
  </rcc>
  <rcc rId="19814" sId="1" numFmtId="4">
    <nc r="K2120">
      <v>1829946.28</v>
    </nc>
  </rcc>
  <rfmt sheetId="1" sqref="A2120:XFD2120">
    <dxf>
      <fill>
        <patternFill patternType="solid">
          <bgColor rgb="FFFFFF00"/>
        </patternFill>
      </fill>
    </dxf>
  </rfmt>
  <rcc rId="19815" sId="1" odxf="1" dxf="1">
    <nc r="D2120">
      <f>ROUND((F2120+G2120+H2120+I2120+J2120+K2120+M2120+O2120+P2120+Q2120+R2120+S2120)*0.0214,2)</f>
    </nc>
    <odxf>
      <fill>
        <patternFill patternType="solid">
          <bgColor rgb="FFFFFF00"/>
        </patternFill>
      </fill>
    </odxf>
    <ndxf>
      <fill>
        <patternFill patternType="none">
          <bgColor indexed="65"/>
        </patternFill>
      </fill>
    </ndxf>
  </rcc>
  <rfmt sheetId="1" sqref="D2120">
    <dxf>
      <fill>
        <patternFill patternType="solid">
          <bgColor rgb="FFFFFF00"/>
        </patternFill>
      </fill>
    </dxf>
  </rfmt>
  <rcc rId="19816" sId="1" odxf="1" dxf="1">
    <nc r="C2120">
      <f>ROUND(SUM(D2120+E2120+F2120+G2120+H2120+I2120+J2120+K2120+M2120+O2120+P2120+Q2120+R2120+S2120),2)</f>
    </nc>
    <odxf>
      <fill>
        <patternFill patternType="solid">
          <bgColor rgb="FFFFFF00"/>
        </patternFill>
      </fill>
    </odxf>
    <ndxf>
      <fill>
        <patternFill patternType="none">
          <bgColor indexed="65"/>
        </patternFill>
      </fill>
    </ndxf>
  </rcc>
  <rfmt sheetId="1" sqref="C2120">
    <dxf>
      <fill>
        <patternFill patternType="solid">
          <bgColor rgb="FFFFFF00"/>
        </patternFill>
      </fill>
    </dxf>
  </rfmt>
  <rcc rId="19817" sId="1">
    <nc r="B2120" t="inlineStr">
      <is>
        <t>ул. Таежная, д. 4*</t>
      </is>
    </nc>
  </rcc>
  <rcv guid="{588C31BA-C36B-4B9E-AE8B-D926F1C5CA78}" action="delete"/>
  <rdn rId="0" localSheetId="1" customView="1" name="Z_588C31BA_C36B_4B9E_AE8B_D926F1C5CA78_.wvu.FilterData" hidden="1" oldHidden="1">
    <formula>'2020-2022'!$A$7:$S$2125</formula>
    <oldFormula>'2020-2022'!$A$7:$S$2125</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2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20" sId="2">
    <nc r="E128" t="inlineStr">
      <is>
        <t>ул. Таежная, д. 4*</t>
      </is>
    </nc>
  </rcc>
  <rcc rId="19821" sId="2" numFmtId="4">
    <nc r="F128">
      <v>1919107.13</v>
    </nc>
  </rcc>
  <rcc rId="19822" sId="2">
    <nc r="D128" t="inlineStr">
      <is>
        <t>Югорск</t>
      </is>
    </nc>
  </rcc>
  <rcc rId="19823" sId="2" odxf="1" dxf="1">
    <nc r="B128" t="inlineStr">
      <is>
        <t>+</t>
      </is>
    </nc>
    <odxf/>
    <ndxf/>
  </rcc>
  <rcc rId="19824" sId="2">
    <nc r="C128" t="inlineStr">
      <is>
        <t>2022</t>
      </is>
    </nc>
  </rcc>
  <rcc rId="19825" sId="2">
    <nc r="G128" t="inlineStr">
      <is>
        <t>На более ранний, спецсчет</t>
      </is>
    </nc>
  </rcc>
</revisions>
</file>

<file path=xl/revisions/revisionLog2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075:I1075">
    <dxf>
      <fill>
        <patternFill patternType="solid">
          <bgColor rgb="FF92D050"/>
        </patternFill>
      </fill>
    </dxf>
  </rfmt>
  <rfmt sheetId="1" sqref="H1750:I1750">
    <dxf>
      <fill>
        <patternFill patternType="solid">
          <bgColor rgb="FFFFFF00"/>
        </patternFill>
      </fill>
    </dxf>
  </rfmt>
  <rcc rId="19826" sId="1" numFmtId="4">
    <nc r="I1750">
      <v>3165887.83</v>
    </nc>
  </rcc>
  <rcc rId="19827" sId="1" numFmtId="4">
    <nc r="H1750">
      <v>7837528.0099999998</v>
    </nc>
  </rcc>
</revisions>
</file>

<file path=xl/revisions/revisionLog2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750">
    <dxf>
      <fill>
        <patternFill patternType="solid">
          <bgColor rgb="FF92D050"/>
        </patternFill>
      </fill>
    </dxf>
  </rfmt>
  <rcc rId="19828" sId="1">
    <nc r="T1750" t="inlineStr">
      <is>
        <t xml:space="preserve">ТС выше 0,00 </t>
      </is>
    </nc>
  </rcc>
  <rcc rId="19829" sId="1" odxf="1" dxf="1" numFmtId="4">
    <nc r="G1075">
      <v>5170300.8</v>
    </nc>
    <odxf>
      <fill>
        <patternFill patternType="none">
          <bgColor indexed="65"/>
        </patternFill>
      </fill>
    </odxf>
    <ndxf>
      <fill>
        <patternFill patternType="solid">
          <bgColor rgb="FF92D050"/>
        </patternFill>
      </fill>
    </ndxf>
  </rcc>
</revisions>
</file>

<file path=xl/revisions/revisionLog2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750">
    <dxf>
      <fill>
        <patternFill patternType="none">
          <bgColor auto="1"/>
        </patternFill>
      </fill>
    </dxf>
  </rfmt>
  <rcc rId="19830" sId="1" numFmtId="4">
    <oc r="G1750">
      <v>5170300.8</v>
    </oc>
    <nc r="G1750"/>
  </rcc>
</revisions>
</file>

<file path=xl/revisions/revisionLog2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750">
    <dxf>
      <fill>
        <patternFill patternType="solid">
          <bgColor rgb="FFFFFF00"/>
        </patternFill>
      </fill>
    </dxf>
  </rfmt>
</revisions>
</file>

<file path=xl/revisions/revisionLog2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979">
    <dxf>
      <fill>
        <patternFill patternType="solid">
          <bgColor rgb="FF92D050"/>
        </patternFill>
      </fill>
    </dxf>
  </rfmt>
  <rcc rId="19831" sId="1" numFmtId="4">
    <nc r="G1665">
      <v>2015444</v>
    </nc>
  </rcc>
  <rfmt sheetId="1" sqref="G1665">
    <dxf>
      <fill>
        <patternFill patternType="solid">
          <bgColor rgb="FFFFFF00"/>
        </patternFill>
      </fill>
    </dxf>
  </rfmt>
  <rcc rId="19832" sId="1">
    <nc r="T1665" t="inlineStr">
      <is>
        <t>ТС выше 0,00 перенесен с 2021 года</t>
      </is>
    </nc>
  </rcc>
</revisions>
</file>

<file path=xl/revisions/revisionLog2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33" sId="1">
    <oc r="T1750" t="inlineStr">
      <is>
        <t xml:space="preserve">ТС выше 0,00 </t>
      </is>
    </oc>
    <nc r="T1750" t="inlineStr">
      <is>
        <t>ТС выше 0,00 перенесен на 2026, ТС ниже 0,00 выполнено в 2021. ХГВС выше 0,00 перенесены с 2021</t>
      </is>
    </nc>
  </rcc>
</revisions>
</file>

<file path=xl/revisions/revisionLog2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062">
    <dxf>
      <fill>
        <patternFill patternType="solid">
          <bgColor rgb="FF92D050"/>
        </patternFill>
      </fill>
    </dxf>
  </rfmt>
  <rcc rId="19834" sId="1" numFmtId="4">
    <nc r="G1062">
      <v>6564997.2000000002</v>
    </nc>
  </rcc>
  <rcc rId="19835" sId="2">
    <nc r="E30" t="inlineStr">
      <is>
        <t>ул. Ханты-Мансийская, д. 35</t>
      </is>
    </nc>
  </rcc>
  <rcc rId="19836" sId="2" numFmtId="4">
    <nc r="F30">
      <v>6705488.1399999997</v>
    </nc>
  </rcc>
  <rcc rId="19837" sId="2">
    <nc r="B30" t="inlineStr">
      <is>
        <t>-</t>
      </is>
    </nc>
  </rcc>
  <rcc rId="19838" sId="2">
    <nc r="C30" t="inlineStr">
      <is>
        <t>2022</t>
      </is>
    </nc>
  </rcc>
  <rcc rId="19839" sId="2" odxf="1" dxf="1">
    <nc r="D30" t="inlineStr">
      <is>
        <t>Нижневартовск</t>
      </is>
    </nc>
    <odxf>
      <numFmt numFmtId="0" formatCode="General"/>
    </odxf>
    <ndxf>
      <numFmt numFmtId="4" formatCode="#,##0.00"/>
    </ndxf>
  </rcc>
  <rrc rId="19840" sId="1" ref="A1740:XFD1740" action="deleteRow">
    <rfmt sheetId="1" xfDxf="1" sqref="A1740:XFD1740" start="0" length="0">
      <dxf>
        <font>
          <color auto="1"/>
        </font>
      </dxf>
    </rfmt>
    <rcc rId="0" sId="1" dxf="1">
      <nc r="A1740">
        <v>248</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740" t="inlineStr">
        <is>
          <t>ул. Ханты-Мансийская, д. 35</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740">
        <f>ROUND(SUM(D1740+E1740+F1740+G1740+H1740+I1740+J1740+K1740+M1740+O1740+P1740+Q1740+R1740+S1740),2)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740">
        <f>ROUND((F1740+G1740+H1740+I1740+J1740+K1740+M1740+O1740+P1740+Q1740+R1740+S1740)*0.0214,2)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74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74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740">
        <v>6564997.2000000002</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174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74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74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74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74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74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74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740"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74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740"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R174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74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v guid="{588C31BA-C36B-4B9E-AE8B-D926F1C5CA78}" action="delete"/>
  <rdn rId="0" localSheetId="1" customView="1" name="Z_588C31BA_C36B_4B9E_AE8B_D926F1C5CA78_.wvu.FilterData" hidden="1" oldHidden="1">
    <formula>'2020-2022'!$A$7:$S$2124</formula>
    <oldFormula>'2020-2022'!$A$7:$S$2124</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2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43" sId="2">
    <nc r="G30" t="inlineStr">
      <is>
        <t>По невозможности на 2026-2028 (55/КР от 14.06.2022)</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27" sId="1">
    <oc r="B952" t="inlineStr">
      <is>
        <t>п. ПНМК-6, д. 4</t>
      </is>
    </oc>
    <nc r="B952" t="inlineStr">
      <is>
        <t>ул. Жилая, д. 4</t>
      </is>
    </nc>
  </rcc>
  <rcv guid="{A299C84D-C097-439E-954D-685D90CA46C9}" action="delete"/>
  <rdn rId="0" localSheetId="1" customView="1" name="Z_A299C84D_C097_439E_954D_685D90CA46C9_.wvu.FilterData" hidden="1" oldHidden="1">
    <formula>'2020-2022'!$A$7:$S$2103</formula>
    <oldFormula>'2020-2022'!$A$7:$S$2103</oldFormula>
  </rdn>
  <rdn rId="0" localSheetId="2" customView="1" name="Z_A299C84D_C097_439E_954D_685D90CA46C9_.wvu.FilterData" hidden="1" oldHidden="1">
    <formula>Примечания!$A$2:$G$165</formula>
    <oldFormula>Примечания!$A$2:$G$165</oldFormula>
  </rdn>
  <rcv guid="{A299C84D-C097-439E-954D-685D90CA46C9}" action="add"/>
</revisions>
</file>

<file path=xl/revisions/revisionLog2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121">
    <dxf>
      <fill>
        <patternFill patternType="solid">
          <bgColor rgb="FFFFFF00"/>
        </patternFill>
      </fill>
    </dxf>
  </rfmt>
  <rcc rId="19844" sId="1" numFmtId="4">
    <oc r="G2121">
      <v>2404455.13</v>
    </oc>
    <nc r="G2121"/>
  </rcc>
  <rcc rId="19845" sId="1">
    <nc r="T2121" t="inlineStr">
      <is>
        <t>ТС выше 0,00 исключен по решению ОСС. Ниже 0,00 выполнен в 2021</t>
      </is>
    </nc>
  </rcc>
  <rfmt sheetId="1" sqref="T2121">
    <dxf>
      <fill>
        <patternFill patternType="solid">
          <bgColor rgb="FFFFFF00"/>
        </patternFill>
      </fill>
    </dxf>
  </rfmt>
  <rcv guid="{588C31BA-C36B-4B9E-AE8B-D926F1C5CA78}" action="delete"/>
  <rdn rId="0" localSheetId="1" customView="1" name="Z_588C31BA_C36B_4B9E_AE8B_D926F1C5CA78_.wvu.FilterData" hidden="1" oldHidden="1">
    <formula>'2020-2022'!$A$7:$S$2124</formula>
    <oldFormula>'2020-2022'!$A$7:$S$2124</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2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848" sId="1" ref="A1908:XFD1908" action="insertRow"/>
  <rcc rId="19849" sId="1">
    <nc r="B1908" t="inlineStr">
      <is>
        <t>ул. Лермонтова, д. 4/1</t>
      </is>
    </nc>
  </rcc>
  <rcc rId="19850" sId="1">
    <nc r="C1908">
      <f>ROUND(SUM(D1908+E1908+F1908+G1908+H1908+I1908+J1908+K1908+M1908+O1908+P1908+Q1908+R1908+S1908),2)</f>
    </nc>
  </rcc>
  <rfmt sheetId="1" sqref="A1908:XFD1908">
    <dxf>
      <fill>
        <patternFill>
          <bgColor rgb="FFFFFF00"/>
        </patternFill>
      </fill>
    </dxf>
  </rfmt>
  <rcc rId="19851" sId="1" xfDxf="1" dxf="1" numFmtId="4">
    <nc r="R1908">
      <v>14401531.23</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cc rId="19852" sId="1" xfDxf="1" dxf="1" numFmtId="4">
    <nc r="D1908">
      <v>127068.74</v>
    </nc>
    <ndxf>
      <font>
        <sz val="9"/>
        <color auto="1"/>
        <name val="Times New Roman"/>
        <family val="1"/>
        <charset val="204"/>
        <scheme val="none"/>
      </font>
      <numFmt numFmtId="165" formatCode="#,##0.00_р_."/>
      <fill>
        <patternFill patternType="solid">
          <bgColor rgb="FFFFFF00"/>
        </patternFill>
      </fill>
      <alignment horizontal="center" vertical="center" wrapText="1"/>
      <border outline="0">
        <right style="thin">
          <color indexed="64"/>
        </right>
        <top style="thin">
          <color indexed="64"/>
        </top>
        <bottom style="thin">
          <color indexed="64"/>
        </bottom>
      </border>
    </ndxf>
  </rcc>
  <rcc rId="19853" sId="2">
    <nc r="E133" t="inlineStr">
      <is>
        <t>ул. Лермонтова, д. 4/1</t>
      </is>
    </nc>
  </rcc>
  <rcc rId="19854" sId="2" numFmtId="4">
    <nc r="F133">
      <v>14528599.970000001</v>
    </nc>
  </rcc>
  <rcc rId="19855" sId="2">
    <nc r="B133" t="inlineStr">
      <is>
        <t>+</t>
      </is>
    </nc>
  </rcc>
  <rcc rId="19856" sId="2">
    <nc r="C133" t="inlineStr">
      <is>
        <t>2022</t>
      </is>
    </nc>
  </rcc>
  <rcc rId="19857" sId="2">
    <nc r="D133" t="inlineStr">
      <is>
        <t>Сургут</t>
      </is>
    </nc>
  </rcc>
  <rcc rId="19858" sId="2">
    <nc r="G133" t="inlineStr">
      <is>
        <t>На более ранний по решению собственников и комиссии</t>
      </is>
    </nc>
  </rc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'2020-2022'!$A$7:$S$2125</formula>
    <oldFormula>'2020-2022'!$A$7:$S$2125</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2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862" sId="1" ref="A1947:XFD1947" action="insertRow"/>
  <rcc rId="19863" sId="1">
    <nc r="B1947" t="inlineStr">
      <is>
        <t>ул. Островского, д. 9</t>
      </is>
    </nc>
  </rcc>
  <rcc rId="19864" sId="1">
    <nc r="C1947">
      <f>ROUND(SUM(D1947+E1947+F1947+G1947+H1947+I1947+J1947+K1947+M1947+O1947+P1947+Q1947+R1947+S1947),2)</f>
    </nc>
  </rcc>
  <rfmt sheetId="1" sqref="A1947:XFD1947">
    <dxf>
      <fill>
        <patternFill patternType="solid">
          <bgColor rgb="FFFFFF00"/>
        </patternFill>
      </fill>
    </dxf>
  </rfmt>
  <rcc rId="19865" sId="1" xfDxf="1" dxf="1" numFmtId="4">
    <nc r="R1947">
      <v>18600966.059999999</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cc rId="19866" sId="1" xfDxf="1" dxf="1" numFmtId="4">
    <nc r="D1947">
      <v>161287.9</v>
    </nc>
    <ndxf>
      <font>
        <sz val="9"/>
        <color auto="1"/>
        <name val="Times New Roman"/>
        <family val="1"/>
        <charset val="204"/>
        <scheme val="none"/>
      </font>
      <numFmt numFmtId="165" formatCode="#,##0.00_р_."/>
      <fill>
        <patternFill patternType="solid">
          <bgColor rgb="FFFFFF00"/>
        </patternFill>
      </fill>
      <alignment horizontal="center" vertical="center" wrapText="1"/>
      <border outline="0">
        <right style="thin">
          <color indexed="64"/>
        </right>
        <top style="thin">
          <color indexed="64"/>
        </top>
        <bottom style="thin">
          <color indexed="64"/>
        </bottom>
      </border>
    </ndxf>
  </rcc>
  <rcc rId="19867" sId="2">
    <nc r="E36" t="inlineStr">
      <is>
        <t>ул. Островского, д. 9</t>
      </is>
    </nc>
  </rcc>
  <rcc rId="19868" sId="2" numFmtId="4">
    <nc r="F36">
      <v>18762253.960000001</v>
    </nc>
  </rcc>
  <rcc rId="19869" sId="2">
    <nc r="B36" t="inlineStr">
      <is>
        <t>+</t>
      </is>
    </nc>
  </rcc>
  <rcc rId="19870" sId="2">
    <nc r="C36" t="inlineStr">
      <is>
        <t>2022</t>
      </is>
    </nc>
  </rcc>
  <rcc rId="19871" sId="2">
    <nc r="D36" t="inlineStr">
      <is>
        <t>Сургут</t>
      </is>
    </nc>
  </rcc>
  <rcc rId="19872" sId="2">
    <nc r="G36" t="inlineStr">
      <is>
        <t>На более ранний по решению собственников и комиссии</t>
      </is>
    </nc>
  </rcc>
</revisions>
</file>

<file path=xl/revisions/revisionLog2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73" sId="2">
    <nc r="B48" t="inlineStr">
      <is>
        <t>+</t>
      </is>
    </nc>
  </rcc>
  <rcc rId="19874" sId="2">
    <nc r="C48" t="inlineStr">
      <is>
        <t>2022</t>
      </is>
    </nc>
  </rcc>
  <rcc rId="19875" sId="2" odxf="1" dxf="1">
    <nc r="D48" t="inlineStr">
      <is>
        <t>Сургут</t>
      </is>
    </nc>
    <odxf>
      <numFmt numFmtId="4" formatCode="#,##0.00"/>
    </odxf>
    <ndxf>
      <numFmt numFmtId="0" formatCode="General"/>
    </ndxf>
  </rcc>
  <rcc rId="19876" sId="2">
    <nc r="E48" t="inlineStr">
      <is>
        <t>ул. Крылова, д. 5</t>
      </is>
    </nc>
  </rcc>
  <rcc rId="19877" sId="2">
    <nc r="G48" t="inlineStr">
      <is>
        <t>На более ранний по решению собственников и комиссии</t>
      </is>
    </nc>
  </rcc>
  <rrc rId="19878" sId="1" ref="A1908:XFD1908" action="insertRow"/>
  <rcc rId="19879" sId="1">
    <nc r="B1908" t="inlineStr">
      <is>
        <t>ул. Крылова, д. 5</t>
      </is>
    </nc>
  </rcc>
  <rcc rId="19880" sId="1">
    <nc r="C1908">
      <f>ROUND(SUM(D1908+E1908+F1908+G1908+H1908+I1908+J1908+K1908+M1908+O1908+P1908+Q1908+R1908+S1908),2)</f>
    </nc>
  </rcc>
  <rcc rId="19881" sId="1">
    <nc r="D1908">
      <f>ROUND((F1908+G1908+H1908+I1908+J1908+K1908+M1908+O1908+P1908+Q1908+R1908+S1908)*0.0214,2)</f>
    </nc>
  </rcc>
  <rfmt sheetId="1" sqref="A1908:XFD1908">
    <dxf>
      <fill>
        <patternFill>
          <bgColor rgb="FFFFFF00"/>
        </patternFill>
      </fill>
    </dxf>
  </rfmt>
  <rcc rId="19882" sId="1" xfDxf="1" dxf="1" numFmtId="4">
    <nc r="E1908">
      <v>166933.32</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cc rId="19883" sId="1" xfDxf="1" dxf="1" numFmtId="4">
    <nc r="O1908">
      <v>13909352.93</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cc rId="19884" sId="1">
    <nc r="N1908" t="inlineStr">
      <is>
        <t>плоская</t>
      </is>
    </nc>
  </rcc>
  <rcc rId="19885" sId="2" numFmtId="4">
    <nc r="F48">
      <v>14373946.4</v>
    </nc>
  </rcc>
</revisions>
</file>

<file path=xl/revisions/revisionLog2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86" sId="2">
    <nc r="E25" t="inlineStr">
      <is>
        <t>ул. Мира, д. 50</t>
      </is>
    </nc>
  </rcc>
  <rcc rId="19887" sId="2" numFmtId="4">
    <nc r="F25">
      <v>5848961.1699999999</v>
    </nc>
  </rcc>
  <rcc rId="19888" sId="2">
    <nc r="B25" t="inlineStr">
      <is>
        <t>-</t>
      </is>
    </nc>
  </rcc>
  <rcc rId="19889" sId="2">
    <nc r="C25" t="inlineStr">
      <is>
        <t>2022</t>
      </is>
    </nc>
  </rcc>
  <rcc rId="19890" sId="2" odxf="1" dxf="1">
    <nc r="D25" t="inlineStr">
      <is>
        <t>Нижневартовск</t>
      </is>
    </nc>
    <odxf>
      <numFmt numFmtId="0" formatCode="General"/>
    </odxf>
    <ndxf>
      <numFmt numFmtId="4" formatCode="#,##0.00"/>
    </ndxf>
  </rcc>
  <rfmt sheetId="2" sqref="G25" start="0" length="0">
    <dxf>
      <numFmt numFmtId="4" formatCode="#,##0.00"/>
    </dxf>
  </rfmt>
  <rcc rId="19891" sId="2">
    <nc r="G25" t="inlineStr">
      <is>
        <t>По невозможности на 2026-2028 (52/КР от 14.06.2022)</t>
      </is>
    </nc>
  </rcc>
  <rrc rId="19892" sId="1" ref="A1703:XFD1703" action="deleteRow">
    <rfmt sheetId="1" xfDxf="1" sqref="A1703:XFD1703" start="0" length="0">
      <dxf>
        <font>
          <color auto="1"/>
        </font>
      </dxf>
    </rfmt>
    <rcc rId="0" sId="1" dxf="1">
      <nc r="A1703">
        <v>211</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703" t="inlineStr">
        <is>
          <t>ул. Мира, д. 50</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703">
        <f>ROUND(SUM(D1703+E1703+F1703+G1703+H1703+I1703+J1703+K1703+M1703+O1703+P1703+Q1703+R1703+S1703),2)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703">
        <f>ROUND((F1703+G1703+H1703+I1703+J1703+K1703+M1703+O1703+P1703+Q1703+R1703+S1703)*0.0214,2)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703">
        <v>5726415.8700000001</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fmt sheetId="1" sqref="H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70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70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70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v guid="{588C31BA-C36B-4B9E-AE8B-D926F1C5CA78}" action="delete"/>
  <rdn rId="0" localSheetId="1" customView="1" name="Z_588C31BA_C36B_4B9E_AE8B_D926F1C5CA78_.wvu.FilterData" hidden="1" oldHidden="1">
    <formula>'2020-2022'!$A$7:$S$2126</formula>
    <oldFormula>'2020-2022'!$A$7:$S$2126</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2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95" sId="1" numFmtId="4">
    <oc r="F1745">
      <v>1306308</v>
    </oc>
    <nc r="F1745"/>
  </rcc>
  <rcc rId="19896" sId="1" numFmtId="4">
    <oc r="F1746">
      <v>1317960</v>
    </oc>
    <nc r="F1746"/>
  </rcc>
  <rcc rId="19897" sId="1" numFmtId="4">
    <oc r="F1747">
      <v>1303636.8</v>
    </oc>
    <nc r="F1747"/>
  </rcc>
</revisions>
</file>

<file path=xl/revisions/revisionLog2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98" sId="1" numFmtId="4">
    <oc r="O1876">
      <v>20692886.93</v>
    </oc>
    <nc r="O1876">
      <v>14229151</v>
    </nc>
  </rcc>
  <rfmt sheetId="1" sqref="O1876">
    <dxf>
      <fill>
        <patternFill patternType="solid">
          <bgColor rgb="FFFFFF00"/>
        </patternFill>
      </fill>
    </dxf>
  </rfmt>
</revisions>
</file>

<file path=xl/revisions/revisionLog2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99" sId="1" odxf="1" dxf="1">
    <oc r="A2055">
      <v>541</v>
    </oc>
    <nc r="A2055"/>
    <o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odxf>
    <ndxf>
      <font>
        <sz val="9"/>
        <color auto="1"/>
        <name val="Times New Roman"/>
        <family val="1"/>
        <charset val="204"/>
        <scheme val="none"/>
      </font>
      <alignment horizontal="general" vertical="bottom"/>
      <border outline="0">
        <left/>
        <right/>
        <top/>
        <bottom/>
      </border>
    </ndxf>
  </rcc>
  <rcc rId="19900" sId="1" odxf="1" dxf="1">
    <oc r="B2055" t="inlineStr">
      <is>
        <t>пгт. Федоровский, ул. Московская, д. 13</t>
      </is>
    </oc>
    <nc r="B2055"/>
    <o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odxf>
    <ndxf>
      <font>
        <sz val="10"/>
        <color auto="1"/>
        <name val="Times New Roman"/>
        <family val="1"/>
        <charset val="204"/>
        <scheme val="none"/>
      </font>
      <numFmt numFmtId="0" formatCode="General"/>
      <alignment horizontal="general" vertical="bottom" wrapText="0"/>
      <border outline="0">
        <left/>
        <right/>
        <top/>
        <bottom/>
      </border>
    </ndxf>
  </rcc>
  <rcc rId="19901" sId="1" odxf="1" dxf="1">
    <oc r="C2055">
      <f>ROUND(SUM(D2055+E2055+F2055+G2055+H2055+I2055+J2055+K2055+M2055+O2055+P2055+Q2055+R2055+S2055),2)</f>
    </oc>
    <nc r="C2055"/>
    <o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odxf>
    <ndxf>
      <font>
        <sz val="9"/>
        <color auto="1"/>
        <name val="Times New Roman"/>
        <family val="1"/>
        <charset val="204"/>
        <scheme val="none"/>
      </font>
      <numFmt numFmtId="0" formatCode="General"/>
      <alignment horizontal="general" vertical="bottom" wrapText="0"/>
      <border outline="0">
        <left/>
        <right/>
        <top/>
        <bottom/>
      </border>
    </ndxf>
  </rcc>
  <rcc rId="19902" sId="1" odxf="1" dxf="1">
    <oc r="D2055">
      <f>ROUND((F2055+G2055+H2055+I2055+J2055+K2055+M2055+O2055+P2055+Q2055+R2055+S2055)*0.0214,2)</f>
    </oc>
    <nc r="D2055"/>
    <o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alignment horizontal="general" vertical="bottom" wrapText="0"/>
      <border outline="0">
        <right/>
        <top/>
        <bottom/>
      </border>
    </ndxf>
  </rcc>
  <rfmt sheetId="1" sqref="E2055" start="0" length="0">
    <dxf>
      <font>
        <sz val="9"/>
        <color auto="1"/>
        <name val="Times New Roman"/>
        <family val="1"/>
        <charset val="204"/>
        <scheme val="none"/>
      </font>
      <numFmt numFmtId="0" formatCode="General"/>
      <alignment horizontal="general" vertical="bottom"/>
      <border outline="0">
        <right/>
        <top/>
        <bottom/>
      </border>
    </dxf>
  </rfmt>
  <rfmt sheetId="1" sqref="F2055" start="0" length="0">
    <dxf>
      <font>
        <sz val="9"/>
        <color auto="1"/>
        <name val="Times New Roman"/>
        <family val="1"/>
        <charset val="204"/>
        <scheme val="none"/>
      </font>
      <numFmt numFmtId="0" formatCode="General"/>
      <alignment horizontal="general" vertical="bottom" wrapText="0"/>
      <border outline="0">
        <right/>
        <top/>
        <bottom/>
      </border>
    </dxf>
  </rfmt>
  <rcc rId="19903" sId="1" odxf="1" dxf="1">
    <oc r="G2055">
      <v>2676715.11</v>
    </oc>
    <nc r="G2055"/>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cc rId="19904" sId="1" odxf="1" dxf="1">
    <oc r="H2055">
      <v>998862.58</v>
    </oc>
    <nc r="H2055"/>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cc rId="19905" sId="1" odxf="1" dxf="1">
    <oc r="I2055">
      <v>356593.38</v>
    </oc>
    <nc r="I2055"/>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fmt sheetId="1" sqref="J2055" start="0" length="0">
    <dxf>
      <font>
        <sz val="9"/>
        <color auto="1"/>
        <name val="Times New Roman"/>
        <family val="1"/>
        <charset val="204"/>
        <scheme val="none"/>
      </font>
      <numFmt numFmtId="0" formatCode="General"/>
      <alignment horizontal="general" vertical="bottom" wrapText="0"/>
      <border outline="0">
        <right/>
        <top/>
        <bottom/>
      </border>
    </dxf>
  </rfmt>
  <rfmt sheetId="1" sqref="K2055" start="0" length="0">
    <dxf>
      <font>
        <sz val="9"/>
        <color auto="1"/>
        <name val="Times New Roman"/>
        <family val="1"/>
        <charset val="204"/>
        <scheme val="none"/>
      </font>
      <numFmt numFmtId="0" formatCode="General"/>
      <alignment horizontal="general" vertical="bottom"/>
      <border outline="0">
        <right/>
        <top/>
        <bottom/>
      </border>
    </dxf>
  </rfmt>
  <rfmt sheetId="1" sqref="L2055" start="0" length="0">
    <dxf>
      <font>
        <sz val="9"/>
        <color auto="1"/>
        <name val="Times New Roman"/>
        <family val="1"/>
        <charset val="204"/>
        <scheme val="none"/>
      </font>
      <alignment horizontal="general" vertical="bottom"/>
      <border outline="0">
        <right/>
        <top/>
        <bottom/>
      </border>
    </dxf>
  </rfmt>
  <rfmt sheetId="1" sqref="M2055" start="0" length="0">
    <dxf>
      <font>
        <sz val="9"/>
        <color auto="1"/>
        <name val="Times New Roman"/>
        <family val="1"/>
        <charset val="204"/>
        <scheme val="none"/>
      </font>
      <numFmt numFmtId="0" formatCode="General"/>
      <alignment horizontal="general" vertical="bottom"/>
      <border outline="0">
        <right/>
        <top/>
        <bottom/>
      </border>
    </dxf>
  </rfmt>
  <rfmt sheetId="1" sqref="N2055" start="0" length="0">
    <dxf>
      <font>
        <sz val="9"/>
        <color auto="1"/>
        <name val="Times New Roman"/>
        <family val="1"/>
        <charset val="204"/>
        <scheme val="none"/>
      </font>
      <numFmt numFmtId="0" formatCode="General"/>
      <alignment horizontal="general" vertical="bottom"/>
      <border outline="0">
        <right/>
        <top/>
        <bottom/>
      </border>
    </dxf>
  </rfmt>
  <rfmt sheetId="1" sqref="O2055" start="0" length="0">
    <dxf>
      <font>
        <sz val="9"/>
        <color auto="1"/>
        <name val="Times New Roman"/>
        <family val="1"/>
        <charset val="204"/>
        <scheme val="none"/>
      </font>
      <numFmt numFmtId="0" formatCode="General"/>
      <alignment horizontal="general" vertical="bottom"/>
      <border outline="0">
        <right/>
        <top/>
        <bottom/>
      </border>
    </dxf>
  </rfmt>
  <rcc rId="19906" sId="1" odxf="1" dxf="1">
    <oc r="P2055">
      <v>1241057.1399999999</v>
    </oc>
    <nc r="P2055"/>
    <o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border outline="0">
        <right/>
        <top/>
        <bottom/>
      </border>
    </ndxf>
  </rcc>
  <rfmt sheetId="1" sqref="Q2055" start="0" length="0">
    <dxf>
      <font>
        <sz val="9"/>
        <color auto="1"/>
        <name val="Times New Roman"/>
        <family val="1"/>
        <charset val="204"/>
        <scheme val="none"/>
      </font>
      <numFmt numFmtId="0" formatCode="General"/>
      <alignment horizontal="general" vertical="bottom"/>
      <border outline="0">
        <left/>
        <right/>
        <top/>
        <bottom/>
      </border>
    </dxf>
  </rfmt>
  <rfmt sheetId="1" sqref="R2055" start="0" length="0">
    <dxf>
      <font>
        <sz val="9"/>
        <color auto="1"/>
        <name val="Times New Roman"/>
        <family val="1"/>
        <charset val="204"/>
        <scheme val="none"/>
      </font>
      <numFmt numFmtId="0" formatCode="General"/>
      <alignment horizontal="general" vertical="bottom"/>
      <border outline="0">
        <right/>
        <top/>
        <bottom/>
      </border>
    </dxf>
  </rfmt>
  <rfmt sheetId="1" sqref="S2055" start="0" length="0">
    <dxf>
      <font>
        <sz val="9"/>
        <color auto="1"/>
        <name val="Times New Roman"/>
        <family val="1"/>
        <charset val="204"/>
        <scheme val="none"/>
      </font>
      <numFmt numFmtId="0" formatCode="General"/>
      <alignment horizontal="general" vertical="bottom"/>
      <border outline="0">
        <right/>
        <top/>
        <bottom/>
      </border>
    </dxf>
  </rfmt>
  <rcc rId="19907" sId="1" odxf="1" dxf="1">
    <oc r="A2056">
      <v>542</v>
    </oc>
    <nc r="A2056"/>
    <o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odxf>
    <ndxf>
      <font>
        <sz val="9"/>
        <color auto="1"/>
        <name val="Times New Roman"/>
        <family val="1"/>
        <charset val="204"/>
        <scheme val="none"/>
      </font>
      <alignment horizontal="general" vertical="bottom"/>
      <border outline="0">
        <left/>
        <right/>
        <top/>
        <bottom/>
      </border>
    </ndxf>
  </rcc>
  <rcc rId="19908" sId="1" odxf="1" dxf="1">
    <oc r="B2056" t="inlineStr">
      <is>
        <t>пгт. Федоровский, ул. Московская, д. 15А</t>
      </is>
    </oc>
    <nc r="B2056"/>
    <o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odxf>
    <ndxf>
      <font>
        <sz val="10"/>
        <color auto="1"/>
        <name val="Times New Roman"/>
        <family val="1"/>
        <charset val="204"/>
        <scheme val="none"/>
      </font>
      <numFmt numFmtId="0" formatCode="General"/>
      <alignment horizontal="general" vertical="bottom" wrapText="0"/>
      <border outline="0">
        <left/>
        <right/>
        <top/>
        <bottom/>
      </border>
    </ndxf>
  </rcc>
  <rcc rId="19909" sId="1" odxf="1" dxf="1">
    <oc r="C2056">
      <f>ROUND(SUM(D2056+E2056+F2056+G2056+H2056+I2056+J2056+K2056+M2056+O2056+P2056+Q2056+R2056+S2056),2)</f>
    </oc>
    <nc r="C2056"/>
    <o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odxf>
    <ndxf>
      <font>
        <sz val="9"/>
        <color auto="1"/>
        <name val="Times New Roman"/>
        <family val="1"/>
        <charset val="204"/>
        <scheme val="none"/>
      </font>
      <numFmt numFmtId="0" formatCode="General"/>
      <alignment horizontal="general" vertical="bottom" wrapText="0"/>
      <border outline="0">
        <left/>
        <right/>
        <top/>
        <bottom/>
      </border>
    </ndxf>
  </rcc>
  <rcc rId="19910" sId="1" odxf="1" dxf="1">
    <oc r="D2056">
      <f>ROUND((F2056+G2056+H2056+I2056+J2056+K2056+M2056+O2056+P2056+Q2056+R2056+S2056)*0.0214,2)</f>
    </oc>
    <nc r="D2056"/>
    <o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alignment horizontal="general" vertical="bottom" wrapText="0"/>
      <border outline="0">
        <right/>
        <top/>
        <bottom/>
      </border>
    </ndxf>
  </rcc>
  <rfmt sheetId="1" sqref="E2056" start="0" length="0">
    <dxf>
      <font>
        <sz val="9"/>
        <color auto="1"/>
        <name val="Times New Roman"/>
        <family val="1"/>
        <charset val="204"/>
        <scheme val="none"/>
      </font>
      <numFmt numFmtId="0" formatCode="General"/>
      <alignment horizontal="general" vertical="bottom"/>
      <border outline="0">
        <right/>
        <top/>
        <bottom/>
      </border>
    </dxf>
  </rfmt>
  <rfmt sheetId="1" sqref="F2056" start="0" length="0">
    <dxf>
      <font>
        <sz val="9"/>
        <color auto="1"/>
        <name val="Times New Roman"/>
        <family val="1"/>
        <charset val="204"/>
        <scheme val="none"/>
      </font>
      <numFmt numFmtId="0" formatCode="General"/>
      <alignment horizontal="general" vertical="bottom" wrapText="0"/>
      <border outline="0">
        <right/>
        <top/>
        <bottom/>
      </border>
    </dxf>
  </rfmt>
  <rcc rId="19911" sId="1" odxf="1" dxf="1">
    <oc r="G2056">
      <v>2002214.98</v>
    </oc>
    <nc r="G2056"/>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cc rId="19912" sId="1" odxf="1" dxf="1">
    <oc r="H2056">
      <v>1118213.01</v>
    </oc>
    <nc r="H2056"/>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cc rId="19913" sId="1" odxf="1" dxf="1">
    <oc r="I2056">
      <v>395634.94</v>
    </oc>
    <nc r="I2056"/>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fmt sheetId="1" sqref="J2056" start="0" length="0">
    <dxf>
      <font>
        <sz val="9"/>
        <color auto="1"/>
        <name val="Times New Roman"/>
        <family val="1"/>
        <charset val="204"/>
        <scheme val="none"/>
      </font>
      <numFmt numFmtId="0" formatCode="General"/>
      <alignment horizontal="general" vertical="bottom" wrapText="0"/>
      <border outline="0">
        <right/>
        <top/>
        <bottom/>
      </border>
    </dxf>
  </rfmt>
  <rfmt sheetId="1" sqref="K2056" start="0" length="0">
    <dxf>
      <font>
        <sz val="9"/>
        <color auto="1"/>
        <name val="Times New Roman"/>
        <family val="1"/>
        <charset val="204"/>
        <scheme val="none"/>
      </font>
      <numFmt numFmtId="0" formatCode="General"/>
      <alignment horizontal="general" vertical="bottom"/>
      <border outline="0">
        <right/>
        <top/>
        <bottom/>
      </border>
    </dxf>
  </rfmt>
  <rfmt sheetId="1" sqref="L2056" start="0" length="0">
    <dxf>
      <font>
        <sz val="9"/>
        <color auto="1"/>
        <name val="Times New Roman"/>
        <family val="1"/>
        <charset val="204"/>
        <scheme val="none"/>
      </font>
      <alignment horizontal="general" vertical="bottom"/>
      <border outline="0">
        <right/>
        <top/>
        <bottom/>
      </border>
    </dxf>
  </rfmt>
  <rfmt sheetId="1" sqref="M2056" start="0" length="0">
    <dxf>
      <font>
        <sz val="9"/>
        <color auto="1"/>
        <name val="Times New Roman"/>
        <family val="1"/>
        <charset val="204"/>
        <scheme val="none"/>
      </font>
      <numFmt numFmtId="0" formatCode="General"/>
      <alignment horizontal="general" vertical="bottom"/>
      <border outline="0">
        <right/>
        <top/>
        <bottom/>
      </border>
    </dxf>
  </rfmt>
  <rfmt sheetId="1" sqref="N2056" start="0" length="0">
    <dxf>
      <font>
        <sz val="9"/>
        <color auto="1"/>
        <name val="Times New Roman"/>
        <family val="1"/>
        <charset val="204"/>
        <scheme val="none"/>
      </font>
      <numFmt numFmtId="0" formatCode="General"/>
      <alignment horizontal="general" vertical="bottom"/>
      <border outline="0">
        <right/>
        <top/>
        <bottom/>
      </border>
    </dxf>
  </rfmt>
  <rfmt sheetId="1" sqref="O2056" start="0" length="0">
    <dxf>
      <font>
        <sz val="9"/>
        <color auto="1"/>
        <name val="Times New Roman"/>
        <family val="1"/>
        <charset val="204"/>
        <scheme val="none"/>
      </font>
      <numFmt numFmtId="0" formatCode="General"/>
      <alignment horizontal="general" vertical="bottom"/>
      <border outline="0">
        <right/>
        <top/>
        <bottom/>
      </border>
    </dxf>
  </rfmt>
  <rcc rId="19914" sId="1" odxf="1" dxf="1">
    <oc r="P2056">
      <v>821531</v>
    </oc>
    <nc r="P2056"/>
    <o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border outline="0">
        <right/>
        <top/>
        <bottom/>
      </border>
    </ndxf>
  </rcc>
  <rfmt sheetId="1" sqref="Q2056" start="0" length="0">
    <dxf>
      <font>
        <sz val="9"/>
        <color auto="1"/>
        <name val="Times New Roman"/>
        <family val="1"/>
        <charset val="204"/>
        <scheme val="none"/>
      </font>
      <numFmt numFmtId="0" formatCode="General"/>
      <alignment horizontal="general" vertical="bottom"/>
      <border outline="0">
        <left/>
        <right/>
        <top/>
        <bottom/>
      </border>
    </dxf>
  </rfmt>
  <rfmt sheetId="1" sqref="R2056" start="0" length="0">
    <dxf>
      <font>
        <sz val="9"/>
        <color auto="1"/>
        <name val="Times New Roman"/>
        <family val="1"/>
        <charset val="204"/>
        <scheme val="none"/>
      </font>
      <numFmt numFmtId="0" formatCode="General"/>
      <alignment horizontal="general" vertical="bottom"/>
      <border outline="0">
        <right/>
        <top/>
        <bottom/>
      </border>
    </dxf>
  </rfmt>
  <rfmt sheetId="1" sqref="S2056" start="0" length="0">
    <dxf>
      <font>
        <sz val="9"/>
        <color auto="1"/>
        <name val="Times New Roman"/>
        <family val="1"/>
        <charset val="204"/>
        <scheme val="none"/>
      </font>
      <numFmt numFmtId="0" formatCode="General"/>
      <alignment horizontal="general" vertical="bottom"/>
      <border outline="0">
        <right/>
        <top/>
        <bottom/>
      </border>
    </dxf>
  </rfmt>
  <rcc rId="19915" sId="1" odxf="1" dxf="1">
    <oc r="A2057">
      <v>543</v>
    </oc>
    <nc r="A2057"/>
    <o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odxf>
    <ndxf>
      <font>
        <sz val="9"/>
        <color auto="1"/>
        <name val="Times New Roman"/>
        <family val="1"/>
        <charset val="204"/>
        <scheme val="none"/>
      </font>
      <alignment horizontal="general" vertical="bottom"/>
      <border outline="0">
        <left/>
        <right/>
        <top/>
        <bottom/>
      </border>
    </ndxf>
  </rcc>
  <rcc rId="19916" sId="1" odxf="1" dxf="1">
    <oc r="B2057" t="inlineStr">
      <is>
        <t>пгт. Федоровский, ул. Пионерная, д. 38А</t>
      </is>
    </oc>
    <nc r="B2057"/>
    <o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odxf>
    <ndxf>
      <font>
        <sz val="10"/>
        <color auto="1"/>
        <name val="Times New Roman"/>
        <family val="1"/>
        <charset val="204"/>
        <scheme val="none"/>
      </font>
      <numFmt numFmtId="0" formatCode="General"/>
      <alignment horizontal="general" vertical="bottom" wrapText="0"/>
      <border outline="0">
        <left/>
        <right/>
        <top/>
        <bottom/>
      </border>
    </ndxf>
  </rcc>
  <rcc rId="19917" sId="1" odxf="1" dxf="1">
    <oc r="C2057">
      <f>ROUND(SUM(D2057+E2057+F2057+G2057+H2057+I2057+J2057+K2057+M2057+O2057+P2057+Q2057+R2057+S2057),2)</f>
    </oc>
    <nc r="C2057"/>
    <o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odxf>
    <ndxf>
      <font>
        <sz val="9"/>
        <color auto="1"/>
        <name val="Times New Roman"/>
        <family val="1"/>
        <charset val="204"/>
        <scheme val="none"/>
      </font>
      <numFmt numFmtId="0" formatCode="General"/>
      <alignment horizontal="general" vertical="bottom" wrapText="0"/>
      <border outline="0">
        <left/>
        <right/>
        <top/>
        <bottom/>
      </border>
    </ndxf>
  </rcc>
  <rcc rId="19918" sId="1" odxf="1" dxf="1">
    <oc r="D2057">
      <f>ROUND((F2057+G2057+H2057+I2057+J2057+K2057+M2057+O2057+P2057+Q2057+R2057+S2057)*0.0214,2)</f>
    </oc>
    <nc r="D2057"/>
    <o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alignment horizontal="general" vertical="bottom" wrapText="0"/>
      <border outline="0">
        <right/>
        <top/>
        <bottom/>
      </border>
    </ndxf>
  </rcc>
  <rfmt sheetId="1" sqref="E2057" start="0" length="0">
    <dxf>
      <font>
        <sz val="9"/>
        <color auto="1"/>
        <name val="Times New Roman"/>
        <family val="1"/>
        <charset val="204"/>
        <scheme val="none"/>
      </font>
      <numFmt numFmtId="0" formatCode="General"/>
      <alignment horizontal="general" vertical="bottom"/>
      <border outline="0">
        <right/>
        <top/>
        <bottom/>
      </border>
    </dxf>
  </rfmt>
  <rfmt sheetId="1" sqref="F2057" start="0" length="0">
    <dxf>
      <font>
        <sz val="9"/>
        <color auto="1"/>
        <name val="Times New Roman"/>
        <family val="1"/>
        <charset val="204"/>
        <scheme val="none"/>
      </font>
      <numFmt numFmtId="0" formatCode="General"/>
      <alignment horizontal="general" vertical="bottom" wrapText="0"/>
      <border outline="0">
        <right/>
        <top/>
        <bottom/>
      </border>
    </dxf>
  </rfmt>
  <rcc rId="19919" sId="1" odxf="1" dxf="1">
    <oc r="G2057">
      <v>3056293.29</v>
    </oc>
    <nc r="G2057"/>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cc rId="19920" sId="1" odxf="1" dxf="1">
    <oc r="H2057">
      <v>1325365.05</v>
    </oc>
    <nc r="H2057"/>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cc rId="19921" sId="1" odxf="1" dxf="1">
    <oc r="I2057">
      <v>251799.6</v>
    </oc>
    <nc r="I2057"/>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fmt sheetId="1" sqref="J2057" start="0" length="0">
    <dxf>
      <font>
        <sz val="9"/>
        <color auto="1"/>
        <name val="Times New Roman"/>
        <family val="1"/>
        <charset val="204"/>
        <scheme val="none"/>
      </font>
      <numFmt numFmtId="0" formatCode="General"/>
      <alignment horizontal="general" vertical="bottom" wrapText="0"/>
      <border outline="0">
        <right/>
        <top/>
        <bottom/>
      </border>
    </dxf>
  </rfmt>
  <rfmt sheetId="1" sqref="K2057" start="0" length="0">
    <dxf>
      <font>
        <sz val="9"/>
        <color auto="1"/>
        <name val="Times New Roman"/>
        <family val="1"/>
        <charset val="204"/>
        <scheme val="none"/>
      </font>
      <numFmt numFmtId="0" formatCode="General"/>
      <alignment horizontal="general" vertical="bottom"/>
      <border outline="0">
        <right/>
        <top/>
        <bottom/>
      </border>
    </dxf>
  </rfmt>
  <rfmt sheetId="1" sqref="L2057" start="0" length="0">
    <dxf>
      <font>
        <sz val="9"/>
        <color auto="1"/>
        <name val="Times New Roman"/>
        <family val="1"/>
        <charset val="204"/>
        <scheme val="none"/>
      </font>
      <alignment horizontal="general" vertical="bottom"/>
      <border outline="0">
        <right/>
        <top/>
        <bottom/>
      </border>
    </dxf>
  </rfmt>
  <rfmt sheetId="1" sqref="M2057" start="0" length="0">
    <dxf>
      <font>
        <sz val="9"/>
        <color auto="1"/>
        <name val="Times New Roman"/>
        <family val="1"/>
        <charset val="204"/>
        <scheme val="none"/>
      </font>
      <numFmt numFmtId="0" formatCode="General"/>
      <alignment horizontal="general" vertical="bottom"/>
      <border outline="0">
        <right/>
        <top/>
        <bottom/>
      </border>
    </dxf>
  </rfmt>
  <rfmt sheetId="1" sqref="N2057" start="0" length="0">
    <dxf>
      <font>
        <sz val="9"/>
        <color auto="1"/>
        <name val="Times New Roman"/>
        <family val="1"/>
        <charset val="204"/>
        <scheme val="none"/>
      </font>
      <numFmt numFmtId="0" formatCode="General"/>
      <alignment horizontal="general" vertical="bottom"/>
      <border outline="0">
        <right/>
        <top/>
        <bottom/>
      </border>
    </dxf>
  </rfmt>
  <rfmt sheetId="1" sqref="O2057" start="0" length="0">
    <dxf>
      <font>
        <sz val="9"/>
        <color auto="1"/>
        <name val="Times New Roman"/>
        <family val="1"/>
        <charset val="204"/>
        <scheme val="none"/>
      </font>
      <numFmt numFmtId="0" formatCode="General"/>
      <alignment horizontal="general" vertical="bottom"/>
      <border outline="0">
        <right/>
        <top/>
        <bottom/>
      </border>
    </dxf>
  </rfmt>
  <rfmt sheetId="1" sqref="P2057" start="0" length="0">
    <dxf>
      <font>
        <sz val="9"/>
        <color auto="1"/>
        <name val="Times New Roman"/>
        <family val="1"/>
        <charset val="204"/>
        <scheme val="none"/>
      </font>
      <numFmt numFmtId="0" formatCode="General"/>
      <alignment horizontal="general" vertical="bottom"/>
      <border outline="0">
        <right/>
        <top/>
        <bottom/>
      </border>
    </dxf>
  </rfmt>
  <rfmt sheetId="1" sqref="Q2057" start="0" length="0">
    <dxf>
      <font>
        <sz val="9"/>
        <color auto="1"/>
        <name val="Times New Roman"/>
        <family val="1"/>
        <charset val="204"/>
        <scheme val="none"/>
      </font>
      <numFmt numFmtId="0" formatCode="General"/>
      <alignment horizontal="general" vertical="bottom"/>
      <border outline="0">
        <left/>
        <right/>
        <top/>
        <bottom/>
      </border>
    </dxf>
  </rfmt>
  <rfmt sheetId="1" sqref="R2057" start="0" length="0">
    <dxf>
      <font>
        <sz val="9"/>
        <color auto="1"/>
        <name val="Times New Roman"/>
        <family val="1"/>
        <charset val="204"/>
        <scheme val="none"/>
      </font>
      <numFmt numFmtId="0" formatCode="General"/>
      <alignment horizontal="general" vertical="bottom"/>
      <border outline="0">
        <right/>
        <top/>
        <bottom/>
      </border>
    </dxf>
  </rfmt>
  <rfmt sheetId="1" sqref="S2057" start="0" length="0">
    <dxf>
      <font>
        <sz val="9"/>
        <color auto="1"/>
        <name val="Times New Roman"/>
        <family val="1"/>
        <charset val="204"/>
        <scheme val="none"/>
      </font>
      <numFmt numFmtId="0" formatCode="General"/>
      <alignment horizontal="general" vertical="bottom"/>
      <border outline="0">
        <right/>
        <top/>
        <bottom/>
      </border>
    </dxf>
  </rfmt>
  <rcc rId="19922" sId="1" odxf="1" dxf="1">
    <oc r="A2058">
      <v>544</v>
    </oc>
    <nc r="A2058"/>
    <o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odxf>
    <ndxf>
      <font>
        <sz val="9"/>
        <color auto="1"/>
        <name val="Times New Roman"/>
        <family val="1"/>
        <charset val="204"/>
        <scheme val="none"/>
      </font>
      <alignment horizontal="general" vertical="bottom"/>
      <border outline="0">
        <left/>
        <right/>
        <top/>
        <bottom/>
      </border>
    </ndxf>
  </rcc>
  <rcc rId="19923" sId="1" odxf="1" dxf="1">
    <oc r="B2058" t="inlineStr">
      <is>
        <t>пгт. Федоровский, ул. Савуйская, д. 21</t>
      </is>
    </oc>
    <nc r="B2058"/>
    <o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odxf>
    <ndxf>
      <font>
        <sz val="10"/>
        <color auto="1"/>
        <name val="Times New Roman"/>
        <family val="1"/>
        <charset val="204"/>
        <scheme val="none"/>
      </font>
      <numFmt numFmtId="0" formatCode="General"/>
      <alignment horizontal="general" vertical="bottom" wrapText="0"/>
      <border outline="0">
        <left/>
        <right/>
        <top/>
        <bottom/>
      </border>
    </ndxf>
  </rcc>
  <rcc rId="19924" sId="1" odxf="1" dxf="1">
    <oc r="C2058">
      <f>ROUND(SUM(D2058+E2058+F2058+G2058+H2058+I2058+J2058+K2058+M2058+O2058+P2058+Q2058+R2058+S2058),2)</f>
    </oc>
    <nc r="C2058"/>
    <o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odxf>
    <ndxf>
      <font>
        <sz val="9"/>
        <color auto="1"/>
        <name val="Times New Roman"/>
        <family val="1"/>
        <charset val="204"/>
        <scheme val="none"/>
      </font>
      <numFmt numFmtId="0" formatCode="General"/>
      <alignment horizontal="general" vertical="bottom" wrapText="0"/>
      <border outline="0">
        <left/>
        <right/>
        <top/>
        <bottom/>
      </border>
    </ndxf>
  </rcc>
  <rcc rId="19925" sId="1" odxf="1" dxf="1">
    <oc r="D2058">
      <f>ROUND((F2058+G2058+H2058+I2058+J2058+K2058+M2058+O2058+P2058+Q2058+R2058+S2058)*0.0214,2)</f>
    </oc>
    <nc r="D2058"/>
    <o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alignment horizontal="general" vertical="bottom" wrapText="0"/>
      <border outline="0">
        <right/>
        <top/>
        <bottom/>
      </border>
    </ndxf>
  </rcc>
  <rfmt sheetId="1" sqref="E2058" start="0" length="0">
    <dxf>
      <font>
        <sz val="9"/>
        <color auto="1"/>
        <name val="Times New Roman"/>
        <family val="1"/>
        <charset val="204"/>
        <scheme val="none"/>
      </font>
      <numFmt numFmtId="0" formatCode="General"/>
      <alignment horizontal="general" vertical="bottom"/>
      <border outline="0">
        <right/>
        <top/>
        <bottom/>
      </border>
    </dxf>
  </rfmt>
  <rfmt sheetId="1" sqref="F2058" start="0" length="0">
    <dxf>
      <font>
        <sz val="9"/>
        <color auto="1"/>
        <name val="Times New Roman"/>
        <family val="1"/>
        <charset val="204"/>
        <scheme val="none"/>
      </font>
      <numFmt numFmtId="0" formatCode="General"/>
      <alignment horizontal="general" vertical="bottom" wrapText="0"/>
      <border outline="0">
        <right/>
        <top/>
        <bottom/>
      </border>
    </dxf>
  </rfmt>
  <rcc rId="19926" sId="1" odxf="1" dxf="1">
    <oc r="G2058">
      <v>2299168.7799999998</v>
    </oc>
    <nc r="G2058"/>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cc rId="19927" sId="1" odxf="1" dxf="1">
    <oc r="H2058">
      <v>874023.55</v>
    </oc>
    <nc r="H2058"/>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cc rId="19928" sId="1" odxf="1" dxf="1">
    <oc r="I2058">
      <v>320198.5</v>
    </oc>
    <nc r="I2058"/>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fmt sheetId="1" sqref="J2058" start="0" length="0">
    <dxf>
      <font>
        <sz val="9"/>
        <color auto="1"/>
        <name val="Times New Roman"/>
        <family val="1"/>
        <charset val="204"/>
        <scheme val="none"/>
      </font>
      <numFmt numFmtId="0" formatCode="General"/>
      <alignment horizontal="general" vertical="bottom" wrapText="0"/>
      <border outline="0">
        <right/>
        <top/>
        <bottom/>
      </border>
    </dxf>
  </rfmt>
  <rfmt sheetId="1" sqref="K2058" start="0" length="0">
    <dxf>
      <font>
        <sz val="9"/>
        <color auto="1"/>
        <name val="Times New Roman"/>
        <family val="1"/>
        <charset val="204"/>
        <scheme val="none"/>
      </font>
      <numFmt numFmtId="0" formatCode="General"/>
      <alignment horizontal="general" vertical="bottom"/>
      <border outline="0">
        <right/>
        <top/>
        <bottom/>
      </border>
    </dxf>
  </rfmt>
  <rfmt sheetId="1" sqref="L2058" start="0" length="0">
    <dxf>
      <font>
        <sz val="9"/>
        <color auto="1"/>
        <name val="Times New Roman"/>
        <family val="1"/>
        <charset val="204"/>
        <scheme val="none"/>
      </font>
      <alignment horizontal="general" vertical="bottom"/>
      <border outline="0">
        <right/>
        <top/>
        <bottom/>
      </border>
    </dxf>
  </rfmt>
  <rfmt sheetId="1" sqref="M2058" start="0" length="0">
    <dxf>
      <font>
        <sz val="9"/>
        <color auto="1"/>
        <name val="Times New Roman"/>
        <family val="1"/>
        <charset val="204"/>
        <scheme val="none"/>
      </font>
      <numFmt numFmtId="0" formatCode="General"/>
      <alignment horizontal="general" vertical="bottom"/>
      <border outline="0">
        <right/>
        <top/>
        <bottom/>
      </border>
    </dxf>
  </rfmt>
  <rfmt sheetId="1" sqref="N2058" start="0" length="0">
    <dxf>
      <font>
        <sz val="9"/>
        <color auto="1"/>
        <name val="Times New Roman"/>
        <family val="1"/>
        <charset val="204"/>
        <scheme val="none"/>
      </font>
      <numFmt numFmtId="0" formatCode="General"/>
      <alignment horizontal="general" vertical="bottom"/>
      <border outline="0">
        <right/>
        <top/>
        <bottom/>
      </border>
    </dxf>
  </rfmt>
  <rfmt sheetId="1" sqref="O2058" start="0" length="0">
    <dxf>
      <font>
        <sz val="9"/>
        <color auto="1"/>
        <name val="Times New Roman"/>
        <family val="1"/>
        <charset val="204"/>
        <scheme val="none"/>
      </font>
      <numFmt numFmtId="0" formatCode="General"/>
      <alignment horizontal="general" vertical="bottom"/>
      <border outline="0">
        <right/>
        <top/>
        <bottom/>
      </border>
    </dxf>
  </rfmt>
  <rfmt sheetId="1" sqref="P2058" start="0" length="0">
    <dxf>
      <font>
        <sz val="9"/>
        <color auto="1"/>
        <name val="Times New Roman"/>
        <family val="1"/>
        <charset val="204"/>
        <scheme val="none"/>
      </font>
      <numFmt numFmtId="0" formatCode="General"/>
      <alignment horizontal="general" vertical="bottom"/>
      <border outline="0">
        <right/>
        <top/>
        <bottom/>
      </border>
    </dxf>
  </rfmt>
  <rfmt sheetId="1" sqref="Q2058" start="0" length="0">
    <dxf>
      <font>
        <sz val="9"/>
        <color auto="1"/>
        <name val="Times New Roman"/>
        <family val="1"/>
        <charset val="204"/>
        <scheme val="none"/>
      </font>
      <numFmt numFmtId="0" formatCode="General"/>
      <alignment horizontal="general" vertical="bottom"/>
      <border outline="0">
        <left/>
        <right/>
        <top/>
        <bottom/>
      </border>
    </dxf>
  </rfmt>
  <rfmt sheetId="1" sqref="R2058" start="0" length="0">
    <dxf>
      <font>
        <sz val="9"/>
        <color auto="1"/>
        <name val="Times New Roman"/>
        <family val="1"/>
        <charset val="204"/>
        <scheme val="none"/>
      </font>
      <numFmt numFmtId="0" formatCode="General"/>
      <alignment horizontal="general" vertical="bottom"/>
      <border outline="0">
        <right/>
        <top/>
        <bottom/>
      </border>
    </dxf>
  </rfmt>
  <rfmt sheetId="1" sqref="S2058" start="0" length="0">
    <dxf>
      <font>
        <sz val="9"/>
        <color auto="1"/>
        <name val="Times New Roman"/>
        <family val="1"/>
        <charset val="204"/>
        <scheme val="none"/>
      </font>
      <numFmt numFmtId="0" formatCode="General"/>
      <alignment horizontal="general" vertical="bottom"/>
      <border outline="0">
        <right/>
        <top/>
        <bottom/>
      </border>
    </dxf>
  </rfmt>
  <rcc rId="19929" sId="1" odxf="1" dxf="1">
    <oc r="A2059">
      <v>545</v>
    </oc>
    <nc r="A2059"/>
    <o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odxf>
    <ndxf>
      <font>
        <sz val="9"/>
        <color auto="1"/>
        <name val="Times New Roman"/>
        <family val="1"/>
        <charset val="204"/>
        <scheme val="none"/>
      </font>
      <alignment horizontal="general" vertical="bottom"/>
      <border outline="0">
        <left/>
        <right/>
        <top/>
        <bottom/>
      </border>
    </ndxf>
  </rcc>
  <rcc rId="19930" sId="1" odxf="1" dxf="1">
    <oc r="B2059" t="inlineStr">
      <is>
        <t>пгт. Федоровский, ул. Строителей, д. 21</t>
      </is>
    </oc>
    <nc r="B2059"/>
    <o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odxf>
    <ndxf>
      <font>
        <sz val="10"/>
        <color auto="1"/>
        <name val="Times New Roman"/>
        <family val="1"/>
        <charset val="204"/>
        <scheme val="none"/>
      </font>
      <numFmt numFmtId="0" formatCode="General"/>
      <alignment horizontal="general" vertical="bottom" wrapText="0"/>
      <border outline="0">
        <left/>
        <right/>
        <top/>
        <bottom/>
      </border>
    </ndxf>
  </rcc>
  <rcc rId="19931" sId="1" odxf="1" dxf="1">
    <oc r="C2059">
      <f>ROUND(SUM(D2059+E2059+F2059+G2059+H2059+I2059+J2059+K2059+M2059+O2059+P2059+Q2059+R2059+S2059),2)</f>
    </oc>
    <nc r="C2059"/>
    <o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odxf>
    <ndxf>
      <font>
        <sz val="9"/>
        <color auto="1"/>
        <name val="Times New Roman"/>
        <family val="1"/>
        <charset val="204"/>
        <scheme val="none"/>
      </font>
      <numFmt numFmtId="0" formatCode="General"/>
      <alignment horizontal="general" vertical="bottom" wrapText="0"/>
      <border outline="0">
        <left/>
        <right/>
        <top/>
        <bottom/>
      </border>
    </ndxf>
  </rcc>
  <rcc rId="19932" sId="1" odxf="1" dxf="1">
    <oc r="D2059">
      <f>ROUND((F2059+G2059+H2059+I2059+J2059+K2059+M2059+O2059+P2059+Q2059+R2059+S2059)*0.0214,2)</f>
    </oc>
    <nc r="D2059"/>
    <o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alignment horizontal="general" vertical="bottom" wrapText="0"/>
      <border outline="0">
        <right/>
        <top/>
        <bottom/>
      </border>
    </ndxf>
  </rcc>
  <rfmt sheetId="1" sqref="E2059" start="0" length="0">
    <dxf>
      <font>
        <sz val="9"/>
        <color auto="1"/>
        <name val="Times New Roman"/>
        <family val="1"/>
        <charset val="204"/>
        <scheme val="none"/>
      </font>
      <numFmt numFmtId="0" formatCode="General"/>
      <alignment horizontal="general" vertical="bottom"/>
      <border outline="0">
        <right/>
        <top/>
        <bottom/>
      </border>
    </dxf>
  </rfmt>
  <rfmt sheetId="1" sqref="F2059" start="0" length="0">
    <dxf>
      <font>
        <sz val="9"/>
        <color auto="1"/>
        <name val="Times New Roman"/>
        <family val="1"/>
        <charset val="204"/>
        <scheme val="none"/>
      </font>
      <numFmt numFmtId="0" formatCode="General"/>
      <alignment horizontal="general" vertical="bottom" wrapText="0"/>
      <border outline="0">
        <right/>
        <top/>
        <bottom/>
      </border>
    </dxf>
  </rfmt>
  <rcc rId="19933" sId="1" odxf="1" dxf="1">
    <oc r="G2059">
      <v>2274847.46</v>
    </oc>
    <nc r="G2059"/>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cc rId="19934" sId="1" odxf="1" dxf="1">
    <oc r="H2059">
      <v>1116222.07</v>
    </oc>
    <nc r="H2059"/>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cc rId="19935" sId="1" odxf="1" dxf="1">
    <oc r="I2059">
      <v>376432.8</v>
    </oc>
    <nc r="I2059"/>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fmt sheetId="1" sqref="J2059" start="0" length="0">
    <dxf>
      <font>
        <sz val="9"/>
        <color auto="1"/>
        <name val="Times New Roman"/>
        <family val="1"/>
        <charset val="204"/>
        <scheme val="none"/>
      </font>
      <numFmt numFmtId="0" formatCode="General"/>
      <alignment horizontal="general" vertical="bottom" wrapText="0"/>
      <border outline="0">
        <right/>
        <top/>
        <bottom/>
      </border>
    </dxf>
  </rfmt>
  <rfmt sheetId="1" sqref="K2059" start="0" length="0">
    <dxf>
      <font>
        <sz val="9"/>
        <color auto="1"/>
        <name val="Times New Roman"/>
        <family val="1"/>
        <charset val="204"/>
        <scheme val="none"/>
      </font>
      <numFmt numFmtId="0" formatCode="General"/>
      <alignment horizontal="general" vertical="bottom"/>
      <border outline="0">
        <right/>
        <top/>
        <bottom/>
      </border>
    </dxf>
  </rfmt>
  <rfmt sheetId="1" sqref="L2059" start="0" length="0">
    <dxf>
      <font>
        <sz val="9"/>
        <color auto="1"/>
        <name val="Times New Roman"/>
        <family val="1"/>
        <charset val="204"/>
        <scheme val="none"/>
      </font>
      <alignment horizontal="general" vertical="bottom"/>
      <border outline="0">
        <right/>
        <top/>
        <bottom/>
      </border>
    </dxf>
  </rfmt>
  <rfmt sheetId="1" sqref="M2059" start="0" length="0">
    <dxf>
      <font>
        <sz val="9"/>
        <color auto="1"/>
        <name val="Times New Roman"/>
        <family val="1"/>
        <charset val="204"/>
        <scheme val="none"/>
      </font>
      <numFmt numFmtId="0" formatCode="General"/>
      <alignment horizontal="general" vertical="bottom"/>
      <border outline="0">
        <right/>
        <top/>
        <bottom/>
      </border>
    </dxf>
  </rfmt>
  <rfmt sheetId="1" sqref="N2059" start="0" length="0">
    <dxf>
      <font>
        <sz val="9"/>
        <color auto="1"/>
        <name val="Times New Roman"/>
        <family val="1"/>
        <charset val="204"/>
        <scheme val="none"/>
      </font>
      <numFmt numFmtId="0" formatCode="General"/>
      <alignment horizontal="general" vertical="bottom"/>
      <border outline="0">
        <right/>
        <top/>
        <bottom/>
      </border>
    </dxf>
  </rfmt>
  <rfmt sheetId="1" sqref="O2059" start="0" length="0">
    <dxf>
      <font>
        <sz val="9"/>
        <color auto="1"/>
        <name val="Times New Roman"/>
        <family val="1"/>
        <charset val="204"/>
        <scheme val="none"/>
      </font>
      <numFmt numFmtId="0" formatCode="General"/>
      <alignment horizontal="general" vertical="bottom"/>
      <border outline="0">
        <right/>
        <top/>
        <bottom/>
      </border>
    </dxf>
  </rfmt>
  <rcc rId="19936" sId="1" odxf="1" dxf="1">
    <oc r="P2059">
      <v>866203.63</v>
    </oc>
    <nc r="P2059"/>
    <o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border outline="0">
        <right/>
        <top/>
        <bottom/>
      </border>
    </ndxf>
  </rcc>
  <rfmt sheetId="1" sqref="Q2059" start="0" length="0">
    <dxf>
      <font>
        <sz val="9"/>
        <color auto="1"/>
        <name val="Times New Roman"/>
        <family val="1"/>
        <charset val="204"/>
        <scheme val="none"/>
      </font>
      <numFmt numFmtId="0" formatCode="General"/>
      <alignment horizontal="general" vertical="bottom"/>
      <border outline="0">
        <left/>
        <right/>
        <top/>
        <bottom/>
      </border>
    </dxf>
  </rfmt>
  <rfmt sheetId="1" sqref="R2059" start="0" length="0">
    <dxf>
      <font>
        <sz val="9"/>
        <color auto="1"/>
        <name val="Times New Roman"/>
        <family val="1"/>
        <charset val="204"/>
        <scheme val="none"/>
      </font>
      <numFmt numFmtId="0" formatCode="General"/>
      <alignment horizontal="general" vertical="bottom"/>
      <border outline="0">
        <right/>
        <top/>
        <bottom/>
      </border>
    </dxf>
  </rfmt>
  <rfmt sheetId="1" sqref="S2059" start="0" length="0">
    <dxf>
      <font>
        <sz val="9"/>
        <color auto="1"/>
        <name val="Times New Roman"/>
        <family val="1"/>
        <charset val="204"/>
        <scheme val="none"/>
      </font>
      <numFmt numFmtId="0" formatCode="General"/>
      <alignment horizontal="general" vertical="bottom"/>
      <border outline="0">
        <right/>
        <top/>
        <bottom/>
      </border>
    </dxf>
  </rfmt>
  <rcc rId="19937" sId="1" odxf="1" dxf="1">
    <oc r="A2060">
      <v>546</v>
    </oc>
    <nc r="A2060"/>
    <o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odxf>
    <ndxf>
      <font>
        <sz val="9"/>
        <color auto="1"/>
        <name val="Times New Roman"/>
        <family val="1"/>
        <charset val="204"/>
        <scheme val="none"/>
      </font>
      <alignment horizontal="general" vertical="bottom"/>
      <border outline="0">
        <left/>
        <right/>
        <top/>
        <bottom/>
      </border>
    </ndxf>
  </rcc>
  <rcc rId="19938" sId="1" odxf="1" dxf="1">
    <oc r="B2060" t="inlineStr">
      <is>
        <t>пгт. Федоровский, ул. Строителей, д. 23</t>
      </is>
    </oc>
    <nc r="B2060"/>
    <o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odxf>
    <ndxf>
      <font>
        <sz val="10"/>
        <color auto="1"/>
        <name val="Times New Roman"/>
        <family val="1"/>
        <charset val="204"/>
        <scheme val="none"/>
      </font>
      <numFmt numFmtId="0" formatCode="General"/>
      <alignment horizontal="general" vertical="bottom" wrapText="0"/>
      <border outline="0">
        <left/>
        <right/>
        <top/>
        <bottom/>
      </border>
    </ndxf>
  </rcc>
  <rcc rId="19939" sId="1" odxf="1" dxf="1">
    <oc r="C2060">
      <f>ROUND(SUM(D2060+E2060+F2060+G2060+H2060+I2060+J2060+K2060+M2060+O2060+P2060+Q2060+R2060+S2060),2)</f>
    </oc>
    <nc r="C2060"/>
    <o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odxf>
    <ndxf>
      <font>
        <sz val="9"/>
        <color auto="1"/>
        <name val="Times New Roman"/>
        <family val="1"/>
        <charset val="204"/>
        <scheme val="none"/>
      </font>
      <numFmt numFmtId="0" formatCode="General"/>
      <alignment horizontal="general" vertical="bottom" wrapText="0"/>
      <border outline="0">
        <left/>
        <right/>
        <top/>
        <bottom/>
      </border>
    </ndxf>
  </rcc>
  <rcc rId="19940" sId="1" odxf="1" dxf="1">
    <oc r="D2060">
      <f>ROUND((F2060+G2060+H2060+I2060+J2060+K2060+M2060+O2060+P2060+Q2060+R2060+S2060)*0.0214,2)</f>
    </oc>
    <nc r="D2060"/>
    <o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alignment horizontal="general" vertical="bottom" wrapText="0"/>
      <border outline="0">
        <right/>
        <top/>
        <bottom/>
      </border>
    </ndxf>
  </rcc>
  <rfmt sheetId="1" sqref="E2060" start="0" length="0">
    <dxf>
      <font>
        <sz val="9"/>
        <color auto="1"/>
        <name val="Times New Roman"/>
        <family val="1"/>
        <charset val="204"/>
        <scheme val="none"/>
      </font>
      <numFmt numFmtId="0" formatCode="General"/>
      <alignment horizontal="general" vertical="bottom"/>
      <border outline="0">
        <right/>
        <top/>
        <bottom/>
      </border>
    </dxf>
  </rfmt>
  <rfmt sheetId="1" sqref="F2060" start="0" length="0">
    <dxf>
      <font>
        <sz val="9"/>
        <color auto="1"/>
        <name val="Times New Roman"/>
        <family val="1"/>
        <charset val="204"/>
        <scheme val="none"/>
      </font>
      <numFmt numFmtId="0" formatCode="General"/>
      <alignment horizontal="general" vertical="bottom" wrapText="0"/>
      <border outline="0">
        <right/>
        <top/>
        <bottom/>
      </border>
    </dxf>
  </rfmt>
  <rcc rId="19941" sId="1" odxf="1" dxf="1">
    <oc r="G2060">
      <v>2509062.4500000002</v>
    </oc>
    <nc r="G2060"/>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cc rId="19942" sId="1" odxf="1" dxf="1">
    <oc r="H2060">
      <v>1256342.07</v>
    </oc>
    <nc r="H2060"/>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cc rId="19943" sId="1" odxf="1" dxf="1">
    <oc r="I2060">
      <v>404522.23</v>
    </oc>
    <nc r="I2060"/>
    <o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wrapText="0"/>
      <border outline="0">
        <right/>
        <top/>
        <bottom/>
      </border>
    </ndxf>
  </rcc>
  <rfmt sheetId="1" sqref="J2060" start="0" length="0">
    <dxf>
      <font>
        <sz val="9"/>
        <color auto="1"/>
        <name val="Times New Roman"/>
        <family val="1"/>
        <charset val="204"/>
        <scheme val="none"/>
      </font>
      <numFmt numFmtId="0" formatCode="General"/>
      <alignment horizontal="general" vertical="bottom" wrapText="0"/>
      <border outline="0">
        <right/>
        <top/>
        <bottom/>
      </border>
    </dxf>
  </rfmt>
  <rfmt sheetId="1" sqref="K2060" start="0" length="0">
    <dxf>
      <font>
        <sz val="9"/>
        <color auto="1"/>
        <name val="Times New Roman"/>
        <family val="1"/>
        <charset val="204"/>
        <scheme val="none"/>
      </font>
      <numFmt numFmtId="0" formatCode="General"/>
      <alignment horizontal="general" vertical="bottom"/>
      <border outline="0">
        <right/>
        <top/>
        <bottom/>
      </border>
    </dxf>
  </rfmt>
  <rfmt sheetId="1" sqref="L2060" start="0" length="0">
    <dxf>
      <font>
        <sz val="9"/>
        <color auto="1"/>
        <name val="Times New Roman"/>
        <family val="1"/>
        <charset val="204"/>
        <scheme val="none"/>
      </font>
      <alignment horizontal="general" vertical="bottom"/>
      <border outline="0">
        <right/>
        <top/>
        <bottom/>
      </border>
    </dxf>
  </rfmt>
  <rfmt sheetId="1" sqref="M2060" start="0" length="0">
    <dxf>
      <font>
        <sz val="9"/>
        <color auto="1"/>
        <name val="Times New Roman"/>
        <family val="1"/>
        <charset val="204"/>
        <scheme val="none"/>
      </font>
      <numFmt numFmtId="0" formatCode="General"/>
      <alignment horizontal="general" vertical="bottom"/>
      <border outline="0">
        <right/>
        <top/>
        <bottom/>
      </border>
    </dxf>
  </rfmt>
  <rcc rId="19944" sId="1" odxf="1" dxf="1">
    <oc r="N2060" t="inlineStr">
      <is>
        <t>плоская</t>
      </is>
    </oc>
    <nc r="N2060"/>
    <o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odxf>
    <ndxf>
      <font>
        <sz val="9"/>
        <color auto="1"/>
        <name val="Times New Roman"/>
        <family val="1"/>
        <charset val="204"/>
        <scheme val="none"/>
      </font>
      <numFmt numFmtId="0" formatCode="General"/>
      <alignment horizontal="general" vertical="bottom"/>
      <border outline="0">
        <right/>
        <top/>
        <bottom/>
      </border>
    </ndxf>
  </rcc>
  <rcc rId="19945" sId="1" odxf="1" dxf="1">
    <oc r="O2060">
      <v>4519216.09</v>
    </oc>
    <nc r="O2060"/>
    <o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border outline="0">
        <right/>
        <top/>
        <bottom/>
      </border>
    </ndxf>
  </rcc>
  <rfmt sheetId="1" sqref="P2060" start="0" length="0">
    <dxf>
      <font>
        <sz val="9"/>
        <color auto="1"/>
        <name val="Times New Roman"/>
        <family val="1"/>
        <charset val="204"/>
        <scheme val="none"/>
      </font>
      <numFmt numFmtId="0" formatCode="General"/>
      <alignment horizontal="general" vertical="bottom"/>
      <border outline="0">
        <right/>
        <top/>
        <bottom/>
      </border>
    </dxf>
  </rfmt>
  <rfmt sheetId="1" sqref="Q2060" start="0" length="0">
    <dxf>
      <font>
        <sz val="9"/>
        <color auto="1"/>
        <name val="Times New Roman"/>
        <family val="1"/>
        <charset val="204"/>
        <scheme val="none"/>
      </font>
      <numFmt numFmtId="0" formatCode="General"/>
      <alignment horizontal="general" vertical="bottom"/>
      <border outline="0">
        <left/>
        <right/>
        <top/>
        <bottom/>
      </border>
    </dxf>
  </rfmt>
  <rfmt sheetId="1" sqref="R2060" start="0" length="0">
    <dxf>
      <font>
        <sz val="9"/>
        <color auto="1"/>
        <name val="Times New Roman"/>
        <family val="1"/>
        <charset val="204"/>
        <scheme val="none"/>
      </font>
      <numFmt numFmtId="0" formatCode="General"/>
      <alignment horizontal="general" vertical="bottom"/>
      <border outline="0">
        <right/>
        <top/>
        <bottom/>
      </border>
    </dxf>
  </rfmt>
  <rfmt sheetId="1" sqref="S2060" start="0" length="0">
    <dxf>
      <font>
        <sz val="9"/>
        <color auto="1"/>
        <name val="Times New Roman"/>
        <family val="1"/>
        <charset val="204"/>
        <scheme val="none"/>
      </font>
      <numFmt numFmtId="0" formatCode="General"/>
      <alignment horizontal="general" vertical="bottom"/>
      <border outline="0">
        <right/>
        <top/>
        <bottom/>
      </border>
    </dxf>
  </rfmt>
  <rrc rId="19946" sId="1" ref="A2055:XFD2055" action="deleteRow">
    <rfmt sheetId="1" xfDxf="1" sqref="A2055:XFD2055" start="0" length="0">
      <dxf>
        <font>
          <color auto="1"/>
        </font>
      </dxf>
    </rfmt>
  </rrc>
  <rrc rId="19947" sId="1" ref="A2055:XFD2055" action="deleteRow">
    <rfmt sheetId="1" xfDxf="1" sqref="A2055:XFD2055" start="0" length="0">
      <dxf>
        <font>
          <color auto="1"/>
        </font>
      </dxf>
    </rfmt>
  </rrc>
  <rrc rId="19948" sId="1" ref="A2055:XFD2055" action="deleteRow">
    <rfmt sheetId="1" xfDxf="1" sqref="A2055:XFD2055" start="0" length="0">
      <dxf>
        <font>
          <color auto="1"/>
        </font>
      </dxf>
    </rfmt>
  </rrc>
  <rrc rId="19949" sId="1" ref="A2055:XFD2055" action="deleteRow">
    <rfmt sheetId="1" xfDxf="1" sqref="A2055:XFD2055" start="0" length="0">
      <dxf>
        <font>
          <color auto="1"/>
        </font>
      </dxf>
    </rfmt>
  </rrc>
  <rrc rId="19950" sId="1" ref="A2055:XFD2055" action="deleteRow">
    <rfmt sheetId="1" xfDxf="1" sqref="A2055:XFD2055" start="0" length="0">
      <dxf>
        <font>
          <color auto="1"/>
        </font>
      </dxf>
    </rfmt>
  </rrc>
  <rrc rId="19951" sId="1" ref="A2055:XFD2055" action="deleteRow">
    <rfmt sheetId="1" xfDxf="1" sqref="A2055:XFD2055" start="0" length="0">
      <dxf>
        <font>
          <color auto="1"/>
        </font>
      </dxf>
    </rfmt>
  </rrc>
  <rcc rId="19952" sId="2">
    <nc r="D37" t="inlineStr">
      <is>
        <t>Сургутский район</t>
      </is>
    </nc>
  </rcc>
  <rcc rId="19953" sId="2">
    <nc r="E37" t="inlineStr">
      <is>
        <t>пгт. Федоровский, ул. Московская, д. 13</t>
      </is>
    </nc>
  </rcc>
  <rcc rId="19954" sId="2" numFmtId="4">
    <nc r="F37">
      <v>5386075.29</v>
    </nc>
  </rcc>
  <rcc rId="19955" sId="2">
    <nc r="D109" t="inlineStr">
      <is>
        <t>Сургутский район</t>
      </is>
    </nc>
  </rcc>
  <rcc rId="19956" sId="2">
    <nc r="E109" t="inlineStr">
      <is>
        <t>пгт. Федоровский, ул. Московская, д. 15А</t>
      </is>
    </nc>
  </rcc>
  <rcc rId="19957" sId="2" numFmtId="4">
    <nc r="F109">
      <v>4430418.4400000004</v>
    </nc>
  </rcc>
  <rcc rId="19958" sId="2">
    <nc r="D104" t="inlineStr">
      <is>
        <t>Сургутский район</t>
      </is>
    </nc>
  </rcc>
  <rcc rId="19959" sId="2">
    <nc r="E104" t="inlineStr">
      <is>
        <t>пгт. Федоровский, ул. Пионерная, д. 38А</t>
      </is>
    </nc>
  </rcc>
  <rcc rId="19960" sId="2" numFmtId="4">
    <nc r="F104">
      <v>4732613.9400000004</v>
    </nc>
  </rcc>
  <rcc rId="19961" sId="2">
    <nc r="D96" t="inlineStr">
      <is>
        <t>Сургутский район</t>
      </is>
    </nc>
  </rcc>
  <rcc rId="19962" sId="2">
    <nc r="E96" t="inlineStr">
      <is>
        <t>пгт. Федоровский, ул. Савуйская, д. 21</t>
      </is>
    </nc>
  </rcc>
  <rcc rId="19963" sId="2" numFmtId="4">
    <nc r="F96">
      <v>3568149.39</v>
    </nc>
  </rcc>
  <rcc rId="19964" sId="2">
    <nc r="D117" t="inlineStr">
      <is>
        <t>Сургутский район</t>
      </is>
    </nc>
  </rcc>
  <rcc rId="19965" sId="2">
    <nc r="E117" t="inlineStr">
      <is>
        <t>пгт. Федоровский, ул. Строителей, д. 21</t>
      </is>
    </nc>
  </rcc>
  <rcc rId="19966" sId="2" numFmtId="4">
    <nc r="F117">
      <v>4732867.2699999996</v>
    </nc>
  </rcc>
  <rcc rId="19967" sId="2">
    <nc r="D144" t="inlineStr">
      <is>
        <t>Сургутский район</t>
      </is>
    </nc>
  </rcc>
  <rcc rId="19968" sId="2">
    <nc r="E144" t="inlineStr">
      <is>
        <t>пгт. Федоровский, ул. Строителей, д. 23</t>
      </is>
    </nc>
  </rcc>
  <rcc rId="19969" sId="2" numFmtId="4">
    <nc r="F144">
      <v>8875090.5</v>
    </nc>
  </rcc>
  <rcc rId="19970" sId="2">
    <nc r="B37" t="inlineStr">
      <is>
        <t>-</t>
      </is>
    </nc>
  </rcc>
  <rcc rId="19971" sId="2">
    <nc r="C37" t="inlineStr">
      <is>
        <t>2022</t>
      </is>
    </nc>
  </rcc>
  <rcc rId="19972" sId="2">
    <nc r="B109" t="inlineStr">
      <is>
        <t>-</t>
      </is>
    </nc>
  </rcc>
  <rcc rId="19973" sId="2">
    <nc r="C109" t="inlineStr">
      <is>
        <t>2022</t>
      </is>
    </nc>
  </rcc>
  <rcc rId="19974" sId="2" odxf="1" dxf="1">
    <nc r="B104" t="inlineStr">
      <is>
        <t>-</t>
      </is>
    </nc>
    <odxf>
      <alignment wrapText="1"/>
    </odxf>
    <ndxf>
      <alignment wrapText="0"/>
    </ndxf>
  </rcc>
  <rcc rId="19975" sId="2" odxf="1" dxf="1">
    <nc r="C104" t="inlineStr">
      <is>
        <t>2022</t>
      </is>
    </nc>
    <odxf>
      <numFmt numFmtId="0" formatCode="General"/>
      <alignment wrapText="1"/>
    </odxf>
    <ndxf>
      <numFmt numFmtId="30" formatCode="@"/>
      <alignment wrapText="0"/>
    </ndxf>
  </rcc>
  <rcc rId="19976" sId="2" odxf="1" dxf="1">
    <nc r="B96" t="inlineStr">
      <is>
        <t>-</t>
      </is>
    </nc>
    <odxf>
      <alignment wrapText="1"/>
    </odxf>
    <ndxf>
      <alignment wrapText="0"/>
    </ndxf>
  </rcc>
  <rcc rId="19977" sId="2" odxf="1" dxf="1">
    <nc r="C96" t="inlineStr">
      <is>
        <t>2022</t>
      </is>
    </nc>
    <odxf>
      <numFmt numFmtId="0" formatCode="General"/>
      <alignment wrapText="1"/>
    </odxf>
    <ndxf>
      <numFmt numFmtId="30" formatCode="@"/>
      <alignment wrapText="0"/>
    </ndxf>
  </rcc>
  <rcc rId="19978" sId="2" odxf="1" dxf="1">
    <nc r="B117" t="inlineStr">
      <is>
        <t>-</t>
      </is>
    </nc>
    <odxf>
      <alignment wrapText="1"/>
    </odxf>
    <ndxf>
      <alignment wrapText="0"/>
    </ndxf>
  </rcc>
  <rcc rId="19979" sId="2" odxf="1" dxf="1">
    <nc r="C117" t="inlineStr">
      <is>
        <t>2022</t>
      </is>
    </nc>
    <odxf>
      <numFmt numFmtId="0" formatCode="General"/>
      <alignment wrapText="1"/>
    </odxf>
    <ndxf>
      <numFmt numFmtId="30" formatCode="@"/>
      <alignment wrapText="0"/>
    </ndxf>
  </rcc>
  <rcc rId="19980" sId="2" odxf="1" dxf="1">
    <nc r="B144" t="inlineStr">
      <is>
        <t>-</t>
      </is>
    </nc>
    <odxf>
      <alignment wrapText="1"/>
    </odxf>
    <ndxf>
      <alignment wrapText="0"/>
    </ndxf>
  </rcc>
  <rcc rId="19981" sId="2" odxf="1" dxf="1">
    <nc r="C144" t="inlineStr">
      <is>
        <t>2022</t>
      </is>
    </nc>
    <odxf>
      <numFmt numFmtId="0" formatCode="General"/>
      <alignment wrapText="1"/>
    </odxf>
    <ndxf>
      <numFmt numFmtId="30" formatCode="@"/>
      <alignment wrapText="0"/>
    </ndxf>
  </rcc>
  <rcc rId="19982" sId="2">
    <nc r="G37" t="inlineStr">
      <is>
        <t>Перенесли на 2023 года, аукцион не состоялся в 2022 году</t>
      </is>
    </nc>
  </rcc>
  <rcc rId="19983" sId="2" odxf="1" dxf="1">
    <nc r="G109" t="inlineStr">
      <is>
        <t>Перенесли на 2023 года, аукцион не состоялся в 2022 году</t>
      </is>
    </nc>
    <ndxf>
      <numFmt numFmtId="0" formatCode="General"/>
    </ndxf>
  </rcc>
  <rcc rId="19984" sId="2">
    <nc r="G104" t="inlineStr">
      <is>
        <t>Перенесли на 2023 года, аукцион не состоялся в 2022 году</t>
      </is>
    </nc>
  </rcc>
  <rcc rId="19985" sId="2">
    <nc r="G96" t="inlineStr">
      <is>
        <t>Перенесли на 2023 года, аукцион не состоялся в 2022 году</t>
      </is>
    </nc>
  </rcc>
  <rcc rId="19986" sId="2">
    <nc r="G117" t="inlineStr">
      <is>
        <t>Перенесли на 2023 года, аукцион не состоялся в 2022 году</t>
      </is>
    </nc>
  </rcc>
  <rcc rId="19987" sId="2">
    <nc r="G144" t="inlineStr">
      <is>
        <t>Перенесли на 2023 года, аукцион не состоялся в 2022 году</t>
      </is>
    </nc>
  </rcc>
</revisions>
</file>

<file path=xl/revisions/revisionLog2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563">
    <dxf>
      <fill>
        <patternFill patternType="solid">
          <bgColor rgb="FFFFFF00"/>
        </patternFill>
      </fill>
    </dxf>
  </rfmt>
  <rcc rId="19988" sId="1" numFmtId="4">
    <oc r="G1563">
      <v>12849745.5</v>
    </oc>
    <nc r="G1563">
      <f>12849745.5/2</f>
    </nc>
  </rcc>
  <rcc rId="19989" sId="1" numFmtId="4">
    <oc r="G1563">
      <f>12849745.5/2</f>
    </oc>
    <nc r="G1563">
      <v>6424872.75</v>
    </nc>
  </rcc>
  <rcc rId="19990" sId="1">
    <nc r="T1563" t="inlineStr">
      <is>
        <t>ТС выше 0,00 ушел на 2023 год</t>
      </is>
    </nc>
  </rcc>
  <rcv guid="{588C31BA-C36B-4B9E-AE8B-D926F1C5CA78}" action="delete"/>
  <rdn rId="0" localSheetId="1" customView="1" name="Z_588C31BA_C36B_4B9E_AE8B_D926F1C5CA78_.wvu.FilterData" hidden="1" oldHidden="1">
    <formula>'2020-2022'!$A$7:$S$2120</formula>
    <oldFormula>'2020-2022'!$A$7:$S$2120</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2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93" sId="1" numFmtId="4">
    <oc r="H1701">
      <v>3854574.15</v>
    </oc>
    <nc r="H1701">
      <v>3445885.47</v>
    </nc>
  </rcc>
  <rfmt sheetId="1" sqref="H1701">
    <dxf>
      <fill>
        <patternFill>
          <bgColor rgb="FF92D050"/>
        </patternFill>
      </fill>
    </dxf>
  </rfmt>
  <rcc rId="19994" sId="1" numFmtId="4">
    <oc r="I1701">
      <v>1843343.31</v>
    </oc>
    <nc r="I1701">
      <v>841033.13</v>
    </nc>
  </rcc>
  <rfmt sheetId="1" sqref="I1701">
    <dxf>
      <fill>
        <patternFill>
          <bgColor rgb="FF92D050"/>
        </patternFill>
      </fill>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1978">
    <dxf>
      <fill>
        <patternFill patternType="solid">
          <bgColor rgb="FFFFFF00"/>
        </patternFill>
      </fill>
    </dxf>
  </rfmt>
  <rcc rId="16630" sId="1" numFmtId="4">
    <oc r="Q1978">
      <v>1677864.7</v>
    </oc>
    <nc r="Q1978"/>
  </rcc>
</revisions>
</file>

<file path=xl/revisions/revisionLog2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1701 R1701">
    <dxf>
      <fill>
        <patternFill patternType="solid">
          <bgColor rgb="FF92D050"/>
        </patternFill>
      </fill>
    </dxf>
  </rfmt>
  <rcc rId="19995" sId="1" numFmtId="4">
    <oc r="P1701">
      <v>4931454.68</v>
    </oc>
    <nc r="P1701">
      <v>4388764.2699999996</v>
    </nc>
  </rcc>
  <rfmt sheetId="1" sqref="P1701">
    <dxf>
      <fill>
        <patternFill patternType="solid">
          <bgColor rgb="FF92D050"/>
        </patternFill>
      </fill>
    </dxf>
  </rfmt>
  <rcc rId="19996" sId="1">
    <nc r="T1701" t="inlineStr">
      <is>
        <t>ХГВС выше 0,00 перенесены на 2023 г</t>
      </is>
    </nc>
  </rcc>
</revisions>
</file>

<file path=xl/revisions/revisionLog2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766">
    <dxf>
      <fill>
        <patternFill>
          <bgColor rgb="FF92D050"/>
        </patternFill>
      </fill>
    </dxf>
  </rfmt>
  <rcc rId="19997" sId="1" xfDxf="1" dxf="1" numFmtId="4">
    <oc r="J1767">
      <v>352171.92</v>
    </oc>
    <nc r="J1767">
      <v>1034247.97</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J1767">
    <dxf>
      <fill>
        <patternFill>
          <bgColor rgb="FF92D050"/>
        </patternFill>
      </fill>
    </dxf>
  </rfmt>
  <rfmt sheetId="1" sqref="J1100">
    <dxf>
      <fill>
        <patternFill patternType="solid">
          <bgColor rgb="FF92D050"/>
        </patternFill>
      </fill>
    </dxf>
  </rfmt>
  <rfmt sheetId="1" sqref="J1101">
    <dxf>
      <fill>
        <patternFill patternType="solid">
          <bgColor rgb="FF92D050"/>
        </patternFill>
      </fill>
    </dxf>
  </rfmt>
  <rfmt sheetId="2" sqref="B60" start="0" length="0">
    <dxf>
      <alignment wrapText="0"/>
    </dxf>
  </rfmt>
  <rfmt sheetId="2" sqref="C60" start="0" length="0">
    <dxf>
      <numFmt numFmtId="30" formatCode="@"/>
      <alignment wrapText="0"/>
    </dxf>
  </rfmt>
  <rfmt sheetId="1" sqref="J1766">
    <dxf>
      <fill>
        <patternFill>
          <bgColor rgb="FFFFFF00"/>
        </patternFill>
      </fill>
    </dxf>
  </rfmt>
</revisions>
</file>

<file path=xl/revisions/revisionLog2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98" sId="1" odxf="1" dxf="1" numFmtId="4">
    <nc r="A837">
      <v>46</v>
    </nc>
    <odxf>
      <fill>
        <patternFill patternType="solid">
          <bgColor rgb="FFFFFF00"/>
        </patternFill>
      </fill>
    </odxf>
    <ndxf>
      <fill>
        <patternFill patternType="none">
          <bgColor indexed="65"/>
        </patternFill>
      </fill>
    </ndxf>
  </rcc>
  <rcc rId="19999" sId="1" numFmtId="4">
    <oc r="A838">
      <v>46</v>
    </oc>
    <nc r="A838">
      <v>47</v>
    </nc>
  </rcc>
  <rcc rId="20000" sId="1" numFmtId="4">
    <oc r="A839">
      <v>47</v>
    </oc>
    <nc r="A839">
      <v>48</v>
    </nc>
  </rcc>
  <rcc rId="20001" sId="1">
    <oc r="A842">
      <v>48</v>
    </oc>
    <nc r="A842">
      <v>49</v>
    </nc>
  </rcc>
  <rcc rId="20002" sId="1">
    <oc r="A843">
      <v>49</v>
    </oc>
    <nc r="A843">
      <v>50</v>
    </nc>
  </rcc>
  <rcc rId="20003" sId="1">
    <oc r="A844">
      <v>50</v>
    </oc>
    <nc r="A844">
      <v>51</v>
    </nc>
  </rcc>
  <rcc rId="20004" sId="1">
    <oc r="A845">
      <v>51</v>
    </oc>
    <nc r="A845">
      <v>52</v>
    </nc>
  </rcc>
  <rcc rId="20005" sId="1">
    <oc r="A846">
      <v>52</v>
    </oc>
    <nc r="A846">
      <v>53</v>
    </nc>
  </rcc>
  <rcc rId="20006" sId="1">
    <oc r="A847">
      <v>53</v>
    </oc>
    <nc r="A847">
      <v>54</v>
    </nc>
  </rcc>
  <rcc rId="20007" sId="1">
    <oc r="A848">
      <v>54</v>
    </oc>
    <nc r="A848">
      <v>55</v>
    </nc>
  </rcc>
  <rcc rId="20008" sId="1">
    <oc r="A849">
      <v>55</v>
    </oc>
    <nc r="A849">
      <v>56</v>
    </nc>
  </rcc>
  <rcc rId="20009" sId="1">
    <oc r="A850">
      <v>56</v>
    </oc>
    <nc r="A850">
      <v>57</v>
    </nc>
  </rcc>
  <rcc rId="20010" sId="1">
    <oc r="A851">
      <v>57</v>
    </oc>
    <nc r="A851">
      <v>58</v>
    </nc>
  </rcc>
  <rcc rId="20011" sId="1">
    <oc r="A852">
      <v>58</v>
    </oc>
    <nc r="A852">
      <v>59</v>
    </nc>
  </rcc>
  <rcc rId="20012" sId="1">
    <oc r="A853">
      <v>59</v>
    </oc>
    <nc r="A853">
      <v>60</v>
    </nc>
  </rcc>
  <rcc rId="20013" sId="1">
    <oc r="A854">
      <v>60</v>
    </oc>
    <nc r="A854">
      <v>61</v>
    </nc>
  </rcc>
  <rcc rId="20014" sId="1">
    <oc r="A855">
      <v>61</v>
    </oc>
    <nc r="A855">
      <v>62</v>
    </nc>
  </rcc>
  <rcc rId="20015" sId="1">
    <oc r="A858">
      <v>62</v>
    </oc>
    <nc r="A858">
      <v>63</v>
    </nc>
  </rcc>
  <rcc rId="20016" sId="1">
    <oc r="A859">
      <v>63</v>
    </oc>
    <nc r="A859">
      <v>64</v>
    </nc>
  </rcc>
  <rcc rId="20017" sId="1">
    <oc r="A860">
      <v>64</v>
    </oc>
    <nc r="A860">
      <v>65</v>
    </nc>
  </rcc>
  <rcc rId="20018" sId="1">
    <oc r="A861">
      <v>65</v>
    </oc>
    <nc r="A861">
      <v>66</v>
    </nc>
  </rcc>
  <rcc rId="20019" sId="1">
    <oc r="A862">
      <v>66</v>
    </oc>
    <nc r="A862">
      <v>67</v>
    </nc>
  </rcc>
  <rcc rId="20020" sId="1">
    <oc r="A863">
      <v>67</v>
    </oc>
    <nc r="A863">
      <v>68</v>
    </nc>
  </rcc>
  <rcc rId="20021" sId="1">
    <oc r="A864">
      <v>68</v>
    </oc>
    <nc r="A864">
      <v>69</v>
    </nc>
  </rcc>
  <rcc rId="20022" sId="1">
    <oc r="A865">
      <v>69</v>
    </oc>
    <nc r="A865">
      <v>70</v>
    </nc>
  </rcc>
  <rcc rId="20023" sId="1">
    <oc r="A866">
      <v>70</v>
    </oc>
    <nc r="A866">
      <v>71</v>
    </nc>
  </rcc>
  <rcc rId="20024" sId="1">
    <oc r="A867">
      <v>71</v>
    </oc>
    <nc r="A867">
      <v>72</v>
    </nc>
  </rcc>
  <rcc rId="20025" sId="1">
    <oc r="A868">
      <v>72</v>
    </oc>
    <nc r="A868">
      <v>73</v>
    </nc>
  </rcc>
  <rcc rId="20026" sId="1">
    <oc r="A869">
      <v>73</v>
    </oc>
    <nc r="A869">
      <v>74</v>
    </nc>
  </rcc>
  <rcc rId="20027" sId="1">
    <oc r="A870">
      <v>74</v>
    </oc>
    <nc r="A870">
      <v>75</v>
    </nc>
  </rcc>
  <rcc rId="20028" sId="1">
    <oc r="A871">
      <v>75</v>
    </oc>
    <nc r="A871">
      <v>76</v>
    </nc>
  </rcc>
  <rcc rId="20029" sId="1">
    <oc r="A872">
      <v>76</v>
    </oc>
    <nc r="A872">
      <v>77</v>
    </nc>
  </rcc>
  <rcc rId="20030" sId="1">
    <oc r="A873">
      <v>77</v>
    </oc>
    <nc r="A873">
      <v>78</v>
    </nc>
  </rcc>
  <rcc rId="20031" sId="1">
    <oc r="A874">
      <v>78</v>
    </oc>
    <nc r="A874">
      <v>79</v>
    </nc>
  </rcc>
  <rcc rId="20032" sId="1">
    <oc r="A875">
      <v>79</v>
    </oc>
    <nc r="A875">
      <v>80</v>
    </nc>
  </rcc>
  <rcc rId="20033" sId="1">
    <oc r="A876">
      <v>80</v>
    </oc>
    <nc r="A876">
      <v>81</v>
    </nc>
  </rcc>
  <rcc rId="20034" sId="1">
    <oc r="A877">
      <v>81</v>
    </oc>
    <nc r="A877">
      <v>82</v>
    </nc>
  </rcc>
  <rcc rId="20035" sId="1">
    <oc r="A878">
      <v>82</v>
    </oc>
    <nc r="A878">
      <v>83</v>
    </nc>
  </rcc>
  <rcc rId="20036" sId="1">
    <oc r="A879">
      <v>83</v>
    </oc>
    <nc r="A879">
      <v>84</v>
    </nc>
  </rcc>
  <rcc rId="20037" sId="1">
    <oc r="A882">
      <v>84</v>
    </oc>
    <nc r="A882">
      <v>85</v>
    </nc>
  </rcc>
  <rcc rId="20038" sId="1">
    <oc r="A883">
      <v>85</v>
    </oc>
    <nc r="A883">
      <v>86</v>
    </nc>
  </rcc>
  <rcc rId="20039" sId="1">
    <oc r="A884">
      <v>86</v>
    </oc>
    <nc r="A884">
      <v>87</v>
    </nc>
  </rcc>
  <rcc rId="20040" sId="1">
    <oc r="A885">
      <v>87</v>
    </oc>
    <nc r="A885">
      <v>88</v>
    </nc>
  </rcc>
  <rcc rId="20041" sId="1">
    <oc r="A886">
      <v>88</v>
    </oc>
    <nc r="A886">
      <v>89</v>
    </nc>
  </rcc>
  <rcc rId="20042" sId="1">
    <oc r="A887">
      <v>89</v>
    </oc>
    <nc r="A887">
      <v>90</v>
    </nc>
  </rcc>
  <rcc rId="20043" sId="1">
    <oc r="A888">
      <v>90</v>
    </oc>
    <nc r="A888">
      <v>91</v>
    </nc>
  </rcc>
  <rcc rId="20044" sId="1">
    <oc r="A889">
      <v>91</v>
    </oc>
    <nc r="A889">
      <v>92</v>
    </nc>
  </rcc>
  <rcc rId="20045" sId="1">
    <oc r="A890">
      <v>92</v>
    </oc>
    <nc r="A890">
      <v>93</v>
    </nc>
  </rcc>
  <rcc rId="20046" sId="1">
    <oc r="A891">
      <v>93</v>
    </oc>
    <nc r="A891">
      <v>94</v>
    </nc>
  </rcc>
  <rcc rId="20047" sId="1">
    <oc r="A892">
      <v>94</v>
    </oc>
    <nc r="A892">
      <v>95</v>
    </nc>
  </rcc>
  <rcc rId="20048" sId="1">
    <oc r="A893">
      <v>95</v>
    </oc>
    <nc r="A893">
      <v>96</v>
    </nc>
  </rcc>
  <rcc rId="20049" sId="1">
    <oc r="A894">
      <v>96</v>
    </oc>
    <nc r="A894">
      <v>97</v>
    </nc>
  </rcc>
  <rcc rId="20050" sId="1">
    <oc r="A895">
      <v>97</v>
    </oc>
    <nc r="A895">
      <v>98</v>
    </nc>
  </rcc>
  <rcc rId="20051" sId="1">
    <oc r="A896">
      <v>98</v>
    </oc>
    <nc r="A896">
      <v>99</v>
    </nc>
  </rcc>
  <rcc rId="20052" sId="1">
    <oc r="A897">
      <v>99</v>
    </oc>
    <nc r="A897">
      <v>100</v>
    </nc>
  </rcc>
  <rcc rId="20053" sId="1">
    <oc r="A898">
      <v>100</v>
    </oc>
    <nc r="A898">
      <v>101</v>
    </nc>
  </rcc>
  <rcc rId="20054" sId="1">
    <oc r="A899">
      <v>101</v>
    </oc>
    <nc r="A899">
      <v>102</v>
    </nc>
  </rcc>
  <rcc rId="20055" sId="1">
    <oc r="A901">
      <v>102</v>
    </oc>
    <nc r="A901">
      <v>103</v>
    </nc>
  </rcc>
  <rcc rId="20056" sId="1">
    <oc r="A902">
      <v>103</v>
    </oc>
    <nc r="A902">
      <v>104</v>
    </nc>
  </rcc>
  <rcc rId="20057" sId="1">
    <oc r="A900">
      <v>104</v>
    </oc>
    <nc r="A900">
      <v>105</v>
    </nc>
  </rcc>
  <rcc rId="20058" sId="1">
    <oc r="A903">
      <v>105</v>
    </oc>
    <nc r="A903">
      <v>106</v>
    </nc>
  </rcc>
  <rcc rId="20059" sId="1">
    <oc r="A904">
      <v>106</v>
    </oc>
    <nc r="A904">
      <v>107</v>
    </nc>
  </rcc>
  <rcc rId="20060" sId="1">
    <oc r="A905">
      <v>107</v>
    </oc>
    <nc r="A905">
      <v>108</v>
    </nc>
  </rcc>
  <rcc rId="20061" sId="1">
    <oc r="A906">
      <v>108</v>
    </oc>
    <nc r="A906">
      <v>109</v>
    </nc>
  </rcc>
  <rcc rId="20062" sId="1">
    <oc r="A907">
      <v>109</v>
    </oc>
    <nc r="A907">
      <v>110</v>
    </nc>
  </rcc>
  <rcc rId="20063" sId="1">
    <oc r="A908">
      <v>110</v>
    </oc>
    <nc r="A908">
      <v>111</v>
    </nc>
  </rcc>
  <rcc rId="20064" sId="1">
    <oc r="A909">
      <v>111</v>
    </oc>
    <nc r="A909">
      <v>112</v>
    </nc>
  </rcc>
  <rcc rId="20065" sId="1">
    <oc r="A910">
      <v>112</v>
    </oc>
    <nc r="A910">
      <v>113</v>
    </nc>
  </rcc>
  <rcc rId="20066" sId="1">
    <oc r="A911">
      <v>113</v>
    </oc>
    <nc r="A911">
      <v>114</v>
    </nc>
  </rcc>
  <rcc rId="20067" sId="1">
    <oc r="A912">
      <v>114</v>
    </oc>
    <nc r="A912">
      <v>115</v>
    </nc>
  </rcc>
  <rcc rId="20068" sId="1">
    <oc r="A913">
      <v>115</v>
    </oc>
    <nc r="A913">
      <v>116</v>
    </nc>
  </rcc>
  <rcc rId="20069" sId="1">
    <oc r="A914">
      <v>116</v>
    </oc>
    <nc r="A914">
      <v>117</v>
    </nc>
  </rcc>
  <rcc rId="20070" sId="1">
    <oc r="A915">
      <v>117</v>
    </oc>
    <nc r="A915">
      <v>118</v>
    </nc>
  </rcc>
  <rcc rId="20071" sId="1">
    <oc r="A916">
      <v>118</v>
    </oc>
    <nc r="A916">
      <v>119</v>
    </nc>
  </rcc>
  <rcc rId="20072" sId="1">
    <oc r="A917">
      <v>119</v>
    </oc>
    <nc r="A917">
      <v>120</v>
    </nc>
  </rcc>
  <rcc rId="20073" sId="1">
    <oc r="A918">
      <v>120</v>
    </oc>
    <nc r="A918">
      <v>121</v>
    </nc>
  </rcc>
  <rcc rId="20074" sId="1">
    <oc r="A919">
      <v>121</v>
    </oc>
    <nc r="A919">
      <v>122</v>
    </nc>
  </rcc>
  <rcc rId="20075" sId="1">
    <oc r="A920">
      <v>122</v>
    </oc>
    <nc r="A920">
      <v>123</v>
    </nc>
  </rcc>
  <rcc rId="20076" sId="1">
    <oc r="A921">
      <v>123</v>
    </oc>
    <nc r="A921">
      <v>124</v>
    </nc>
  </rcc>
  <rcc rId="20077" sId="1">
    <oc r="A922">
      <v>124</v>
    </oc>
    <nc r="A922">
      <v>125</v>
    </nc>
  </rcc>
  <rcc rId="20078" sId="1">
    <oc r="A923">
      <v>125</v>
    </oc>
    <nc r="A923">
      <v>126</v>
    </nc>
  </rcc>
  <rcc rId="20079" sId="1">
    <oc r="A924">
      <v>126</v>
    </oc>
    <nc r="A924">
      <v>127</v>
    </nc>
  </rcc>
  <rcc rId="20080" sId="1">
    <oc r="A925">
      <v>127</v>
    </oc>
    <nc r="A925">
      <v>128</v>
    </nc>
  </rcc>
  <rcc rId="20081" sId="1">
    <oc r="A926">
      <v>128</v>
    </oc>
    <nc r="A926">
      <v>129</v>
    </nc>
  </rcc>
  <rcc rId="20082" sId="1">
    <oc r="A927">
      <v>129</v>
    </oc>
    <nc r="A927">
      <v>130</v>
    </nc>
  </rcc>
  <rcc rId="20083" sId="1">
    <oc r="A928">
      <v>130</v>
    </oc>
    <nc r="A928">
      <v>131</v>
    </nc>
  </rcc>
  <rcc rId="20084" sId="1">
    <oc r="A929">
      <v>131</v>
    </oc>
    <nc r="A929">
      <v>132</v>
    </nc>
  </rcc>
  <rcc rId="20085" sId="1">
    <oc r="A930">
      <v>132</v>
    </oc>
    <nc r="A930">
      <v>133</v>
    </nc>
  </rcc>
  <rcc rId="20086" sId="1">
    <oc r="A931">
      <v>133</v>
    </oc>
    <nc r="A931">
      <v>134</v>
    </nc>
  </rcc>
  <rcc rId="20087" sId="1">
    <oc r="A932">
      <v>134</v>
    </oc>
    <nc r="A932">
      <v>135</v>
    </nc>
  </rcc>
  <rcc rId="20088" sId="1">
    <oc r="A933">
      <v>135</v>
    </oc>
    <nc r="A933">
      <v>136</v>
    </nc>
  </rcc>
  <rcc rId="20089" sId="1">
    <oc r="A934">
      <v>136</v>
    </oc>
    <nc r="A934">
      <v>137</v>
    </nc>
  </rcc>
  <rcc rId="20090" sId="1">
    <oc r="A935">
      <v>137</v>
    </oc>
    <nc r="A935">
      <v>138</v>
    </nc>
  </rcc>
  <rcc rId="20091" sId="1">
    <oc r="A936">
      <v>138</v>
    </oc>
    <nc r="A936">
      <v>139</v>
    </nc>
  </rcc>
  <rcc rId="20092" sId="1">
    <oc r="A937">
      <v>139</v>
    </oc>
    <nc r="A937">
      <v>140</v>
    </nc>
  </rcc>
  <rcc rId="20093" sId="1">
    <oc r="A938">
      <v>140</v>
    </oc>
    <nc r="A938">
      <v>141</v>
    </nc>
  </rcc>
  <rcc rId="20094" sId="1">
    <oc r="A939">
      <v>141</v>
    </oc>
    <nc r="A939">
      <v>142</v>
    </nc>
  </rcc>
  <rcc rId="20095" sId="1">
    <oc r="A940">
      <v>142</v>
    </oc>
    <nc r="A940">
      <v>143</v>
    </nc>
  </rcc>
  <rcc rId="20096" sId="1">
    <oc r="A941">
      <v>143</v>
    </oc>
    <nc r="A941">
      <v>144</v>
    </nc>
  </rcc>
  <rcc rId="20097" sId="1">
    <oc r="A942">
      <v>144</v>
    </oc>
    <nc r="A942">
      <v>145</v>
    </nc>
  </rcc>
  <rcc rId="20098" sId="1">
    <oc r="A943">
      <v>145</v>
    </oc>
    <nc r="A943">
      <v>146</v>
    </nc>
  </rcc>
  <rcc rId="20099" sId="1">
    <oc r="A944">
      <v>146</v>
    </oc>
    <nc r="A944">
      <v>147</v>
    </nc>
  </rcc>
  <rcc rId="20100" sId="1">
    <oc r="A945">
      <v>147</v>
    </oc>
    <nc r="A945">
      <v>148</v>
    </nc>
  </rcc>
  <rcc rId="20101" sId="1">
    <oc r="A946">
      <v>148</v>
    </oc>
    <nc r="A946">
      <v>149</v>
    </nc>
  </rcc>
  <rcc rId="20102" sId="1">
    <oc r="A947">
      <v>149</v>
    </oc>
    <nc r="A947">
      <v>150</v>
    </nc>
  </rcc>
  <rcc rId="20103" sId="1">
    <oc r="A948">
      <v>150</v>
    </oc>
    <nc r="A948">
      <v>151</v>
    </nc>
  </rcc>
  <rcc rId="20104" sId="1">
    <oc r="A949">
      <v>151</v>
    </oc>
    <nc r="A949">
      <v>152</v>
    </nc>
  </rcc>
  <rcc rId="20105" sId="1">
    <oc r="A950">
      <v>152</v>
    </oc>
    <nc r="A950">
      <v>153</v>
    </nc>
  </rcc>
  <rcc rId="20106" sId="1">
    <oc r="A951">
      <v>153</v>
    </oc>
    <nc r="A951">
      <v>154</v>
    </nc>
  </rcc>
  <rcc rId="20107" sId="1">
    <oc r="A952">
      <v>154</v>
    </oc>
    <nc r="A952">
      <v>155</v>
    </nc>
  </rcc>
  <rcc rId="20108" sId="1">
    <oc r="A953">
      <v>155</v>
    </oc>
    <nc r="A953">
      <v>156</v>
    </nc>
  </rcc>
  <rcc rId="20109" sId="1">
    <oc r="A954">
      <v>156</v>
    </oc>
    <nc r="A954">
      <v>157</v>
    </nc>
  </rcc>
  <rcc rId="20110" sId="1">
    <oc r="A957">
      <v>157</v>
    </oc>
    <nc r="A957">
      <v>158</v>
    </nc>
  </rcc>
  <rcc rId="20111" sId="1">
    <oc r="A958">
      <v>158</v>
    </oc>
    <nc r="A958">
      <v>159</v>
    </nc>
  </rcc>
  <rcc rId="20112" sId="1">
    <oc r="A959">
      <v>159</v>
    </oc>
    <nc r="A959">
      <v>160</v>
    </nc>
  </rcc>
  <rcc rId="20113" sId="1">
    <oc r="A960">
      <v>160</v>
    </oc>
    <nc r="A960">
      <v>161</v>
    </nc>
  </rcc>
  <rcc rId="20114" sId="1">
    <oc r="A961">
      <v>161</v>
    </oc>
    <nc r="A961">
      <v>162</v>
    </nc>
  </rcc>
  <rcc rId="20115" sId="1">
    <oc r="A962">
      <v>162</v>
    </oc>
    <nc r="A962">
      <v>163</v>
    </nc>
  </rcc>
  <rcc rId="20116" sId="1">
    <oc r="A963">
      <v>163</v>
    </oc>
    <nc r="A963">
      <v>164</v>
    </nc>
  </rcc>
  <rcc rId="20117" sId="1">
    <oc r="A964">
      <v>164</v>
    </oc>
    <nc r="A964">
      <v>165</v>
    </nc>
  </rcc>
  <rcc rId="20118" sId="1">
    <oc r="A965">
      <v>165</v>
    </oc>
    <nc r="A965">
      <v>166</v>
    </nc>
  </rcc>
  <rcc rId="20119" sId="1">
    <oc r="A966">
      <v>166</v>
    </oc>
    <nc r="A966">
      <v>167</v>
    </nc>
  </rcc>
  <rcc rId="20120" sId="1">
    <oc r="A967">
      <v>167</v>
    </oc>
    <nc r="A967">
      <v>168</v>
    </nc>
  </rcc>
  <rcc rId="20121" sId="1">
    <oc r="A968">
      <v>168</v>
    </oc>
    <nc r="A968">
      <v>169</v>
    </nc>
  </rcc>
  <rcc rId="20122" sId="1">
    <oc r="A969">
      <v>169</v>
    </oc>
    <nc r="A969">
      <v>170</v>
    </nc>
  </rcc>
  <rcc rId="20123" sId="1">
    <oc r="A970">
      <v>170</v>
    </oc>
    <nc r="A970">
      <v>171</v>
    </nc>
  </rcc>
  <rcc rId="20124" sId="1">
    <oc r="A971">
      <v>171</v>
    </oc>
    <nc r="A971">
      <v>172</v>
    </nc>
  </rcc>
  <rcc rId="20125" sId="1">
    <oc r="A972">
      <v>172</v>
    </oc>
    <nc r="A972">
      <v>173</v>
    </nc>
  </rcc>
  <rcc rId="20126" sId="1">
    <oc r="A973">
      <v>173</v>
    </oc>
    <nc r="A973">
      <v>174</v>
    </nc>
  </rcc>
  <rcc rId="20127" sId="1">
    <oc r="A982">
      <v>182</v>
    </oc>
    <nc r="A982">
      <v>181</v>
    </nc>
  </rcc>
  <rcc rId="20128" sId="1">
    <oc r="A983">
      <v>183</v>
    </oc>
    <nc r="A983">
      <v>182</v>
    </nc>
  </rcc>
  <rcc rId="20129" sId="1">
    <oc r="A984">
      <v>184</v>
    </oc>
    <nc r="A984">
      <v>183</v>
    </nc>
  </rcc>
  <rcc rId="20130" sId="1">
    <oc r="A985">
      <v>185</v>
    </oc>
    <nc r="A985">
      <v>184</v>
    </nc>
  </rcc>
  <rcc rId="20131" sId="1">
    <oc r="A986">
      <v>186</v>
    </oc>
    <nc r="A986">
      <v>185</v>
    </nc>
  </rcc>
  <rcc rId="20132" sId="1">
    <oc r="A987">
      <v>187</v>
    </oc>
    <nc r="A987">
      <v>186</v>
    </nc>
  </rcc>
  <rcc rId="20133" sId="1">
    <oc r="A988">
      <v>188</v>
    </oc>
    <nc r="A988">
      <v>187</v>
    </nc>
  </rcc>
  <rcc rId="20134" sId="1">
    <oc r="A989">
      <v>189</v>
    </oc>
    <nc r="A989">
      <v>188</v>
    </nc>
  </rcc>
  <rcc rId="20135" sId="1">
    <oc r="A990">
      <v>190</v>
    </oc>
    <nc r="A990">
      <v>189</v>
    </nc>
  </rcc>
  <rcc rId="20136" sId="1">
    <oc r="A991">
      <v>191</v>
    </oc>
    <nc r="A991">
      <v>190</v>
    </nc>
  </rcc>
  <rcc rId="20137" sId="1">
    <oc r="A992">
      <v>192</v>
    </oc>
    <nc r="A992">
      <v>191</v>
    </nc>
  </rcc>
  <rcc rId="20138" sId="1">
    <oc r="A993">
      <v>193</v>
    </oc>
    <nc r="A993">
      <v>192</v>
    </nc>
  </rcc>
  <rcc rId="20139" sId="1">
    <oc r="A994">
      <v>194</v>
    </oc>
    <nc r="A994">
      <v>193</v>
    </nc>
  </rcc>
  <rcc rId="20140" sId="1">
    <oc r="A995">
      <v>195</v>
    </oc>
    <nc r="A995">
      <v>194</v>
    </nc>
  </rcc>
  <rcc rId="20141" sId="1">
    <oc r="A996">
      <v>196</v>
    </oc>
    <nc r="A996">
      <v>195</v>
    </nc>
  </rcc>
  <rcc rId="20142" sId="1">
    <oc r="A997">
      <v>197</v>
    </oc>
    <nc r="A997">
      <v>196</v>
    </nc>
  </rcc>
  <rcc rId="20143" sId="1">
    <oc r="A998">
      <v>198</v>
    </oc>
    <nc r="A998">
      <v>197</v>
    </nc>
  </rcc>
  <rcc rId="20144" sId="1">
    <oc r="A999">
      <v>199</v>
    </oc>
    <nc r="A999">
      <v>198</v>
    </nc>
  </rcc>
  <rcc rId="20145" sId="1">
    <oc r="A1000">
      <v>200</v>
    </oc>
    <nc r="A1000">
      <v>199</v>
    </nc>
  </rcc>
  <rcc rId="20146" sId="1">
    <oc r="A1001">
      <v>201</v>
    </oc>
    <nc r="A1001">
      <v>200</v>
    </nc>
  </rcc>
  <rcc rId="20147" sId="1">
    <oc r="A1002">
      <v>202</v>
    </oc>
    <nc r="A1002">
      <v>201</v>
    </nc>
  </rcc>
  <rcc rId="20148" sId="1">
    <oc r="A1003">
      <v>203</v>
    </oc>
    <nc r="A1003">
      <v>202</v>
    </nc>
  </rcc>
  <rcc rId="20149" sId="1">
    <oc r="A1004">
      <v>204</v>
    </oc>
    <nc r="A1004">
      <v>203</v>
    </nc>
  </rcc>
  <rcc rId="20150" sId="1">
    <oc r="A1005">
      <v>205</v>
    </oc>
    <nc r="A1005">
      <v>204</v>
    </nc>
  </rcc>
  <rcc rId="20151" sId="1">
    <oc r="A1006">
      <v>206</v>
    </oc>
    <nc r="A1006">
      <v>205</v>
    </nc>
  </rcc>
  <rcc rId="20152" sId="1">
    <oc r="A1007">
      <v>207</v>
    </oc>
    <nc r="A1007">
      <v>206</v>
    </nc>
  </rcc>
  <rcc rId="20153" sId="1">
    <oc r="A1008">
      <v>208</v>
    </oc>
    <nc r="A1008">
      <v>207</v>
    </nc>
  </rcc>
  <rcc rId="20154" sId="1">
    <oc r="A1009">
      <v>209</v>
    </oc>
    <nc r="A1009">
      <v>208</v>
    </nc>
  </rcc>
  <rcc rId="20155" sId="1">
    <oc r="A1010">
      <v>210</v>
    </oc>
    <nc r="A1010">
      <v>209</v>
    </nc>
  </rcc>
  <rcc rId="20156" sId="1">
    <oc r="A1011">
      <v>211</v>
    </oc>
    <nc r="A1011">
      <v>210</v>
    </nc>
  </rcc>
  <rcc rId="20157" sId="1">
    <oc r="A1012">
      <v>212</v>
    </oc>
    <nc r="A1012">
      <v>211</v>
    </nc>
  </rcc>
  <rcc rId="20158" sId="1">
    <oc r="A1013">
      <v>213</v>
    </oc>
    <nc r="A1013">
      <v>212</v>
    </nc>
  </rcc>
  <rcc rId="20159" sId="1">
    <oc r="A1014">
      <v>214</v>
    </oc>
    <nc r="A1014">
      <v>213</v>
    </nc>
  </rcc>
  <rcc rId="20160" sId="1">
    <oc r="A1015">
      <v>215</v>
    </oc>
    <nc r="A1015">
      <v>214</v>
    </nc>
  </rcc>
  <rcc rId="20161" sId="1">
    <oc r="A1016">
      <v>216</v>
    </oc>
    <nc r="A1016">
      <v>215</v>
    </nc>
  </rcc>
  <rcc rId="20162" sId="1">
    <oc r="A1017">
      <v>217</v>
    </oc>
    <nc r="A1017">
      <v>216</v>
    </nc>
  </rcc>
  <rcc rId="20163" sId="1">
    <oc r="A1018">
      <v>218</v>
    </oc>
    <nc r="A1018">
      <v>217</v>
    </nc>
  </rcc>
  <rcc rId="20164" sId="1">
    <oc r="A1019">
      <v>219</v>
    </oc>
    <nc r="A1019">
      <v>218</v>
    </nc>
  </rcc>
  <rcc rId="20165" sId="1">
    <oc r="A1020">
      <v>220</v>
    </oc>
    <nc r="A1020">
      <v>219</v>
    </nc>
  </rcc>
  <rcc rId="20166" sId="1">
    <oc r="A1021">
      <v>221</v>
    </oc>
    <nc r="A1021">
      <v>220</v>
    </nc>
  </rcc>
  <rcc rId="20167" sId="1">
    <oc r="A1022">
      <v>222</v>
    </oc>
    <nc r="A1022">
      <v>221</v>
    </nc>
  </rcc>
  <rcc rId="20168" sId="1">
    <oc r="A1023">
      <v>223</v>
    </oc>
    <nc r="A1023">
      <v>222</v>
    </nc>
  </rcc>
  <rcc rId="20169" sId="1">
    <oc r="A1024">
      <v>224</v>
    </oc>
    <nc r="A1024">
      <v>223</v>
    </nc>
  </rcc>
  <rcc rId="20170" sId="1">
    <oc r="A1025">
      <v>225</v>
    </oc>
    <nc r="A1025">
      <v>224</v>
    </nc>
  </rcc>
  <rcc rId="20171" sId="1">
    <oc r="A1026">
      <v>226</v>
    </oc>
    <nc r="A1026">
      <v>225</v>
    </nc>
  </rcc>
  <rcc rId="20172" sId="1">
    <oc r="A1027">
      <v>227</v>
    </oc>
    <nc r="A1027">
      <v>226</v>
    </nc>
  </rcc>
  <rcc rId="20173" sId="1">
    <oc r="A1028">
      <v>228</v>
    </oc>
    <nc r="A1028">
      <v>227</v>
    </nc>
  </rcc>
  <rcc rId="20174" sId="1">
    <oc r="A1029">
      <v>229</v>
    </oc>
    <nc r="A1029">
      <v>228</v>
    </nc>
  </rcc>
  <rcc rId="20175" sId="1">
    <oc r="A1030">
      <v>230</v>
    </oc>
    <nc r="A1030">
      <v>229</v>
    </nc>
  </rcc>
  <rcc rId="20176" sId="1">
    <oc r="A1031">
      <v>231</v>
    </oc>
    <nc r="A1031">
      <v>230</v>
    </nc>
  </rcc>
  <rcc rId="20177" sId="1">
    <oc r="A1032">
      <v>232</v>
    </oc>
    <nc r="A1032">
      <v>231</v>
    </nc>
  </rcc>
  <rcc rId="20178" sId="1">
    <oc r="A1033">
      <v>233</v>
    </oc>
    <nc r="A1033">
      <v>232</v>
    </nc>
  </rcc>
  <rcc rId="20179" sId="1">
    <oc r="A1034">
      <v>234</v>
    </oc>
    <nc r="A1034">
      <v>233</v>
    </nc>
  </rcc>
  <rcc rId="20180" sId="1">
    <oc r="A1035">
      <v>235</v>
    </oc>
    <nc r="A1035">
      <v>234</v>
    </nc>
  </rcc>
  <rcc rId="20181" sId="1">
    <oc r="A1036">
      <v>236</v>
    </oc>
    <nc r="A1036">
      <v>235</v>
    </nc>
  </rcc>
  <rcc rId="20182" sId="1">
    <oc r="A1037">
      <v>237</v>
    </oc>
    <nc r="A1037">
      <v>236</v>
    </nc>
  </rcc>
  <rcc rId="20183" sId="1">
    <oc r="A1038">
      <v>238</v>
    </oc>
    <nc r="A1038">
      <v>237</v>
    </nc>
  </rcc>
  <rcc rId="20184" sId="1">
    <oc r="A1039">
      <v>239</v>
    </oc>
    <nc r="A1039">
      <v>238</v>
    </nc>
  </rcc>
  <rcc rId="20185" sId="1">
    <oc r="A1040">
      <v>240</v>
    </oc>
    <nc r="A1040">
      <v>239</v>
    </nc>
  </rcc>
  <rcc rId="20186" sId="1">
    <oc r="A1041">
      <v>241</v>
    </oc>
    <nc r="A1041">
      <v>240</v>
    </nc>
  </rcc>
  <rcc rId="20187" sId="1">
    <oc r="A1042">
      <v>242</v>
    </oc>
    <nc r="A1042">
      <v>241</v>
    </nc>
  </rcc>
  <rcc rId="20188" sId="1">
    <oc r="A1043">
      <v>243</v>
    </oc>
    <nc r="A1043">
      <v>242</v>
    </nc>
  </rcc>
  <rcc rId="20189" sId="1">
    <oc r="A1044">
      <v>244</v>
    </oc>
    <nc r="A1044">
      <v>243</v>
    </nc>
  </rcc>
  <rcc rId="20190" sId="1">
    <oc r="A1045">
      <v>245</v>
    </oc>
    <nc r="A1045">
      <v>244</v>
    </nc>
  </rcc>
  <rcc rId="20191" sId="1">
    <oc r="A1046">
      <v>246</v>
    </oc>
    <nc r="A1046">
      <v>245</v>
    </nc>
  </rcc>
  <rcc rId="20192" sId="1">
    <oc r="A1047">
      <v>247</v>
    </oc>
    <nc r="A1047">
      <v>246</v>
    </nc>
  </rcc>
  <rcc rId="20193" sId="1">
    <oc r="A1048">
      <v>248</v>
    </oc>
    <nc r="A1048">
      <v>247</v>
    </nc>
  </rcc>
  <rcc rId="20194" sId="1">
    <oc r="A1049">
      <v>249</v>
    </oc>
    <nc r="A1049">
      <v>248</v>
    </nc>
  </rcc>
  <rcc rId="20195" sId="1">
    <oc r="A1050">
      <v>250</v>
    </oc>
    <nc r="A1050">
      <v>249</v>
    </nc>
  </rcc>
  <rcc rId="20196" sId="1">
    <oc r="A1051">
      <v>251</v>
    </oc>
    <nc r="A1051">
      <v>250</v>
    </nc>
  </rcc>
  <rcc rId="20197" sId="1">
    <oc r="A1052">
      <v>252</v>
    </oc>
    <nc r="A1052">
      <v>251</v>
    </nc>
  </rcc>
  <rcc rId="20198" sId="1">
    <oc r="A1053">
      <v>253</v>
    </oc>
    <nc r="A1053">
      <v>252</v>
    </nc>
  </rcc>
  <rcc rId="20199" sId="1">
    <oc r="A1054">
      <v>254</v>
    </oc>
    <nc r="A1054">
      <v>253</v>
    </nc>
  </rcc>
  <rcc rId="20200" sId="1">
    <oc r="A1055">
      <v>255</v>
    </oc>
    <nc r="A1055">
      <v>254</v>
    </nc>
  </rcc>
  <rcc rId="20201" sId="1">
    <oc r="A1056">
      <v>256</v>
    </oc>
    <nc r="A1056">
      <v>255</v>
    </nc>
  </rcc>
  <rcc rId="20202" sId="1">
    <oc r="A1057">
      <v>257</v>
    </oc>
    <nc r="A1057">
      <v>256</v>
    </nc>
  </rcc>
  <rcc rId="20203" sId="1">
    <oc r="A1058">
      <v>258</v>
    </oc>
    <nc r="A1058">
      <v>257</v>
    </nc>
  </rcc>
  <rcc rId="20204" sId="1">
    <oc r="A1059">
      <v>259</v>
    </oc>
    <nc r="A1059">
      <v>258</v>
    </nc>
  </rcc>
  <rcc rId="20205" sId="1">
    <oc r="A1060">
      <v>260</v>
    </oc>
    <nc r="A1060">
      <v>259</v>
    </nc>
  </rcc>
  <rcc rId="20206" sId="1">
    <oc r="A1061">
      <v>261</v>
    </oc>
    <nc r="A1061">
      <v>260</v>
    </nc>
  </rcc>
  <rcc rId="20207" sId="1">
    <oc r="A1062">
      <v>262</v>
    </oc>
    <nc r="A1062">
      <v>261</v>
    </nc>
  </rcc>
  <rcc rId="20208" sId="1">
    <oc r="A1063">
      <v>263</v>
    </oc>
    <nc r="A1063">
      <v>262</v>
    </nc>
  </rcc>
  <rcc rId="20209" sId="1">
    <oc r="A1064">
      <v>264</v>
    </oc>
    <nc r="A1064">
      <v>263</v>
    </nc>
  </rcc>
  <rcc rId="20210" sId="1">
    <oc r="A1065">
      <v>265</v>
    </oc>
    <nc r="A1065">
      <v>264</v>
    </nc>
  </rcc>
  <rcc rId="20211" sId="1">
    <oc r="A1066">
      <v>266</v>
    </oc>
    <nc r="A1066">
      <v>265</v>
    </nc>
  </rcc>
  <rcc rId="20212" sId="1">
    <oc r="A1067">
      <v>267</v>
    </oc>
    <nc r="A1067">
      <v>266</v>
    </nc>
  </rcc>
  <rcc rId="20213" sId="1">
    <oc r="A1068">
      <v>268</v>
    </oc>
    <nc r="A1068">
      <v>267</v>
    </nc>
  </rcc>
  <rcc rId="20214" sId="1">
    <oc r="A1069">
      <v>269</v>
    </oc>
    <nc r="A1069">
      <v>268</v>
    </nc>
  </rcc>
  <rcc rId="20215" sId="1">
    <oc r="A1070">
      <v>270</v>
    </oc>
    <nc r="A1070">
      <v>269</v>
    </nc>
  </rcc>
  <rcc rId="20216" sId="1">
    <oc r="A1071">
      <v>271</v>
    </oc>
    <nc r="A1071">
      <v>270</v>
    </nc>
  </rcc>
  <rcc rId="20217" sId="1">
    <oc r="A1072">
      <v>272</v>
    </oc>
    <nc r="A1072">
      <v>271</v>
    </nc>
  </rcc>
  <rcc rId="20218" sId="1">
    <oc r="A1073">
      <v>273</v>
    </oc>
    <nc r="A1073">
      <v>272</v>
    </nc>
  </rcc>
  <rcc rId="20219" sId="1">
    <oc r="A1074">
      <v>274</v>
    </oc>
    <nc r="A1074">
      <v>273</v>
    </nc>
  </rcc>
  <rcc rId="20220" sId="1">
    <oc r="A1075">
      <v>275</v>
    </oc>
    <nc r="A1075">
      <v>274</v>
    </nc>
  </rcc>
  <rcc rId="20221" sId="1">
    <oc r="A1078">
      <v>278</v>
    </oc>
    <nc r="A1078">
      <v>275</v>
    </nc>
  </rcc>
  <rcc rId="20222" sId="1">
    <oc r="A1079">
      <v>279</v>
    </oc>
    <nc r="A1079">
      <v>276</v>
    </nc>
  </rcc>
  <rcc rId="20223" sId="1">
    <oc r="A1080">
      <v>280</v>
    </oc>
    <nc r="A1080">
      <v>277</v>
    </nc>
  </rcc>
  <rcc rId="20224" sId="1">
    <oc r="A1081">
      <v>281</v>
    </oc>
    <nc r="A1081">
      <v>278</v>
    </nc>
  </rcc>
  <rcc rId="20225" sId="1">
    <oc r="A1082">
      <v>282</v>
    </oc>
    <nc r="A1082">
      <v>279</v>
    </nc>
  </rcc>
  <rcc rId="20226" sId="1">
    <oc r="A1083">
      <v>283</v>
    </oc>
    <nc r="A1083">
      <v>280</v>
    </nc>
  </rcc>
  <rcc rId="20227" sId="1">
    <oc r="A1084">
      <v>284</v>
    </oc>
    <nc r="A1084">
      <v>281</v>
    </nc>
  </rcc>
  <rcc rId="20228" sId="1">
    <oc r="A1085">
      <v>285</v>
    </oc>
    <nc r="A1085">
      <v>282</v>
    </nc>
  </rcc>
  <rcc rId="20229" sId="1">
    <oc r="A1086">
      <v>286</v>
    </oc>
    <nc r="A1086">
      <v>283</v>
    </nc>
  </rcc>
  <rcc rId="20230" sId="1">
    <oc r="A1087">
      <v>287</v>
    </oc>
    <nc r="A1087">
      <v>284</v>
    </nc>
  </rcc>
  <rcc rId="20231" sId="1">
    <oc r="A1088">
      <v>288</v>
    </oc>
    <nc r="A1088">
      <v>285</v>
    </nc>
  </rcc>
  <rcc rId="20232" sId="1">
    <oc r="A1089">
      <v>289</v>
    </oc>
    <nc r="A1089">
      <v>286</v>
    </nc>
  </rcc>
  <rcc rId="20233" sId="1">
    <oc r="A1092">
      <v>290</v>
    </oc>
    <nc r="A1092">
      <v>287</v>
    </nc>
  </rcc>
  <rcc rId="20234" sId="1">
    <oc r="A1093">
      <v>291</v>
    </oc>
    <nc r="A1093">
      <v>288</v>
    </nc>
  </rcc>
  <rcc rId="20235" sId="1">
    <oc r="A1094">
      <v>292</v>
    </oc>
    <nc r="A1094">
      <v>289</v>
    </nc>
  </rcc>
  <rcc rId="20236" sId="1">
    <oc r="A1095">
      <v>293</v>
    </oc>
    <nc r="A1095">
      <v>290</v>
    </nc>
  </rcc>
  <rcc rId="20237" sId="1">
    <oc r="A1096">
      <v>294</v>
    </oc>
    <nc r="A1096">
      <v>291</v>
    </nc>
  </rcc>
  <rcc rId="20238" sId="1">
    <oc r="A1097">
      <v>295</v>
    </oc>
    <nc r="A1097">
      <v>292</v>
    </nc>
  </rcc>
  <rcc rId="20239" sId="1">
    <oc r="A1098">
      <v>296</v>
    </oc>
    <nc r="A1098">
      <v>293</v>
    </nc>
  </rcc>
  <rcc rId="20240" sId="1">
    <oc r="A1099">
      <v>297</v>
    </oc>
    <nc r="A1099">
      <v>294</v>
    </nc>
  </rcc>
  <rcc rId="20241" sId="1">
    <oc r="A1100">
      <v>298</v>
    </oc>
    <nc r="A1100">
      <v>295</v>
    </nc>
  </rcc>
  <rcc rId="20242" sId="1">
    <oc r="A1101">
      <v>299</v>
    </oc>
    <nc r="A1101">
      <v>296</v>
    </nc>
  </rcc>
  <rcc rId="20243" sId="1">
    <oc r="A1102">
      <v>300</v>
    </oc>
    <nc r="A1102">
      <v>297</v>
    </nc>
  </rcc>
  <rcc rId="20244" sId="1">
    <oc r="A1103">
      <v>301</v>
    </oc>
    <nc r="A1103">
      <v>298</v>
    </nc>
  </rcc>
  <rcc rId="20245" sId="1">
    <oc r="A1104">
      <v>302</v>
    </oc>
    <nc r="A1104">
      <v>299</v>
    </nc>
  </rcc>
  <rcc rId="20246" sId="1">
    <oc r="A1105">
      <v>303</v>
    </oc>
    <nc r="A1105">
      <v>300</v>
    </nc>
  </rcc>
  <rcc rId="20247" sId="1">
    <oc r="A1106">
      <v>304</v>
    </oc>
    <nc r="A1106">
      <v>301</v>
    </nc>
  </rcc>
  <rcc rId="20248" sId="1">
    <oc r="A1107">
      <v>305</v>
    </oc>
    <nc r="A1107">
      <v>302</v>
    </nc>
  </rcc>
  <rcc rId="20249" sId="1">
    <oc r="A1108">
      <v>306</v>
    </oc>
    <nc r="A1108">
      <v>303</v>
    </nc>
  </rcc>
  <rcc rId="20250" sId="1">
    <oc r="A1109">
      <v>307</v>
    </oc>
    <nc r="A1109">
      <v>304</v>
    </nc>
  </rcc>
  <rcc rId="20251" sId="1">
    <oc r="A1110">
      <v>308</v>
    </oc>
    <nc r="A1110">
      <v>305</v>
    </nc>
  </rcc>
  <rcc rId="20252" sId="1">
    <oc r="A1111">
      <v>309</v>
    </oc>
    <nc r="A1111">
      <v>306</v>
    </nc>
  </rcc>
  <rcc rId="20253" sId="1">
    <oc r="A1112">
      <v>310</v>
    </oc>
    <nc r="A1112">
      <v>307</v>
    </nc>
  </rcc>
  <rcc rId="20254" sId="1">
    <oc r="A1113">
      <v>311</v>
    </oc>
    <nc r="A1113">
      <v>308</v>
    </nc>
  </rcc>
  <rcc rId="20255" sId="1">
    <oc r="A1114">
      <v>312</v>
    </oc>
    <nc r="A1114">
      <v>309</v>
    </nc>
  </rcc>
  <rcc rId="20256" sId="1">
    <oc r="A1115">
      <v>313</v>
    </oc>
    <nc r="A1115">
      <v>310</v>
    </nc>
  </rcc>
  <rcc rId="20257" sId="1">
    <oc r="A1116">
      <v>314</v>
    </oc>
    <nc r="A1116">
      <v>311</v>
    </nc>
  </rcc>
  <rcc rId="20258" sId="1">
    <oc r="A1117">
      <v>315</v>
    </oc>
    <nc r="A1117">
      <v>312</v>
    </nc>
  </rcc>
  <rcc rId="20259" sId="1">
    <oc r="A1118">
      <v>316</v>
    </oc>
    <nc r="A1118">
      <v>313</v>
    </nc>
  </rcc>
  <rcc rId="20260" sId="1">
    <oc r="A1119">
      <v>317</v>
    </oc>
    <nc r="A1119">
      <v>314</v>
    </nc>
  </rcc>
  <rcc rId="20261" sId="1">
    <oc r="A1120">
      <v>318</v>
    </oc>
    <nc r="A1120">
      <v>315</v>
    </nc>
  </rcc>
  <rcc rId="20262" sId="1">
    <oc r="A1121">
      <v>319</v>
    </oc>
    <nc r="A1121">
      <v>316</v>
    </nc>
  </rcc>
  <rcc rId="20263" sId="1">
    <oc r="A1122">
      <v>320</v>
    </oc>
    <nc r="A1122">
      <v>317</v>
    </nc>
  </rcc>
  <rcc rId="20264" sId="1">
    <oc r="A1123">
      <v>321</v>
    </oc>
    <nc r="A1123">
      <v>318</v>
    </nc>
  </rcc>
  <rcc rId="20265" sId="1">
    <oc r="A1129">
      <v>322</v>
    </oc>
    <nc r="A1129">
      <v>319</v>
    </nc>
  </rcc>
  <rcc rId="20266" sId="1">
    <oc r="A1125">
      <v>323</v>
    </oc>
    <nc r="A1125">
      <v>320</v>
    </nc>
  </rcc>
  <rcc rId="20267" sId="1">
    <oc r="A1124">
      <v>324</v>
    </oc>
    <nc r="A1124">
      <v>321</v>
    </nc>
  </rcc>
  <rcc rId="20268" sId="1">
    <oc r="A1126">
      <v>325</v>
    </oc>
    <nc r="A1126">
      <v>322</v>
    </nc>
  </rcc>
  <rcc rId="20269" sId="1">
    <oc r="A1127">
      <v>326</v>
    </oc>
    <nc r="A1127">
      <v>323</v>
    </nc>
  </rcc>
  <rcc rId="20270" sId="1">
    <oc r="A1128">
      <v>327</v>
    </oc>
    <nc r="A1128">
      <v>324</v>
    </nc>
  </rcc>
  <rcc rId="20271" sId="1">
    <oc r="A1132">
      <v>328</v>
    </oc>
    <nc r="A1132">
      <v>325</v>
    </nc>
  </rcc>
  <rcc rId="20272" sId="1">
    <oc r="A1135">
      <v>329</v>
    </oc>
    <nc r="A1135">
      <v>326</v>
    </nc>
  </rcc>
  <rcc rId="20273" sId="1">
    <oc r="A1136">
      <v>330</v>
    </oc>
    <nc r="A1136">
      <v>327</v>
    </nc>
  </rcc>
  <rcc rId="20274" sId="1">
    <oc r="A1137">
      <v>331</v>
    </oc>
    <nc r="A1137">
      <v>328</v>
    </nc>
  </rcc>
  <rcc rId="20275" sId="1">
    <oc r="A1138">
      <v>332</v>
    </oc>
    <nc r="A1138">
      <v>329</v>
    </nc>
  </rcc>
  <rcc rId="20276" sId="1">
    <oc r="A1139">
      <v>333</v>
    </oc>
    <nc r="A1139">
      <v>330</v>
    </nc>
  </rcc>
  <rcc rId="20277" sId="1">
    <oc r="A1140">
      <v>334</v>
    </oc>
    <nc r="A1140">
      <v>331</v>
    </nc>
  </rcc>
  <rcc rId="20278" sId="1">
    <oc r="A1141">
      <v>335</v>
    </oc>
    <nc r="A1141">
      <v>332</v>
    </nc>
  </rcc>
  <rcc rId="20279" sId="1">
    <oc r="A1144">
      <v>336</v>
    </oc>
    <nc r="A1144">
      <v>333</v>
    </nc>
  </rcc>
  <rcc rId="20280" sId="1">
    <oc r="A1145">
      <v>337</v>
    </oc>
    <nc r="A1145">
      <v>334</v>
    </nc>
  </rcc>
  <rcc rId="20281" sId="1">
    <oc r="A1146">
      <v>338</v>
    </oc>
    <nc r="A1146">
      <v>335</v>
    </nc>
  </rcc>
  <rcc rId="20282" sId="1">
    <oc r="A1147">
      <v>339</v>
    </oc>
    <nc r="A1147">
      <v>336</v>
    </nc>
  </rcc>
  <rcc rId="20283" sId="1">
    <oc r="A1148">
      <v>340</v>
    </oc>
    <nc r="A1148">
      <v>337</v>
    </nc>
  </rcc>
  <rcc rId="20284" sId="1">
    <oc r="A1149">
      <v>341</v>
    </oc>
    <nc r="A1149">
      <v>338</v>
    </nc>
  </rcc>
  <rcc rId="20285" sId="1">
    <oc r="A1150">
      <v>342</v>
    </oc>
    <nc r="A1150">
      <v>339</v>
    </nc>
  </rcc>
  <rcc rId="20286" sId="1">
    <oc r="A1151">
      <v>343</v>
    </oc>
    <nc r="A1151">
      <v>340</v>
    </nc>
  </rcc>
  <rcc rId="20287" sId="1">
    <oc r="A1152">
      <v>344</v>
    </oc>
    <nc r="A1152">
      <v>341</v>
    </nc>
  </rcc>
  <rcc rId="20288" sId="1">
    <oc r="A1153">
      <v>345</v>
    </oc>
    <nc r="A1153">
      <v>342</v>
    </nc>
  </rcc>
  <rcc rId="20289" sId="1">
    <oc r="A1154">
      <v>346</v>
    </oc>
    <nc r="A1154">
      <v>343</v>
    </nc>
  </rcc>
  <rcc rId="20290" sId="1">
    <oc r="A1155">
      <v>347</v>
    </oc>
    <nc r="A1155">
      <v>344</v>
    </nc>
  </rcc>
  <rcc rId="20291" sId="1">
    <oc r="A1156">
      <v>348</v>
    </oc>
    <nc r="A1156">
      <v>345</v>
    </nc>
  </rcc>
  <rcc rId="20292" sId="1">
    <oc r="A1157">
      <v>349</v>
    </oc>
    <nc r="A1157">
      <v>346</v>
    </nc>
  </rcc>
  <rcc rId="20293" sId="1">
    <oc r="A1158">
      <v>350</v>
    </oc>
    <nc r="A1158">
      <v>347</v>
    </nc>
  </rcc>
  <rcc rId="20294" sId="1">
    <oc r="A1159">
      <v>351</v>
    </oc>
    <nc r="A1159">
      <v>348</v>
    </nc>
  </rcc>
  <rcc rId="20295" sId="1">
    <oc r="A1160">
      <v>352</v>
    </oc>
    <nc r="A1160">
      <v>349</v>
    </nc>
  </rcc>
  <rcc rId="20296" sId="1">
    <oc r="A1161">
      <v>353</v>
    </oc>
    <nc r="A1161">
      <v>350</v>
    </nc>
  </rcc>
  <rcc rId="20297" sId="1">
    <oc r="A1164">
      <v>354</v>
    </oc>
    <nc r="A1164">
      <v>351</v>
    </nc>
  </rcc>
  <rcc rId="20298" sId="1">
    <oc r="A1165">
      <v>355</v>
    </oc>
    <nc r="A1165">
      <v>352</v>
    </nc>
  </rcc>
  <rcc rId="20299" sId="1">
    <oc r="A1166">
      <v>356</v>
    </oc>
    <nc r="A1166">
      <v>353</v>
    </nc>
  </rcc>
  <rcc rId="20300" sId="1">
    <oc r="A1167">
      <v>357</v>
    </oc>
    <nc r="A1167">
      <v>354</v>
    </nc>
  </rcc>
  <rcc rId="20301" sId="1">
    <oc r="A1168">
      <v>358</v>
    </oc>
    <nc r="A1168">
      <v>355</v>
    </nc>
  </rcc>
  <rcc rId="20302" sId="1">
    <oc r="A1169">
      <v>359</v>
    </oc>
    <nc r="A1169">
      <v>356</v>
    </nc>
  </rcc>
  <rcc rId="20303" sId="1">
    <oc r="A1170">
      <v>360</v>
    </oc>
    <nc r="A1170">
      <v>357</v>
    </nc>
  </rcc>
  <rcc rId="20304" sId="1">
    <oc r="A1171">
      <v>361</v>
    </oc>
    <nc r="A1171">
      <v>358</v>
    </nc>
  </rcc>
  <rcc rId="20305" sId="1">
    <oc r="A1172">
      <v>362</v>
    </oc>
    <nc r="A1172">
      <v>359</v>
    </nc>
  </rcc>
  <rcc rId="20306" sId="1">
    <oc r="A1173">
      <v>363</v>
    </oc>
    <nc r="A1173">
      <v>360</v>
    </nc>
  </rcc>
  <rcc rId="20307" sId="1">
    <oc r="A1174">
      <v>364</v>
    </oc>
    <nc r="A1174">
      <v>361</v>
    </nc>
  </rcc>
  <rcc rId="20308" sId="1">
    <oc r="A1175">
      <v>365</v>
    </oc>
    <nc r="A1175">
      <v>362</v>
    </nc>
  </rcc>
  <rcc rId="20309" sId="1">
    <oc r="A1178">
      <v>366</v>
    </oc>
    <nc r="A1178">
      <v>363</v>
    </nc>
  </rcc>
  <rcc rId="20310" sId="1">
    <oc r="A1179">
      <v>367</v>
    </oc>
    <nc r="A1179">
      <v>364</v>
    </nc>
  </rcc>
  <rcc rId="20311" sId="1">
    <oc r="A1180">
      <v>368</v>
    </oc>
    <nc r="A1180">
      <v>365</v>
    </nc>
  </rcc>
  <rcc rId="20312" sId="1">
    <oc r="A1181">
      <v>369</v>
    </oc>
    <nc r="A1181">
      <v>366</v>
    </nc>
  </rcc>
  <rcc rId="20313" sId="1">
    <oc r="A1182">
      <v>370</v>
    </oc>
    <nc r="A1182">
      <v>367</v>
    </nc>
  </rcc>
  <rcc rId="20314" sId="1">
    <oc r="A1183">
      <v>371</v>
    </oc>
    <nc r="A1183">
      <v>368</v>
    </nc>
  </rcc>
  <rcc rId="20315" sId="1">
    <oc r="A1184">
      <v>372</v>
    </oc>
    <nc r="A1184">
      <v>369</v>
    </nc>
  </rcc>
  <rcc rId="20316" sId="1">
    <oc r="A1185">
      <v>373</v>
    </oc>
    <nc r="A1185">
      <v>370</v>
    </nc>
  </rcc>
  <rcc rId="20317" sId="1">
    <oc r="A1186">
      <v>374</v>
    </oc>
    <nc r="A1186">
      <v>371</v>
    </nc>
  </rcc>
  <rcc rId="20318" sId="1">
    <oc r="A1187">
      <v>375</v>
    </oc>
    <nc r="A1187">
      <v>372</v>
    </nc>
  </rcc>
  <rcc rId="20319" sId="1">
    <oc r="A1188">
      <v>376</v>
    </oc>
    <nc r="A1188">
      <v>373</v>
    </nc>
  </rcc>
  <rcc rId="20320" sId="1">
    <oc r="A1189">
      <v>377</v>
    </oc>
    <nc r="A1189">
      <v>374</v>
    </nc>
  </rcc>
  <rcc rId="20321" sId="1">
    <oc r="A1190">
      <v>378</v>
    </oc>
    <nc r="A1190">
      <v>375</v>
    </nc>
  </rcc>
  <rcc rId="20322" sId="1">
    <oc r="A1191">
      <v>379</v>
    </oc>
    <nc r="A1191">
      <v>376</v>
    </nc>
  </rcc>
  <rcc rId="20323" sId="1">
    <oc r="A1192">
      <v>380</v>
    </oc>
    <nc r="A1192">
      <v>377</v>
    </nc>
  </rcc>
  <rcc rId="20324" sId="1">
    <oc r="A1193">
      <v>381</v>
    </oc>
    <nc r="A1193">
      <v>378</v>
    </nc>
  </rcc>
  <rcc rId="20325" sId="1">
    <oc r="A1194">
      <v>382</v>
    </oc>
    <nc r="A1194">
      <v>379</v>
    </nc>
  </rcc>
  <rcc rId="20326" sId="1">
    <oc r="A1195">
      <v>383</v>
    </oc>
    <nc r="A1195">
      <v>380</v>
    </nc>
  </rcc>
  <rcc rId="20327" sId="1">
    <oc r="A1196">
      <v>384</v>
    </oc>
    <nc r="A1196">
      <v>381</v>
    </nc>
  </rcc>
  <rcc rId="20328" sId="1">
    <oc r="A1197">
      <v>385</v>
    </oc>
    <nc r="A1197">
      <v>382</v>
    </nc>
  </rcc>
  <rcc rId="20329" sId="1">
    <oc r="A1198">
      <v>386</v>
    </oc>
    <nc r="A1198">
      <v>383</v>
    </nc>
  </rcc>
  <rcc rId="20330" sId="1">
    <oc r="A1199">
      <v>387</v>
    </oc>
    <nc r="A1199">
      <v>384</v>
    </nc>
  </rcc>
  <rcc rId="20331" sId="1">
    <oc r="A1200">
      <v>388</v>
    </oc>
    <nc r="A1200">
      <v>385</v>
    </nc>
  </rcc>
  <rcc rId="20332" sId="1">
    <oc r="A1201">
      <v>389</v>
    </oc>
    <nc r="A1201">
      <v>386</v>
    </nc>
  </rcc>
  <rcc rId="20333" sId="1">
    <oc r="A1202">
      <v>390</v>
    </oc>
    <nc r="A1202">
      <v>387</v>
    </nc>
  </rcc>
  <rcc rId="20334" sId="1">
    <oc r="A1203">
      <v>391</v>
    </oc>
    <nc r="A1203">
      <v>388</v>
    </nc>
  </rcc>
  <rcc rId="20335" sId="1">
    <oc r="A1204">
      <v>392</v>
    </oc>
    <nc r="A1204">
      <v>389</v>
    </nc>
  </rcc>
  <rcc rId="20336" sId="1">
    <oc r="A1205">
      <v>393</v>
    </oc>
    <nc r="A1205">
      <v>390</v>
    </nc>
  </rcc>
  <rcc rId="20337" sId="1">
    <oc r="A1206">
      <v>394</v>
    </oc>
    <nc r="A1206">
      <v>391</v>
    </nc>
  </rcc>
  <rcc rId="20338" sId="1">
    <oc r="A1207">
      <v>395</v>
    </oc>
    <nc r="A1207">
      <v>392</v>
    </nc>
  </rcc>
  <rcc rId="20339" sId="1">
    <oc r="A1208">
      <v>396</v>
    </oc>
    <nc r="A1208">
      <v>393</v>
    </nc>
  </rcc>
  <rcc rId="20340" sId="1">
    <oc r="A1209">
      <v>397</v>
    </oc>
    <nc r="A1209">
      <v>394</v>
    </nc>
  </rcc>
  <rcc rId="20341" sId="1">
    <oc r="A1210">
      <v>398</v>
    </oc>
    <nc r="A1210">
      <v>395</v>
    </nc>
  </rcc>
  <rcc rId="20342" sId="1">
    <oc r="A1211">
      <v>399</v>
    </oc>
    <nc r="A1211">
      <v>396</v>
    </nc>
  </rcc>
  <rcc rId="20343" sId="1">
    <oc r="A1212">
      <v>400</v>
    </oc>
    <nc r="A1212">
      <v>397</v>
    </nc>
  </rcc>
  <rcc rId="20344" sId="1">
    <oc r="A1213">
      <v>401</v>
    </oc>
    <nc r="A1213">
      <v>398</v>
    </nc>
  </rcc>
  <rcc rId="20345" sId="1">
    <oc r="A1214">
      <v>402</v>
    </oc>
    <nc r="A1214">
      <v>399</v>
    </nc>
  </rcc>
  <rcc rId="20346" sId="1">
    <oc r="A1215">
      <v>403</v>
    </oc>
    <nc r="A1215">
      <v>400</v>
    </nc>
  </rcc>
  <rcc rId="20347" sId="1">
    <oc r="A1216">
      <v>404</v>
    </oc>
    <nc r="A1216">
      <v>401</v>
    </nc>
  </rcc>
  <rcc rId="20348" sId="1">
    <oc r="A1217">
      <v>405</v>
    </oc>
    <nc r="A1217">
      <v>402</v>
    </nc>
  </rcc>
  <rcc rId="20349" sId="1">
    <oc r="A1218">
      <v>406</v>
    </oc>
    <nc r="A1218">
      <v>403</v>
    </nc>
  </rcc>
  <rcc rId="20350" sId="1">
    <oc r="A1219">
      <v>407</v>
    </oc>
    <nc r="A1219">
      <v>404</v>
    </nc>
  </rcc>
  <rcc rId="20351" sId="1">
    <oc r="A1220">
      <v>408</v>
    </oc>
    <nc r="A1220">
      <v>405</v>
    </nc>
  </rcc>
  <rcc rId="20352" sId="1">
    <oc r="A1221">
      <v>409</v>
    </oc>
    <nc r="A1221">
      <v>406</v>
    </nc>
  </rcc>
  <rcc rId="20353" sId="1">
    <oc r="A1222">
      <v>410</v>
    </oc>
    <nc r="A1222">
      <v>407</v>
    </nc>
  </rcc>
  <rcc rId="20354" sId="1">
    <oc r="A1223">
      <v>411</v>
    </oc>
    <nc r="A1223">
      <v>408</v>
    </nc>
  </rcc>
  <rcc rId="20355" sId="1">
    <oc r="A1224">
      <v>412</v>
    </oc>
    <nc r="A1224">
      <v>409</v>
    </nc>
  </rcc>
  <rcc rId="20356" sId="1">
    <oc r="A1225">
      <v>413</v>
    </oc>
    <nc r="A1225">
      <v>410</v>
    </nc>
  </rcc>
  <rcc rId="20357" sId="1">
    <oc r="A1226">
      <v>414</v>
    </oc>
    <nc r="A1226">
      <v>411</v>
    </nc>
  </rcc>
  <rcc rId="20358" sId="1">
    <oc r="A1227">
      <v>415</v>
    </oc>
    <nc r="A1227">
      <v>412</v>
    </nc>
  </rcc>
  <rcc rId="20359" sId="1">
    <oc r="A1228">
      <v>416</v>
    </oc>
    <nc r="A1228">
      <v>413</v>
    </nc>
  </rcc>
  <rcc rId="20360" sId="1">
    <oc r="A1229">
      <v>417</v>
    </oc>
    <nc r="A1229">
      <v>414</v>
    </nc>
  </rcc>
  <rcc rId="20361" sId="1">
    <oc r="A1230">
      <v>418</v>
    </oc>
    <nc r="A1230">
      <v>415</v>
    </nc>
  </rcc>
  <rcc rId="20362" sId="1">
    <oc r="A1231">
      <v>419</v>
    </oc>
    <nc r="A1231">
      <v>416</v>
    </nc>
  </rcc>
  <rcc rId="20363" sId="1">
    <oc r="A1232">
      <v>420</v>
    </oc>
    <nc r="A1232">
      <v>417</v>
    </nc>
  </rcc>
  <rcc rId="20364" sId="1">
    <oc r="A1233">
      <v>421</v>
    </oc>
    <nc r="A1233">
      <v>418</v>
    </nc>
  </rcc>
  <rcc rId="20365" sId="1">
    <oc r="A1234">
      <v>422</v>
    </oc>
    <nc r="A1234">
      <v>419</v>
    </nc>
  </rcc>
  <rcc rId="20366" sId="1">
    <oc r="A1235">
      <v>423</v>
    </oc>
    <nc r="A1235">
      <v>420</v>
    </nc>
  </rcc>
  <rcc rId="20367" sId="1">
    <oc r="A1236">
      <v>424</v>
    </oc>
    <nc r="A1236">
      <v>421</v>
    </nc>
  </rcc>
  <rcc rId="20368" sId="1">
    <oc r="A1237">
      <v>425</v>
    </oc>
    <nc r="A1237">
      <v>422</v>
    </nc>
  </rcc>
  <rcc rId="20369" sId="1">
    <oc r="A1238">
      <v>426</v>
    </oc>
    <nc r="A1238">
      <v>423</v>
    </nc>
  </rcc>
  <rcc rId="20370" sId="1">
    <oc r="A1239">
      <v>427</v>
    </oc>
    <nc r="A1239">
      <v>424</v>
    </nc>
  </rcc>
  <rcc rId="20371" sId="1">
    <oc r="A1240">
      <v>428</v>
    </oc>
    <nc r="A1240">
      <v>425</v>
    </nc>
  </rcc>
  <rcc rId="20372" sId="1">
    <oc r="A1241">
      <v>429</v>
    </oc>
    <nc r="A1241">
      <v>426</v>
    </nc>
  </rcc>
  <rcc rId="20373" sId="1">
    <oc r="A1242">
      <v>430</v>
    </oc>
    <nc r="A1242">
      <v>427</v>
    </nc>
  </rcc>
  <rcc rId="20374" sId="1">
    <oc r="A1243">
      <v>431</v>
    </oc>
    <nc r="A1243">
      <v>428</v>
    </nc>
  </rcc>
  <rcc rId="20375" sId="1">
    <oc r="A1244">
      <v>432</v>
    </oc>
    <nc r="A1244">
      <v>429</v>
    </nc>
  </rcc>
  <rcc rId="20376" sId="1">
    <oc r="A1245">
      <v>433</v>
    </oc>
    <nc r="A1245">
      <v>430</v>
    </nc>
  </rcc>
  <rcc rId="20377" sId="1">
    <oc r="A1246">
      <v>434</v>
    </oc>
    <nc r="A1246">
      <v>431</v>
    </nc>
  </rcc>
  <rcc rId="20378" sId="1">
    <oc r="A1247">
      <v>435</v>
    </oc>
    <nc r="A1247">
      <v>432</v>
    </nc>
  </rcc>
  <rcc rId="20379" sId="1">
    <oc r="A1248">
      <v>436</v>
    </oc>
    <nc r="A1248">
      <v>433</v>
    </nc>
  </rcc>
  <rcc rId="20380" sId="1">
    <oc r="A1249">
      <v>437</v>
    </oc>
    <nc r="A1249">
      <v>434</v>
    </nc>
  </rcc>
  <rcc rId="20381" sId="1">
    <oc r="A1250">
      <v>438</v>
    </oc>
    <nc r="A1250">
      <v>435</v>
    </nc>
  </rcc>
  <rcc rId="20382" sId="1">
    <oc r="A1251">
      <v>439</v>
    </oc>
    <nc r="A1251">
      <v>436</v>
    </nc>
  </rcc>
  <rcc rId="20383" sId="1">
    <oc r="A1252">
      <v>440</v>
    </oc>
    <nc r="A1252">
      <v>437</v>
    </nc>
  </rcc>
  <rcc rId="20384" sId="1">
    <oc r="A1253">
      <v>441</v>
    </oc>
    <nc r="A1253">
      <v>438</v>
    </nc>
  </rcc>
  <rcc rId="20385" sId="1">
    <oc r="A1254">
      <v>442</v>
    </oc>
    <nc r="A1254">
      <v>439</v>
    </nc>
  </rcc>
  <rcc rId="20386" sId="1">
    <oc r="A1255">
      <v>443</v>
    </oc>
    <nc r="A1255">
      <v>440</v>
    </nc>
  </rcc>
  <rcc rId="20387" sId="1">
    <oc r="A1256">
      <v>444</v>
    </oc>
    <nc r="A1256">
      <v>441</v>
    </nc>
  </rcc>
  <rcc rId="20388" sId="1">
    <oc r="A1257">
      <v>445</v>
    </oc>
    <nc r="A1257">
      <v>442</v>
    </nc>
  </rcc>
  <rcc rId="20389" sId="1">
    <oc r="A1258">
      <v>446</v>
    </oc>
    <nc r="A1258">
      <v>443</v>
    </nc>
  </rcc>
  <rcc rId="20390" sId="1">
    <oc r="A1259">
      <v>447</v>
    </oc>
    <nc r="A1259">
      <v>444</v>
    </nc>
  </rcc>
  <rcc rId="20391" sId="1">
    <oc r="A1260">
      <v>448</v>
    </oc>
    <nc r="A1260">
      <v>445</v>
    </nc>
  </rcc>
  <rcc rId="20392" sId="1">
    <oc r="A1261">
      <v>449</v>
    </oc>
    <nc r="A1261">
      <v>446</v>
    </nc>
  </rcc>
  <rcc rId="20393" sId="1">
    <oc r="A1262">
      <v>450</v>
    </oc>
    <nc r="A1262">
      <v>447</v>
    </nc>
  </rcc>
  <rcc rId="20394" sId="1">
    <oc r="A1263">
      <v>451</v>
    </oc>
    <nc r="A1263">
      <v>448</v>
    </nc>
  </rcc>
  <rcc rId="20395" sId="1">
    <oc r="A1264">
      <v>452</v>
    </oc>
    <nc r="A1264">
      <v>449</v>
    </nc>
  </rcc>
  <rcc rId="20396" sId="1">
    <oc r="A1265">
      <v>453</v>
    </oc>
    <nc r="A1265">
      <v>450</v>
    </nc>
  </rcc>
  <rcc rId="20397" sId="1">
    <oc r="A1266">
      <v>454</v>
    </oc>
    <nc r="A1266">
      <v>451</v>
    </nc>
  </rcc>
  <rcc rId="20398" sId="1">
    <oc r="A1267">
      <v>455</v>
    </oc>
    <nc r="A1267">
      <v>452</v>
    </nc>
  </rcc>
  <rcc rId="20399" sId="1">
    <oc r="A1268">
      <v>456</v>
    </oc>
    <nc r="A1268">
      <v>453</v>
    </nc>
  </rcc>
  <rcc rId="20400" sId="1">
    <oc r="A1269">
      <v>457</v>
    </oc>
    <nc r="A1269">
      <v>454</v>
    </nc>
  </rcc>
  <rcc rId="20401" sId="1">
    <oc r="A1270">
      <v>458</v>
    </oc>
    <nc r="A1270">
      <v>455</v>
    </nc>
  </rcc>
  <rcc rId="20402" sId="1">
    <oc r="A1271">
      <v>459</v>
    </oc>
    <nc r="A1271">
      <v>456</v>
    </nc>
  </rcc>
  <rcc rId="20403" sId="1">
    <oc r="A1272">
      <v>460</v>
    </oc>
    <nc r="A1272">
      <v>457</v>
    </nc>
  </rcc>
  <rcc rId="20404" sId="1">
    <oc r="A1273">
      <v>461</v>
    </oc>
    <nc r="A1273">
      <v>458</v>
    </nc>
  </rcc>
  <rcc rId="20405" sId="1">
    <oc r="A1274">
      <v>462</v>
    </oc>
    <nc r="A1274">
      <v>459</v>
    </nc>
  </rcc>
  <rcc rId="20406" sId="1">
    <oc r="A1275">
      <v>463</v>
    </oc>
    <nc r="A1275">
      <v>460</v>
    </nc>
  </rcc>
  <rcc rId="20407" sId="1">
    <oc r="A1276">
      <v>464</v>
    </oc>
    <nc r="A1276">
      <v>461</v>
    </nc>
  </rcc>
  <rcc rId="20408" sId="1">
    <oc r="A1277">
      <v>465</v>
    </oc>
    <nc r="A1277">
      <v>462</v>
    </nc>
  </rcc>
  <rcc rId="20409" sId="1">
    <oc r="A1278">
      <v>466</v>
    </oc>
    <nc r="A1278">
      <v>463</v>
    </nc>
  </rcc>
  <rcc rId="20410" sId="1">
    <oc r="A1279">
      <v>467</v>
    </oc>
    <nc r="A1279">
      <v>464</v>
    </nc>
  </rcc>
  <rcc rId="20411" sId="1">
    <oc r="A1280">
      <v>468</v>
    </oc>
    <nc r="A1280">
      <v>465</v>
    </nc>
  </rcc>
  <rcc rId="20412" sId="1">
    <oc r="A1281">
      <v>469</v>
    </oc>
    <nc r="A1281">
      <v>466</v>
    </nc>
  </rcc>
  <rcc rId="20413" sId="1">
    <oc r="A1282">
      <v>470</v>
    </oc>
    <nc r="A1282">
      <v>467</v>
    </nc>
  </rcc>
  <rcc rId="20414" sId="1">
    <oc r="A1283">
      <v>471</v>
    </oc>
    <nc r="A1283">
      <v>468</v>
    </nc>
  </rcc>
  <rcc rId="20415" sId="1">
    <oc r="A1284">
      <v>472</v>
    </oc>
    <nc r="A1284">
      <v>469</v>
    </nc>
  </rcc>
  <rcc rId="20416" sId="1">
    <oc r="A1285">
      <v>473</v>
    </oc>
    <nc r="A1285">
      <v>470</v>
    </nc>
  </rcc>
  <rcc rId="20417" sId="1">
    <oc r="A1286">
      <v>474</v>
    </oc>
    <nc r="A1286">
      <v>471</v>
    </nc>
  </rcc>
  <rcc rId="20418" sId="1">
    <oc r="A1287">
      <v>475</v>
    </oc>
    <nc r="A1287">
      <v>472</v>
    </nc>
  </rcc>
  <rcc rId="20419" sId="1">
    <oc r="A1288">
      <v>476</v>
    </oc>
    <nc r="A1288">
      <v>473</v>
    </nc>
  </rcc>
  <rcc rId="20420" sId="1">
    <oc r="A1289">
      <v>477</v>
    </oc>
    <nc r="A1289">
      <v>474</v>
    </nc>
  </rcc>
  <rcc rId="20421" sId="1">
    <oc r="A1290">
      <v>478</v>
    </oc>
    <nc r="A1290">
      <v>475</v>
    </nc>
  </rcc>
  <rcc rId="20422" sId="1">
    <oc r="A1291">
      <v>479</v>
    </oc>
    <nc r="A1291">
      <v>476</v>
    </nc>
  </rcc>
  <rcc rId="20423" sId="1">
    <oc r="A1292">
      <v>480</v>
    </oc>
    <nc r="A1292">
      <v>477</v>
    </nc>
  </rcc>
  <rcc rId="20424" sId="1">
    <oc r="A1293">
      <v>481</v>
    </oc>
    <nc r="A1293">
      <v>478</v>
    </nc>
  </rcc>
  <rcc rId="20425" sId="1">
    <oc r="A1294">
      <v>482</v>
    </oc>
    <nc r="A1294">
      <v>479</v>
    </nc>
  </rcc>
  <rcc rId="20426" sId="1">
    <oc r="A1295">
      <v>483</v>
    </oc>
    <nc r="A1295">
      <v>480</v>
    </nc>
  </rcc>
  <rcc rId="20427" sId="1">
    <oc r="A1296">
      <v>484</v>
    </oc>
    <nc r="A1296">
      <v>481</v>
    </nc>
  </rcc>
  <rcc rId="20428" sId="1">
    <oc r="A1297">
      <v>485</v>
    </oc>
    <nc r="A1297">
      <v>482</v>
    </nc>
  </rcc>
  <rcc rId="20429" sId="1">
    <oc r="A1298">
      <v>486</v>
    </oc>
    <nc r="A1298">
      <v>483</v>
    </nc>
  </rcc>
  <rcc rId="20430" sId="1">
    <oc r="A1299">
      <v>487</v>
    </oc>
    <nc r="A1299">
      <v>484</v>
    </nc>
  </rcc>
  <rcc rId="20431" sId="1">
    <oc r="A1300">
      <v>488</v>
    </oc>
    <nc r="A1300">
      <v>485</v>
    </nc>
  </rcc>
  <rcc rId="20432" sId="1">
    <oc r="A1301">
      <v>489</v>
    </oc>
    <nc r="A1301">
      <v>486</v>
    </nc>
  </rcc>
  <rcc rId="20433" sId="1">
    <oc r="A1302">
      <v>490</v>
    </oc>
    <nc r="A1302">
      <v>487</v>
    </nc>
  </rcc>
  <rcc rId="20434" sId="1">
    <oc r="A1303">
      <v>491</v>
    </oc>
    <nc r="A1303">
      <v>488</v>
    </nc>
  </rcc>
  <rcc rId="20435" sId="1">
    <oc r="A1304">
      <v>492</v>
    </oc>
    <nc r="A1304">
      <v>489</v>
    </nc>
  </rcc>
  <rcc rId="20436" sId="1">
    <oc r="A1305">
      <v>493</v>
    </oc>
    <nc r="A1305">
      <v>490</v>
    </nc>
  </rcc>
  <rcc rId="20437" sId="1">
    <oc r="A1306">
      <v>494</v>
    </oc>
    <nc r="A1306">
      <v>491</v>
    </nc>
  </rcc>
  <rcc rId="20438" sId="1">
    <oc r="A1307">
      <v>495</v>
    </oc>
    <nc r="A1307">
      <v>492</v>
    </nc>
  </rcc>
  <rcc rId="20439" sId="1">
    <oc r="A1308">
      <v>496</v>
    </oc>
    <nc r="A1308">
      <v>493</v>
    </nc>
  </rcc>
  <rcc rId="20440" sId="1">
    <oc r="A1309">
      <v>497</v>
    </oc>
    <nc r="A1309">
      <v>494</v>
    </nc>
  </rcc>
  <rcc rId="20441" sId="1">
    <oc r="A1310">
      <v>498</v>
    </oc>
    <nc r="A1310">
      <v>495</v>
    </nc>
  </rcc>
  <rcc rId="20442" sId="1">
    <oc r="A1311">
      <v>499</v>
    </oc>
    <nc r="A1311">
      <v>496</v>
    </nc>
  </rcc>
  <rcc rId="20443" sId="1">
    <oc r="A1312">
      <v>500</v>
    </oc>
    <nc r="A1312">
      <v>497</v>
    </nc>
  </rcc>
  <rcc rId="20444" sId="1">
    <oc r="A1313">
      <v>501</v>
    </oc>
    <nc r="A1313">
      <v>498</v>
    </nc>
  </rcc>
  <rcc rId="20445" sId="1">
    <oc r="A1314">
      <v>502</v>
    </oc>
    <nc r="A1314">
      <v>499</v>
    </nc>
  </rcc>
  <rcc rId="20446" sId="1">
    <oc r="A1315">
      <v>503</v>
    </oc>
    <nc r="A1315">
      <v>500</v>
    </nc>
  </rcc>
  <rcc rId="20447" sId="1">
    <oc r="A1316">
      <v>504</v>
    </oc>
    <nc r="A1316">
      <v>501</v>
    </nc>
  </rcc>
  <rcc rId="20448" sId="1">
    <oc r="A1319">
      <v>505</v>
    </oc>
    <nc r="A1319">
      <v>502</v>
    </nc>
  </rcc>
  <rcc rId="20449" sId="1">
    <oc r="A1320">
      <v>506</v>
    </oc>
    <nc r="A1320">
      <v>503</v>
    </nc>
  </rcc>
  <rcc rId="20450" sId="1">
    <oc r="A1321">
      <v>507</v>
    </oc>
    <nc r="A1321">
      <v>504</v>
    </nc>
  </rcc>
  <rcc rId="20451" sId="1">
    <oc r="A1322">
      <v>508</v>
    </oc>
    <nc r="A1322">
      <v>505</v>
    </nc>
  </rcc>
  <rcc rId="20452" sId="1">
    <oc r="A1323">
      <v>509</v>
    </oc>
    <nc r="A1323">
      <v>506</v>
    </nc>
  </rcc>
  <rcc rId="20453" sId="1">
    <oc r="A1324">
      <v>510</v>
    </oc>
    <nc r="A1324">
      <v>507</v>
    </nc>
  </rcc>
  <rcc rId="20454" sId="1">
    <oc r="A1325">
      <v>511</v>
    </oc>
    <nc r="A1325">
      <v>508</v>
    </nc>
  </rcc>
  <rcc rId="20455" sId="1">
    <oc r="A1326">
      <v>512</v>
    </oc>
    <nc r="A1326">
      <v>509</v>
    </nc>
  </rcc>
  <rcc rId="20456" sId="1">
    <oc r="A1327">
      <v>513</v>
    </oc>
    <nc r="A1327">
      <v>510</v>
    </nc>
  </rcc>
  <rcc rId="20457" sId="1">
    <oc r="A1328">
      <v>514</v>
    </oc>
    <nc r="A1328">
      <v>511</v>
    </nc>
  </rcc>
  <rcc rId="20458" sId="1">
    <oc r="A1329">
      <v>515</v>
    </oc>
    <nc r="A1329">
      <v>512</v>
    </nc>
  </rcc>
  <rcc rId="20459" sId="1">
    <oc r="A1330">
      <v>516</v>
    </oc>
    <nc r="A1330">
      <v>513</v>
    </nc>
  </rcc>
  <rcc rId="20460" sId="1">
    <oc r="A1331">
      <v>517</v>
    </oc>
    <nc r="A1331">
      <v>514</v>
    </nc>
  </rcc>
  <rcc rId="20461" sId="1">
    <oc r="A1332">
      <v>518</v>
    </oc>
    <nc r="A1332">
      <v>515</v>
    </nc>
  </rcc>
  <rcc rId="20462" sId="1">
    <oc r="A1333">
      <v>519</v>
    </oc>
    <nc r="A1333">
      <v>516</v>
    </nc>
  </rcc>
  <rcc rId="20463" sId="1">
    <oc r="A1334">
      <v>520</v>
    </oc>
    <nc r="A1334">
      <v>517</v>
    </nc>
  </rcc>
  <rcc rId="20464" sId="1">
    <oc r="A1337">
      <v>521</v>
    </oc>
    <nc r="A1337">
      <v>518</v>
    </nc>
  </rcc>
  <rcc rId="20465" sId="1">
    <oc r="A1338">
      <v>522</v>
    </oc>
    <nc r="A1338">
      <v>519</v>
    </nc>
  </rcc>
  <rcc rId="20466" sId="1">
    <oc r="A1339">
      <v>523</v>
    </oc>
    <nc r="A1339">
      <v>520</v>
    </nc>
  </rcc>
  <rcc rId="20467" sId="1">
    <oc r="A1340">
      <v>524</v>
    </oc>
    <nc r="A1340">
      <v>521</v>
    </nc>
  </rcc>
  <rcc rId="20468" sId="1">
    <oc r="A1341">
      <v>525</v>
    </oc>
    <nc r="A1341">
      <v>522</v>
    </nc>
  </rcc>
  <rcc rId="20469" sId="1">
    <oc r="A1342">
      <v>526</v>
    </oc>
    <nc r="A1342">
      <v>523</v>
    </nc>
  </rcc>
  <rcc rId="20470" sId="1">
    <oc r="A1343">
      <v>527</v>
    </oc>
    <nc r="A1343">
      <v>524</v>
    </nc>
  </rcc>
  <rcc rId="20471" sId="1">
    <oc r="A1344">
      <v>528</v>
    </oc>
    <nc r="A1344">
      <v>525</v>
    </nc>
  </rcc>
  <rcc rId="20472" sId="1">
    <oc r="A1345">
      <v>529</v>
    </oc>
    <nc r="A1345">
      <v>526</v>
    </nc>
  </rcc>
  <rcc rId="20473" sId="1">
    <oc r="A1346">
      <v>530</v>
    </oc>
    <nc r="A1346">
      <v>527</v>
    </nc>
  </rcc>
  <rcc rId="20474" sId="1">
    <oc r="A1347">
      <v>531</v>
    </oc>
    <nc r="A1347">
      <v>528</v>
    </nc>
  </rcc>
  <rcc rId="20475" sId="1">
    <oc r="A1348">
      <v>532</v>
    </oc>
    <nc r="A1348">
      <v>529</v>
    </nc>
  </rcc>
  <rcc rId="20476" sId="1">
    <oc r="A1349">
      <v>533</v>
    </oc>
    <nc r="A1349">
      <v>530</v>
    </nc>
  </rcc>
  <rcc rId="20477" sId="1">
    <oc r="A1350">
      <v>534</v>
    </oc>
    <nc r="A1350">
      <v>531</v>
    </nc>
  </rcc>
  <rcc rId="20478" sId="1">
    <oc r="A1351">
      <v>535</v>
    </oc>
    <nc r="A1351">
      <v>532</v>
    </nc>
  </rcc>
  <rcc rId="20479" sId="1">
    <oc r="A1352">
      <v>536</v>
    </oc>
    <nc r="A1352">
      <v>533</v>
    </nc>
  </rcc>
  <rcc rId="20480" sId="1">
    <oc r="A1353">
      <v>537</v>
    </oc>
    <nc r="A1353">
      <v>534</v>
    </nc>
  </rcc>
  <rcc rId="20481" sId="1">
    <oc r="A1354">
      <v>538</v>
    </oc>
    <nc r="A1354">
      <v>535</v>
    </nc>
  </rcc>
  <rcc rId="20482" sId="1">
    <oc r="A1355">
      <v>539</v>
    </oc>
    <nc r="A1355">
      <v>536</v>
    </nc>
  </rcc>
  <rcc rId="20483" sId="1">
    <oc r="A1356">
      <v>540</v>
    </oc>
    <nc r="A1356">
      <v>537</v>
    </nc>
  </rcc>
  <rcc rId="20484" sId="1">
    <oc r="A1357">
      <v>541</v>
    </oc>
    <nc r="A1357">
      <v>538</v>
    </nc>
  </rcc>
  <rcc rId="20485" sId="1">
    <oc r="A1358">
      <v>542</v>
    </oc>
    <nc r="A1358">
      <v>539</v>
    </nc>
  </rcc>
  <rcc rId="20486" sId="1">
    <oc r="A1359">
      <v>543</v>
    </oc>
    <nc r="A1359">
      <v>540</v>
    </nc>
  </rcc>
  <rcc rId="20487" sId="1">
    <oc r="A1360">
      <v>544</v>
    </oc>
    <nc r="A1360">
      <v>541</v>
    </nc>
  </rcc>
  <rcc rId="20488" sId="1">
    <oc r="A1361">
      <v>545</v>
    </oc>
    <nc r="A1361">
      <v>542</v>
    </nc>
  </rcc>
  <rcc rId="20489" sId="1">
    <oc r="A1362">
      <v>546</v>
    </oc>
    <nc r="A1362">
      <v>543</v>
    </nc>
  </rcc>
  <rcc rId="20490" sId="1">
    <oc r="A1363">
      <v>547</v>
    </oc>
    <nc r="A1363">
      <v>544</v>
    </nc>
  </rcc>
  <rcc rId="20491" sId="1">
    <oc r="A1364">
      <v>548</v>
    </oc>
    <nc r="A1364">
      <v>545</v>
    </nc>
  </rcc>
  <rcc rId="20492" sId="1">
    <oc r="A1365">
      <v>549</v>
    </oc>
    <nc r="A1365">
      <v>546</v>
    </nc>
  </rcc>
  <rcc rId="20493" sId="1">
    <oc r="A1366">
      <v>550</v>
    </oc>
    <nc r="A1366">
      <v>547</v>
    </nc>
  </rcc>
  <rcc rId="20494" sId="1">
    <oc r="A1367">
      <v>551</v>
    </oc>
    <nc r="A1367">
      <v>548</v>
    </nc>
  </rcc>
  <rcc rId="20495" sId="1">
    <oc r="A1368">
      <v>552</v>
    </oc>
    <nc r="A1368">
      <v>549</v>
    </nc>
  </rcc>
  <rcc rId="20496" sId="1">
    <oc r="A1369">
      <v>553</v>
    </oc>
    <nc r="A1369">
      <v>550</v>
    </nc>
  </rcc>
  <rcc rId="20497" sId="1">
    <oc r="A1370">
      <v>554</v>
    </oc>
    <nc r="A1370">
      <v>551</v>
    </nc>
  </rcc>
  <rcc rId="20498" sId="1">
    <oc r="A1371">
      <v>555</v>
    </oc>
    <nc r="A1371">
      <v>552</v>
    </nc>
  </rcc>
  <rcc rId="20499" sId="1">
    <oc r="A1372">
      <v>556</v>
    </oc>
    <nc r="A1372">
      <v>553</v>
    </nc>
  </rcc>
  <rcc rId="20500" sId="1">
    <oc r="A1373">
      <v>557</v>
    </oc>
    <nc r="A1373">
      <v>554</v>
    </nc>
  </rcc>
  <rcc rId="20501" sId="1">
    <oc r="A1374">
      <v>558</v>
    </oc>
    <nc r="A1374">
      <v>555</v>
    </nc>
  </rcc>
  <rcc rId="20502" sId="1">
    <oc r="A1375">
      <v>559</v>
    </oc>
    <nc r="A1375">
      <v>556</v>
    </nc>
  </rcc>
  <rcc rId="20503" sId="1">
    <oc r="A1376">
      <v>560</v>
    </oc>
    <nc r="A1376">
      <v>557</v>
    </nc>
  </rcc>
  <rcc rId="20504" sId="1">
    <oc r="A1377">
      <v>561</v>
    </oc>
    <nc r="A1377">
      <v>558</v>
    </nc>
  </rcc>
  <rcc rId="20505" sId="1">
    <oc r="A1378">
      <v>562</v>
    </oc>
    <nc r="A1378">
      <v>559</v>
    </nc>
  </rcc>
  <rcc rId="20506" sId="1">
    <oc r="A1379">
      <v>563</v>
    </oc>
    <nc r="A1379">
      <v>560</v>
    </nc>
  </rcc>
  <rcc rId="20507" sId="1">
    <oc r="A1380">
      <v>564</v>
    </oc>
    <nc r="A1380">
      <v>561</v>
    </nc>
  </rcc>
  <rcc rId="20508" sId="1">
    <oc r="A1381">
      <v>565</v>
    </oc>
    <nc r="A1381">
      <v>562</v>
    </nc>
  </rcc>
  <rcc rId="20509" sId="1">
    <oc r="A1382">
      <v>566</v>
    </oc>
    <nc r="A1382">
      <v>563</v>
    </nc>
  </rcc>
  <rcc rId="20510" sId="1">
    <oc r="A1383">
      <v>567</v>
    </oc>
    <nc r="A1383">
      <v>564</v>
    </nc>
  </rcc>
  <rcc rId="20511" sId="1">
    <oc r="A1384">
      <v>568</v>
    </oc>
    <nc r="A1384">
      <v>565</v>
    </nc>
  </rcc>
  <rcc rId="20512" sId="1">
    <oc r="A1387">
      <v>569</v>
    </oc>
    <nc r="A1387">
      <v>566</v>
    </nc>
  </rcc>
  <rcc rId="20513" sId="1">
    <oc r="A1388">
      <v>570</v>
    </oc>
    <nc r="A1388">
      <v>567</v>
    </nc>
  </rcc>
  <rcc rId="20514" sId="1">
    <oc r="A1389">
      <v>571</v>
    </oc>
    <nc r="A1389">
      <v>568</v>
    </nc>
  </rcc>
  <rcc rId="20515" sId="1">
    <oc r="A1390">
      <v>572</v>
    </oc>
    <nc r="A1390">
      <v>569</v>
    </nc>
  </rcc>
  <rcc rId="20516" sId="1">
    <oc r="A1391">
      <v>573</v>
    </oc>
    <nc r="A1391">
      <v>570</v>
    </nc>
  </rcc>
  <rcc rId="20517" sId="1">
    <oc r="A1392">
      <v>574</v>
    </oc>
    <nc r="A1392">
      <v>571</v>
    </nc>
  </rcc>
  <rcc rId="20518" sId="1">
    <oc r="A1393">
      <v>575</v>
    </oc>
    <nc r="A1393">
      <v>572</v>
    </nc>
  </rcc>
  <rcc rId="20519" sId="1">
    <oc r="A1394">
      <v>576</v>
    </oc>
    <nc r="A1394">
      <v>573</v>
    </nc>
  </rcc>
  <rcc rId="20520" sId="1">
    <oc r="A1395">
      <v>577</v>
    </oc>
    <nc r="A1395">
      <v>574</v>
    </nc>
  </rcc>
  <rcc rId="20521" sId="1">
    <oc r="A1396">
      <v>578</v>
    </oc>
    <nc r="A1396">
      <v>575</v>
    </nc>
  </rcc>
  <rcc rId="20522" sId="1">
    <oc r="A1399">
      <v>579</v>
    </oc>
    <nc r="A1399">
      <v>576</v>
    </nc>
  </rcc>
  <rcc rId="20523" sId="1">
    <oc r="A1400">
      <v>580</v>
    </oc>
    <nc r="A1400">
      <v>577</v>
    </nc>
  </rcc>
  <rcc rId="20524" sId="1">
    <oc r="A1401">
      <v>581</v>
    </oc>
    <nc r="A1401">
      <v>578</v>
    </nc>
  </rcc>
  <rcc rId="20525" sId="1">
    <oc r="A1402">
      <v>582</v>
    </oc>
    <nc r="A1402">
      <v>579</v>
    </nc>
  </rcc>
  <rcc rId="20526" sId="1">
    <oc r="A1403">
      <v>583</v>
    </oc>
    <nc r="A1403">
      <v>580</v>
    </nc>
  </rcc>
  <rcc rId="20527" sId="1">
    <oc r="A1404">
      <v>584</v>
    </oc>
    <nc r="A1404">
      <v>581</v>
    </nc>
  </rcc>
  <rcc rId="20528" sId="1">
    <oc r="A1405">
      <v>585</v>
    </oc>
    <nc r="A1405">
      <v>582</v>
    </nc>
  </rcc>
  <rcc rId="20529" sId="1">
    <oc r="A1406">
      <v>586</v>
    </oc>
    <nc r="A1406">
      <v>583</v>
    </nc>
  </rcc>
  <rcc rId="20530" sId="1">
    <oc r="A1407">
      <v>587</v>
    </oc>
    <nc r="A1407">
      <v>584</v>
    </nc>
  </rcc>
  <rcc rId="20531" sId="1">
    <oc r="A1408">
      <v>588</v>
    </oc>
    <nc r="A1408">
      <v>585</v>
    </nc>
  </rcc>
  <rcc rId="20532" sId="1">
    <oc r="A1409">
      <v>589</v>
    </oc>
    <nc r="A1409">
      <v>586</v>
    </nc>
  </rcc>
  <rcc rId="20533" sId="1">
    <oc r="A1410">
      <v>590</v>
    </oc>
    <nc r="A1410">
      <v>587</v>
    </nc>
  </rcc>
  <rcc rId="20534" sId="1">
    <oc r="A1411">
      <v>591</v>
    </oc>
    <nc r="A1411">
      <v>588</v>
    </nc>
  </rcc>
  <rcc rId="20535" sId="1">
    <oc r="A1412">
      <v>592</v>
    </oc>
    <nc r="A1412">
      <v>589</v>
    </nc>
  </rcc>
  <rcc rId="20536" sId="1">
    <oc r="A1413">
      <v>593</v>
    </oc>
    <nc r="A1413">
      <v>590</v>
    </nc>
  </rcc>
  <rcc rId="20537" sId="1">
    <oc r="A1414">
      <v>594</v>
    </oc>
    <nc r="A1414">
      <v>591</v>
    </nc>
  </rcc>
  <rcc rId="20538" sId="1">
    <oc r="A1415">
      <v>595</v>
    </oc>
    <nc r="A1415">
      <v>592</v>
    </nc>
  </rcc>
  <rcc rId="20539" sId="1">
    <oc r="A1416">
      <v>596</v>
    </oc>
    <nc r="A1416">
      <v>593</v>
    </nc>
  </rcc>
  <rcc rId="20540" sId="1" odxf="1" dxf="1">
    <oc r="A1417">
      <v>597</v>
    </oc>
    <nc r="A1417">
      <v>594</v>
    </nc>
    <odxf>
      <fill>
        <patternFill patternType="solid">
          <bgColor rgb="FFFFFF00"/>
        </patternFill>
      </fill>
    </odxf>
    <ndxf>
      <fill>
        <patternFill patternType="none">
          <bgColor indexed="65"/>
        </patternFill>
      </fill>
    </ndxf>
  </rcc>
  <rcc rId="20541" sId="1">
    <oc r="A1418">
      <v>598</v>
    </oc>
    <nc r="A1418">
      <v>595</v>
    </nc>
  </rcc>
  <rcc rId="20542" sId="1">
    <oc r="A1419">
      <v>599</v>
    </oc>
    <nc r="A1419">
      <v>596</v>
    </nc>
  </rcc>
  <rcc rId="20543" sId="1">
    <oc r="A1420">
      <v>600</v>
    </oc>
    <nc r="A1420">
      <v>597</v>
    </nc>
  </rcc>
  <rcc rId="20544" sId="1">
    <oc r="A1421">
      <v>601</v>
    </oc>
    <nc r="A1421">
      <v>598</v>
    </nc>
  </rcc>
  <rcc rId="20545" sId="1">
    <oc r="A1422">
      <v>602</v>
    </oc>
    <nc r="A1422">
      <v>599</v>
    </nc>
  </rcc>
  <rcc rId="20546" sId="1">
    <oc r="A1423">
      <v>603</v>
    </oc>
    <nc r="A1423">
      <v>600</v>
    </nc>
  </rcc>
  <rcc rId="20547" sId="1">
    <oc r="A1424">
      <v>604</v>
    </oc>
    <nc r="A1424">
      <v>601</v>
    </nc>
  </rcc>
  <rcc rId="20548" sId="1">
    <oc r="A1425">
      <v>605</v>
    </oc>
    <nc r="A1425">
      <v>602</v>
    </nc>
  </rcc>
  <rcc rId="20549" sId="1">
    <oc r="A1426">
      <v>606</v>
    </oc>
    <nc r="A1426">
      <v>603</v>
    </nc>
  </rcc>
  <rcc rId="20550" sId="1">
    <oc r="A1427">
      <v>607</v>
    </oc>
    <nc r="A1427">
      <v>604</v>
    </nc>
  </rcc>
  <rcc rId="20551" sId="1">
    <oc r="A1428">
      <v>608</v>
    </oc>
    <nc r="A1428">
      <v>605</v>
    </nc>
  </rcc>
  <rcc rId="20552" sId="1">
    <oc r="A1429">
      <v>609</v>
    </oc>
    <nc r="A1429">
      <v>606</v>
    </nc>
  </rcc>
  <rcc rId="20553" sId="1">
    <oc r="A1430">
      <v>610</v>
    </oc>
    <nc r="A1430">
      <v>607</v>
    </nc>
  </rcc>
  <rcc rId="20554" sId="1">
    <oc r="A1431">
      <v>611</v>
    </oc>
    <nc r="A1431">
      <v>608</v>
    </nc>
  </rcc>
  <rcc rId="20555" sId="1">
    <oc r="A1432">
      <v>612</v>
    </oc>
    <nc r="A1432">
      <v>609</v>
    </nc>
  </rcc>
  <rcc rId="20556" sId="1">
    <oc r="A1433">
      <v>613</v>
    </oc>
    <nc r="A1433">
      <v>610</v>
    </nc>
  </rcc>
  <rcc rId="20557" sId="1">
    <oc r="A1434">
      <v>614</v>
    </oc>
    <nc r="A1434">
      <v>611</v>
    </nc>
  </rcc>
  <rcc rId="20558" sId="1">
    <oc r="A1435">
      <v>615</v>
    </oc>
    <nc r="A1435">
      <v>612</v>
    </nc>
  </rcc>
  <rcc rId="20559" sId="1">
    <oc r="A1436">
      <v>616</v>
    </oc>
    <nc r="A1436">
      <v>613</v>
    </nc>
  </rcc>
  <rcc rId="20560" sId="1">
    <oc r="A1437">
      <v>617</v>
    </oc>
    <nc r="A1437">
      <v>614</v>
    </nc>
  </rcc>
  <rcc rId="20561" sId="1">
    <oc r="A1438">
      <v>618</v>
    </oc>
    <nc r="A1438">
      <v>615</v>
    </nc>
  </rcc>
  <rcc rId="20562" sId="1">
    <oc r="A1439">
      <v>619</v>
    </oc>
    <nc r="A1439">
      <v>616</v>
    </nc>
  </rcc>
  <rcc rId="20563" sId="1">
    <oc r="A1440">
      <v>620</v>
    </oc>
    <nc r="A1440">
      <v>617</v>
    </nc>
  </rcc>
  <rcc rId="20564" sId="1">
    <oc r="A1441">
      <v>621</v>
    </oc>
    <nc r="A1441">
      <v>618</v>
    </nc>
  </rcc>
  <rcc rId="20565" sId="1">
    <oc r="A1442">
      <v>622</v>
    </oc>
    <nc r="A1442">
      <v>619</v>
    </nc>
  </rcc>
  <rcc rId="20566" sId="1">
    <oc r="A1443">
      <v>623</v>
    </oc>
    <nc r="A1443">
      <v>620</v>
    </nc>
  </rcc>
  <rcc rId="20567" sId="1">
    <oc r="A1444">
      <v>624</v>
    </oc>
    <nc r="A1444">
      <v>621</v>
    </nc>
  </rcc>
  <rcc rId="20568" sId="1">
    <oc r="A1445">
      <v>625</v>
    </oc>
    <nc r="A1445">
      <v>622</v>
    </nc>
  </rcc>
  <rcc rId="20569" sId="1">
    <oc r="A1447">
      <v>626</v>
    </oc>
    <nc r="A1447">
      <v>623</v>
    </nc>
  </rcc>
  <rcc rId="20570" sId="1">
    <oc r="A1446">
      <v>627</v>
    </oc>
    <nc r="A1446">
      <v>624</v>
    </nc>
  </rcc>
  <rcc rId="20571" sId="1" numFmtId="4">
    <oc r="A1450">
      <v>628</v>
    </oc>
    <nc r="A1450">
      <v>625</v>
    </nc>
  </rcc>
  <rcc rId="20572" sId="1" numFmtId="4">
    <oc r="A1451">
      <v>629</v>
    </oc>
    <nc r="A1451">
      <v>626</v>
    </nc>
  </rcc>
  <rcc rId="20573" sId="1" numFmtId="4">
    <oc r="A1452">
      <v>630</v>
    </oc>
    <nc r="A1452">
      <v>627</v>
    </nc>
  </rcc>
  <rcc rId="20574" sId="1" numFmtId="4">
    <oc r="A1453">
      <v>631</v>
    </oc>
    <nc r="A1453">
      <v>628</v>
    </nc>
  </rcc>
  <rcc rId="20575" sId="1" numFmtId="4">
    <oc r="A1454">
      <v>632</v>
    </oc>
    <nc r="A1454">
      <v>629</v>
    </nc>
  </rcc>
  <rcc rId="20576" sId="1" numFmtId="4">
    <oc r="A1455">
      <v>633</v>
    </oc>
    <nc r="A1455">
      <v>630</v>
    </nc>
  </rcc>
  <rcc rId="20577" sId="1" numFmtId="4">
    <oc r="A1456">
      <v>634</v>
    </oc>
    <nc r="A1456">
      <v>631</v>
    </nc>
  </rcc>
  <rcc rId="20578" sId="1" numFmtId="4">
    <oc r="A1457">
      <v>635</v>
    </oc>
    <nc r="A1457">
      <v>632</v>
    </nc>
  </rcc>
  <rcc rId="20579" sId="1" numFmtId="4">
    <oc r="A1458">
      <v>636</v>
    </oc>
    <nc r="A1458">
      <v>633</v>
    </nc>
  </rcc>
  <rcc rId="20580" sId="1" numFmtId="4">
    <oc r="A1459">
      <v>637</v>
    </oc>
    <nc r="A1459">
      <v>634</v>
    </nc>
  </rcc>
  <rcc rId="20581" sId="1" numFmtId="4">
    <oc r="A1460">
      <v>638</v>
    </oc>
    <nc r="A1460">
      <v>635</v>
    </nc>
  </rcc>
  <rcc rId="20582" sId="1" numFmtId="4">
    <oc r="A1461">
      <v>639</v>
    </oc>
    <nc r="A1461">
      <v>636</v>
    </nc>
  </rcc>
  <rcc rId="20583" sId="1" numFmtId="4">
    <oc r="A1462">
      <v>640</v>
    </oc>
    <nc r="A1462">
      <v>637</v>
    </nc>
  </rcc>
  <rcc rId="20584" sId="1" numFmtId="4">
    <oc r="A1463">
      <v>641</v>
    </oc>
    <nc r="A1463">
      <v>638</v>
    </nc>
  </rcc>
  <rcc rId="20585" sId="1" numFmtId="4">
    <oc r="A1464">
      <v>642</v>
    </oc>
    <nc r="A1464">
      <v>639</v>
    </nc>
  </rcc>
  <rcc rId="20586" sId="1" numFmtId="4">
    <oc r="A1465">
      <v>643</v>
    </oc>
    <nc r="A1465">
      <v>640</v>
    </nc>
  </rcc>
  <rcc rId="20587" sId="1" numFmtId="4">
    <oc r="A1466">
      <v>644</v>
    </oc>
    <nc r="A1466">
      <v>641</v>
    </nc>
  </rcc>
  <rcc rId="20588" sId="1" numFmtId="4">
    <oc r="A1467">
      <v>645</v>
    </oc>
    <nc r="A1467">
      <v>642</v>
    </nc>
  </rcc>
  <rcc rId="20589" sId="1" numFmtId="4">
    <oc r="A1468">
      <v>646</v>
    </oc>
    <nc r="A1468">
      <v>643</v>
    </nc>
  </rcc>
  <rcc rId="20590" sId="1" numFmtId="4">
    <oc r="A1469">
      <v>647</v>
    </oc>
    <nc r="A1469">
      <v>644</v>
    </nc>
  </rcc>
  <rcc rId="20591" sId="1" numFmtId="4">
    <oc r="A1470">
      <v>648</v>
    </oc>
    <nc r="A1470">
      <v>645</v>
    </nc>
  </rcc>
  <rcc rId="20592" sId="1" numFmtId="4">
    <oc r="A1471">
      <v>649</v>
    </oc>
    <nc r="A1471">
      <v>646</v>
    </nc>
  </rcc>
  <rcc rId="20593" sId="1" numFmtId="4">
    <oc r="A1472">
      <v>650</v>
    </oc>
    <nc r="A1472">
      <v>647</v>
    </nc>
  </rcc>
  <rcc rId="20594" sId="1" numFmtId="4">
    <oc r="A1473">
      <v>651</v>
    </oc>
    <nc r="A1473">
      <v>648</v>
    </nc>
  </rcc>
  <rcc rId="20595" sId="1" numFmtId="4">
    <oc r="A1474">
      <v>652</v>
    </oc>
    <nc r="A1474">
      <v>649</v>
    </nc>
  </rcc>
  <rcc rId="20596" sId="1">
    <oc r="A1540">
      <v>55</v>
    </oc>
    <nc r="A1540">
      <v>54</v>
    </nc>
  </rcc>
  <rcc rId="20597" sId="1">
    <oc r="A1541">
      <v>56</v>
    </oc>
    <nc r="A1541">
      <v>55</v>
    </nc>
  </rcc>
  <rcc rId="20598" sId="1">
    <oc r="A1542">
      <v>57</v>
    </oc>
    <nc r="A1542">
      <v>56</v>
    </nc>
  </rcc>
  <rcc rId="20599" sId="1">
    <oc r="A1543">
      <v>58</v>
    </oc>
    <nc r="A1543">
      <v>57</v>
    </nc>
  </rcc>
  <rcc rId="20600" sId="1">
    <oc r="A1544">
      <v>59</v>
    </oc>
    <nc r="A1544">
      <v>58</v>
    </nc>
  </rcc>
  <rcc rId="20601" sId="1">
    <oc r="A1545">
      <v>60</v>
    </oc>
    <nc r="A1545">
      <v>59</v>
    </nc>
  </rcc>
  <rcc rId="20602" sId="1">
    <oc r="A1546">
      <v>61</v>
    </oc>
    <nc r="A1546">
      <v>60</v>
    </nc>
  </rcc>
  <rcc rId="20603" sId="1">
    <oc r="A1549">
      <v>62</v>
    </oc>
    <nc r="A1549">
      <v>61</v>
    </nc>
  </rcc>
  <rcc rId="20604" sId="1">
    <oc r="A1550">
      <v>63</v>
    </oc>
    <nc r="A1550">
      <v>62</v>
    </nc>
  </rcc>
  <rcc rId="20605" sId="1">
    <oc r="A1551">
      <v>64</v>
    </oc>
    <nc r="A1551">
      <v>63</v>
    </nc>
  </rcc>
  <rcc rId="20606" sId="1">
    <oc r="A1552">
      <v>65</v>
    </oc>
    <nc r="A1552">
      <v>64</v>
    </nc>
  </rcc>
  <rcc rId="20607" sId="1">
    <oc r="A1553">
      <v>66</v>
    </oc>
    <nc r="A1553">
      <v>65</v>
    </nc>
  </rcc>
  <rcc rId="20608" sId="1">
    <oc r="A1554">
      <v>67</v>
    </oc>
    <nc r="A1554">
      <v>66</v>
    </nc>
  </rcc>
  <rcc rId="20609" sId="1">
    <oc r="A1555">
      <v>68</v>
    </oc>
    <nc r="A1555">
      <v>67</v>
    </nc>
  </rcc>
  <rcc rId="20610" sId="1">
    <oc r="A1556">
      <v>69</v>
    </oc>
    <nc r="A1556">
      <v>68</v>
    </nc>
  </rcc>
  <rcc rId="20611" sId="1">
    <oc r="A1557">
      <v>70</v>
    </oc>
    <nc r="A1557">
      <v>69</v>
    </nc>
  </rcc>
  <rcc rId="20612" sId="1">
    <oc r="A1558">
      <v>71</v>
    </oc>
    <nc r="A1558">
      <v>70</v>
    </nc>
  </rcc>
  <rcc rId="20613" sId="1">
    <oc r="A1559">
      <v>72</v>
    </oc>
    <nc r="A1559">
      <v>71</v>
    </nc>
  </rcc>
  <rcc rId="20614" sId="1">
    <oc r="A1560">
      <v>73</v>
    </oc>
    <nc r="A1560">
      <v>72</v>
    </nc>
  </rcc>
  <rcc rId="20615" sId="1">
    <oc r="A1561">
      <v>74</v>
    </oc>
    <nc r="A1561">
      <v>73</v>
    </nc>
  </rcc>
  <rcc rId="20616" sId="1">
    <oc r="A1562">
      <v>75</v>
    </oc>
    <nc r="A1562">
      <v>74</v>
    </nc>
  </rcc>
  <rcc rId="20617" sId="1">
    <oc r="A1563">
      <v>76</v>
    </oc>
    <nc r="A1563">
      <v>75</v>
    </nc>
  </rcc>
  <rcc rId="20618" sId="1">
    <oc r="A1564">
      <v>77</v>
    </oc>
    <nc r="A1564">
      <v>76</v>
    </nc>
  </rcc>
  <rcc rId="20619" sId="1">
    <oc r="A1565">
      <v>78</v>
    </oc>
    <nc r="A1565">
      <v>77</v>
    </nc>
  </rcc>
  <rcc rId="20620" sId="1">
    <oc r="A1568">
      <v>79</v>
    </oc>
    <nc r="A1568">
      <v>78</v>
    </nc>
  </rcc>
  <rcc rId="20621" sId="1">
    <oc r="A1569">
      <v>80</v>
    </oc>
    <nc r="A1569">
      <v>79</v>
    </nc>
  </rcc>
  <rcc rId="20622" sId="1">
    <oc r="A1570">
      <v>81</v>
    </oc>
    <nc r="A1570">
      <v>80</v>
    </nc>
  </rcc>
  <rcc rId="20623" sId="1">
    <oc r="A1571">
      <v>82</v>
    </oc>
    <nc r="A1571">
      <v>81</v>
    </nc>
  </rcc>
  <rcc rId="20624" sId="1">
    <oc r="A1572">
      <v>83</v>
    </oc>
    <nc r="A1572">
      <v>82</v>
    </nc>
  </rcc>
  <rcc rId="20625" sId="1">
    <oc r="A1573">
      <v>84</v>
    </oc>
    <nc r="A1573">
      <v>83</v>
    </nc>
  </rcc>
  <rcc rId="20626" sId="1">
    <oc r="A1574">
      <v>85</v>
    </oc>
    <nc r="A1574">
      <v>84</v>
    </nc>
  </rcc>
  <rcc rId="20627" sId="1">
    <oc r="A1575">
      <v>86</v>
    </oc>
    <nc r="A1575">
      <v>85</v>
    </nc>
  </rcc>
  <rcc rId="20628" sId="1">
    <oc r="A1576">
      <v>87</v>
    </oc>
    <nc r="A1576">
      <v>86</v>
    </nc>
  </rcc>
  <rcc rId="20629" sId="1">
    <oc r="A1577">
      <v>88</v>
    </oc>
    <nc r="A1577">
      <v>87</v>
    </nc>
  </rcc>
  <rcc rId="20630" sId="1">
    <oc r="A1578">
      <v>89</v>
    </oc>
    <nc r="A1578">
      <v>88</v>
    </nc>
  </rcc>
  <rcc rId="20631" sId="1">
    <oc r="A1579">
      <v>90</v>
    </oc>
    <nc r="A1579">
      <v>89</v>
    </nc>
  </rcc>
  <rcc rId="20632" sId="1">
    <oc r="A1580">
      <v>91</v>
    </oc>
    <nc r="A1580">
      <v>90</v>
    </nc>
  </rcc>
  <rcc rId="20633" sId="1">
    <oc r="A1581">
      <v>92</v>
    </oc>
    <nc r="A1581">
      <v>91</v>
    </nc>
  </rcc>
  <rcc rId="20634" sId="1">
    <oc r="A1583">
      <v>93</v>
    </oc>
    <nc r="A1583">
      <v>92</v>
    </nc>
  </rcc>
  <rcc rId="20635" sId="1">
    <oc r="A1582">
      <v>94</v>
    </oc>
    <nc r="A1582">
      <v>93</v>
    </nc>
  </rcc>
  <rcc rId="20636" sId="1">
    <oc r="A1584">
      <v>95</v>
    </oc>
    <nc r="A1584">
      <v>94</v>
    </nc>
  </rcc>
  <rcc rId="20637" sId="1">
    <oc r="A1585">
      <v>96</v>
    </oc>
    <nc r="A1585">
      <v>95</v>
    </nc>
  </rcc>
  <rcc rId="20638" sId="1">
    <oc r="A1586">
      <v>97</v>
    </oc>
    <nc r="A1586">
      <v>96</v>
    </nc>
  </rcc>
  <rcc rId="20639" sId="1">
    <oc r="A1587">
      <v>98</v>
    </oc>
    <nc r="A1587">
      <v>97</v>
    </nc>
  </rcc>
  <rcc rId="20640" sId="1">
    <oc r="A1588">
      <v>99</v>
    </oc>
    <nc r="A1588">
      <v>98</v>
    </nc>
  </rcc>
  <rcc rId="20641" sId="1">
    <oc r="A1589">
      <v>100</v>
    </oc>
    <nc r="A1589">
      <v>99</v>
    </nc>
  </rcc>
  <rcc rId="20642" sId="1">
    <oc r="A1590">
      <v>101</v>
    </oc>
    <nc r="A1590">
      <v>100</v>
    </nc>
  </rcc>
  <rcc rId="20643" sId="1">
    <oc r="A1591">
      <v>103</v>
    </oc>
    <nc r="A1591">
      <v>101</v>
    </nc>
  </rcc>
  <rcc rId="20644" sId="1">
    <oc r="A1592">
      <v>104</v>
    </oc>
    <nc r="A1592">
      <v>102</v>
    </nc>
  </rcc>
  <rcc rId="20645" sId="1">
    <oc r="A1593">
      <v>105</v>
    </oc>
    <nc r="A1593">
      <v>103</v>
    </nc>
  </rcc>
  <rcc rId="20646" sId="1">
    <oc r="A1594">
      <v>106</v>
    </oc>
    <nc r="A1594">
      <v>104</v>
    </nc>
  </rcc>
  <rcc rId="20647" sId="1">
    <oc r="A1595">
      <v>107</v>
    </oc>
    <nc r="A1595">
      <v>105</v>
    </nc>
  </rcc>
  <rcc rId="20648" sId="1">
    <oc r="A1596">
      <v>108</v>
    </oc>
    <nc r="A1596">
      <v>106</v>
    </nc>
  </rcc>
  <rcc rId="20649" sId="1">
    <oc r="A1597">
      <v>109</v>
    </oc>
    <nc r="A1597">
      <v>107</v>
    </nc>
  </rcc>
  <rcc rId="20650" sId="1">
    <oc r="A1598">
      <v>110</v>
    </oc>
    <nc r="A1598">
      <v>108</v>
    </nc>
  </rcc>
  <rcc rId="20651" sId="1">
    <oc r="A1599">
      <v>111</v>
    </oc>
    <nc r="A1599">
      <v>109</v>
    </nc>
  </rcc>
  <rcc rId="20652" sId="1">
    <oc r="A1600">
      <v>112</v>
    </oc>
    <nc r="A1600">
      <v>110</v>
    </nc>
  </rcc>
  <rcc rId="20653" sId="1">
    <oc r="A1601">
      <v>113</v>
    </oc>
    <nc r="A1601">
      <v>111</v>
    </nc>
  </rcc>
  <rcc rId="20654" sId="1">
    <oc r="A1602">
      <v>114</v>
    </oc>
    <nc r="A1602">
      <v>112</v>
    </nc>
  </rcc>
  <rcc rId="20655" sId="1">
    <oc r="A1603">
      <v>115</v>
    </oc>
    <nc r="A1603">
      <v>113</v>
    </nc>
  </rcc>
  <rcc rId="20656" sId="1">
    <oc r="A1604">
      <v>116</v>
    </oc>
    <nc r="A1604">
      <v>114</v>
    </nc>
  </rcc>
  <rcc rId="20657" sId="1">
    <oc r="A1605">
      <v>117</v>
    </oc>
    <nc r="A1605">
      <v>115</v>
    </nc>
  </rcc>
  <rcc rId="20658" sId="1">
    <oc r="A1606">
      <v>118</v>
    </oc>
    <nc r="A1606">
      <v>116</v>
    </nc>
  </rcc>
  <rcc rId="20659" sId="1">
    <oc r="A1607">
      <v>119</v>
    </oc>
    <nc r="A1607">
      <v>117</v>
    </nc>
  </rcc>
  <rcc rId="20660" sId="1">
    <oc r="A1608">
      <v>120</v>
    </oc>
    <nc r="A1608">
      <v>118</v>
    </nc>
  </rcc>
  <rcc rId="20661" sId="1">
    <oc r="A1609">
      <v>121</v>
    </oc>
    <nc r="A1609">
      <v>119</v>
    </nc>
  </rcc>
  <rcc rId="20662" sId="1">
    <oc r="A1610">
      <v>122</v>
    </oc>
    <nc r="A1610">
      <v>120</v>
    </nc>
  </rcc>
  <rcc rId="20663" sId="1">
    <oc r="A1611">
      <v>123</v>
    </oc>
    <nc r="A1611">
      <v>121</v>
    </nc>
  </rcc>
  <rcc rId="20664" sId="1">
    <oc r="A1612">
      <v>124</v>
    </oc>
    <nc r="A1612">
      <v>122</v>
    </nc>
  </rcc>
  <rcc rId="20665" sId="1">
    <oc r="A1613">
      <v>125</v>
    </oc>
    <nc r="A1613">
      <v>123</v>
    </nc>
  </rcc>
  <rcc rId="20666" sId="1">
    <oc r="A1614">
      <v>126</v>
    </oc>
    <nc r="A1614">
      <v>124</v>
    </nc>
  </rcc>
  <rcc rId="20667" sId="1">
    <oc r="A1615">
      <v>127</v>
    </oc>
    <nc r="A1615">
      <v>125</v>
    </nc>
  </rcc>
  <rcc rId="20668" sId="1">
    <oc r="A1616">
      <v>128</v>
    </oc>
    <nc r="A1616">
      <v>126</v>
    </nc>
  </rcc>
  <rcc rId="20669" sId="1">
    <oc r="A1617">
      <v>129</v>
    </oc>
    <nc r="A1617">
      <v>127</v>
    </nc>
  </rcc>
  <rcc rId="20670" sId="1">
    <oc r="A1618">
      <v>130</v>
    </oc>
    <nc r="A1618">
      <v>128</v>
    </nc>
  </rcc>
  <rcc rId="20671" sId="1">
    <oc r="A1619">
      <v>131</v>
    </oc>
    <nc r="A1619">
      <v>129</v>
    </nc>
  </rcc>
  <rcc rId="20672" sId="1">
    <oc r="A1620">
      <v>132</v>
    </oc>
    <nc r="A1620">
      <v>130</v>
    </nc>
  </rcc>
  <rcc rId="20673" sId="1">
    <oc r="A1621">
      <v>133</v>
    </oc>
    <nc r="A1621">
      <v>131</v>
    </nc>
  </rcc>
  <rcc rId="20674" sId="1">
    <oc r="A1622">
      <v>134</v>
    </oc>
    <nc r="A1622">
      <v>132</v>
    </nc>
  </rcc>
  <rcc rId="20675" sId="1">
    <oc r="A1623">
      <v>135</v>
    </oc>
    <nc r="A1623">
      <v>133</v>
    </nc>
  </rcc>
  <rcc rId="20676" sId="1">
    <oc r="A1624">
      <v>136</v>
    </oc>
    <nc r="A1624">
      <v>134</v>
    </nc>
  </rcc>
  <rcc rId="20677" sId="1">
    <oc r="A1625">
      <v>137</v>
    </oc>
    <nc r="A1625">
      <v>135</v>
    </nc>
  </rcc>
  <rcc rId="20678" sId="1">
    <oc r="A1626">
      <v>138</v>
    </oc>
    <nc r="A1626">
      <v>136</v>
    </nc>
  </rcc>
  <rcc rId="20679" sId="1">
    <oc r="A1627">
      <v>139</v>
    </oc>
    <nc r="A1627">
      <v>137</v>
    </nc>
  </rcc>
  <rcc rId="20680" sId="1">
    <oc r="A1628">
      <v>140</v>
    </oc>
    <nc r="A1628">
      <v>138</v>
    </nc>
  </rcc>
  <rcc rId="20681" sId="1">
    <oc r="A1629">
      <v>141</v>
    </oc>
    <nc r="A1629">
      <v>139</v>
    </nc>
  </rcc>
  <rcc rId="20682" sId="1">
    <oc r="A1630">
      <v>142</v>
    </oc>
    <nc r="A1630">
      <v>140</v>
    </nc>
  </rcc>
  <rcc rId="20683" sId="1">
    <oc r="A1631">
      <v>143</v>
    </oc>
    <nc r="A1631">
      <v>141</v>
    </nc>
  </rcc>
  <rcc rId="20684" sId="1">
    <oc r="A1632">
      <v>144</v>
    </oc>
    <nc r="A1632">
      <v>142</v>
    </nc>
  </rcc>
  <rcc rId="20685" sId="1">
    <oc r="A1633">
      <v>145</v>
    </oc>
    <nc r="A1633">
      <v>143</v>
    </nc>
  </rcc>
  <rcc rId="20686" sId="1">
    <oc r="A1636">
      <v>146</v>
    </oc>
    <nc r="A1636">
      <v>144</v>
    </nc>
  </rcc>
  <rcc rId="20687" sId="1">
    <oc r="A1637">
      <v>147</v>
    </oc>
    <nc r="A1637">
      <v>145</v>
    </nc>
  </rcc>
  <rcc rId="20688" sId="1">
    <oc r="A1638">
      <v>148</v>
    </oc>
    <nc r="A1638">
      <v>146</v>
    </nc>
  </rcc>
  <rcc rId="20689" sId="1">
    <oc r="A1639">
      <v>149</v>
    </oc>
    <nc r="A1639">
      <v>147</v>
    </nc>
  </rcc>
  <rcc rId="20690" sId="1">
    <oc r="A1640">
      <v>150</v>
    </oc>
    <nc r="A1640">
      <v>148</v>
    </nc>
  </rcc>
  <rcc rId="20691" sId="1">
    <oc r="A1641">
      <v>151</v>
    </oc>
    <nc r="A1641">
      <v>149</v>
    </nc>
  </rcc>
  <rcc rId="20692" sId="1">
    <oc r="A1642">
      <v>152</v>
    </oc>
    <nc r="A1642">
      <v>150</v>
    </nc>
  </rcc>
  <rcc rId="20693" sId="1">
    <oc r="A1643">
      <v>153</v>
    </oc>
    <nc r="A1643">
      <v>151</v>
    </nc>
  </rcc>
  <rcc rId="20694" sId="1">
    <oc r="A1644">
      <v>154</v>
    </oc>
    <nc r="A1644">
      <v>152</v>
    </nc>
  </rcc>
  <rcc rId="20695" sId="1">
    <oc r="A1645">
      <v>155</v>
    </oc>
    <nc r="A1645">
      <v>153</v>
    </nc>
  </rcc>
  <rcc rId="20696" sId="1">
    <oc r="A1646">
      <v>156</v>
    </oc>
    <nc r="A1646">
      <v>154</v>
    </nc>
  </rcc>
  <rcc rId="20697" sId="1">
    <oc r="A1647">
      <v>157</v>
    </oc>
    <nc r="A1647">
      <v>155</v>
    </nc>
  </rcc>
  <rcc rId="20698" sId="1">
    <oc r="A1648">
      <v>158</v>
    </oc>
    <nc r="A1648">
      <v>156</v>
    </nc>
  </rcc>
  <rcc rId="20699" sId="1">
    <oc r="A1649">
      <v>159</v>
    </oc>
    <nc r="A1649">
      <v>157</v>
    </nc>
  </rcc>
  <rcc rId="20700" sId="1">
    <oc r="A1650">
      <v>160</v>
    </oc>
    <nc r="A1650">
      <v>158</v>
    </nc>
  </rcc>
  <rcc rId="20701" sId="1">
    <oc r="A1651">
      <v>161</v>
    </oc>
    <nc r="A1651">
      <v>159</v>
    </nc>
  </rcc>
  <rcc rId="20702" sId="1">
    <oc r="A1652">
      <v>162</v>
    </oc>
    <nc r="A1652">
      <v>160</v>
    </nc>
  </rcc>
  <rcc rId="20703" sId="1">
    <oc r="A1653">
      <v>163</v>
    </oc>
    <nc r="A1653">
      <v>161</v>
    </nc>
  </rcc>
  <rcc rId="20704" sId="1">
    <oc r="A1654">
      <v>164</v>
    </oc>
    <nc r="A1654">
      <v>162</v>
    </nc>
  </rcc>
  <rcc rId="20705" sId="1">
    <oc r="A1655">
      <v>165</v>
    </oc>
    <nc r="A1655">
      <v>163</v>
    </nc>
  </rcc>
  <rcc rId="20706" sId="1">
    <oc r="A1656">
      <v>166</v>
    </oc>
    <nc r="A1656">
      <v>164</v>
    </nc>
  </rcc>
  <rcc rId="20707" sId="1">
    <oc r="A1657">
      <v>167</v>
    </oc>
    <nc r="A1657">
      <v>165</v>
    </nc>
  </rcc>
  <rcc rId="20708" sId="1">
    <oc r="A1658">
      <v>168</v>
    </oc>
    <nc r="A1658">
      <v>166</v>
    </nc>
  </rcc>
  <rcc rId="20709" sId="1">
    <oc r="A1659">
      <v>169</v>
    </oc>
    <nc r="A1659">
      <v>167</v>
    </nc>
  </rcc>
  <rcc rId="20710" sId="1">
    <oc r="A1660">
      <v>170</v>
    </oc>
    <nc r="A1660">
      <v>168</v>
    </nc>
  </rcc>
  <rcc rId="20711" sId="1">
    <oc r="A1661">
      <v>171</v>
    </oc>
    <nc r="A1661">
      <v>169</v>
    </nc>
  </rcc>
  <rcc rId="20712" sId="1">
    <oc r="A1664">
      <v>172</v>
    </oc>
    <nc r="A1664">
      <v>170</v>
    </nc>
  </rcc>
  <rfmt sheetId="1" sqref="A1668" start="0" length="0">
    <dxf>
      <fill>
        <patternFill patternType="none">
          <bgColor indexed="65"/>
        </patternFill>
      </fill>
    </dxf>
  </rfmt>
  <rfmt sheetId="1" sqref="A1679" start="0" length="0">
    <dxf>
      <fill>
        <patternFill patternType="none">
          <bgColor indexed="65"/>
        </patternFill>
      </fill>
    </dxf>
  </rfmt>
  <rfmt sheetId="1" sqref="A1686" start="0" length="0">
    <dxf>
      <fill>
        <patternFill patternType="none">
          <bgColor indexed="65"/>
        </patternFill>
      </fill>
    </dxf>
  </rfmt>
  <rfmt sheetId="1" sqref="A1714" start="0" length="0">
    <dxf>
      <fill>
        <patternFill patternType="none">
          <bgColor indexed="65"/>
        </patternFill>
      </fill>
    </dxf>
  </rfmt>
  <rfmt sheetId="1" sqref="A1725" start="0" length="0">
    <dxf>
      <fill>
        <patternFill patternType="none">
          <bgColor indexed="65"/>
        </patternFill>
      </fill>
    </dxf>
  </rfmt>
  <rfmt sheetId="1" sqref="A1726" start="0" length="0">
    <dxf>
      <fill>
        <patternFill patternType="none">
          <bgColor indexed="65"/>
        </patternFill>
      </fill>
    </dxf>
  </rfmt>
  <rfmt sheetId="1" sqref="A1745" start="0" length="0">
    <dxf>
      <fill>
        <patternFill patternType="none">
          <bgColor indexed="65"/>
        </patternFill>
      </fill>
    </dxf>
  </rfmt>
  <rfmt sheetId="1" sqref="A1746" start="0" length="0">
    <dxf>
      <fill>
        <patternFill patternType="none">
          <bgColor indexed="65"/>
        </patternFill>
      </fill>
    </dxf>
  </rfmt>
  <rfmt sheetId="1" sqref="A1747" start="0" length="0">
    <dxf>
      <fill>
        <patternFill patternType="none">
          <bgColor indexed="65"/>
        </patternFill>
      </fill>
    </dxf>
  </rfmt>
  <rcc rId="20713" sId="1">
    <oc r="A1665">
      <v>173</v>
    </oc>
    <nc r="A1665">
      <v>171</v>
    </nc>
  </rcc>
  <rcc rId="20714" sId="1">
    <oc r="A1666">
      <v>174</v>
    </oc>
    <nc r="A1666">
      <v>172</v>
    </nc>
  </rcc>
  <rcc rId="20715" sId="1">
    <oc r="A1667">
      <v>175</v>
    </oc>
    <nc r="A1667">
      <v>173</v>
    </nc>
  </rcc>
  <rcc rId="20716" sId="1">
    <nc r="A1668">
      <v>174</v>
    </nc>
  </rcc>
  <rcc rId="20717" sId="1">
    <oc r="A1669">
      <v>176</v>
    </oc>
    <nc r="A1669">
      <v>175</v>
    </nc>
  </rcc>
  <rcc rId="20718" sId="1">
    <oc r="A1670">
      <v>178</v>
    </oc>
    <nc r="A1670">
      <v>176</v>
    </nc>
  </rcc>
  <rcc rId="20719" sId="1">
    <oc r="A1671">
      <v>179</v>
    </oc>
    <nc r="A1671">
      <v>177</v>
    </nc>
  </rcc>
  <rcc rId="20720" sId="1">
    <oc r="A1672">
      <v>180</v>
    </oc>
    <nc r="A1672">
      <v>178</v>
    </nc>
  </rcc>
  <rcc rId="20721" sId="1">
    <oc r="A1673">
      <v>181</v>
    </oc>
    <nc r="A1673">
      <v>179</v>
    </nc>
  </rcc>
  <rcc rId="20722" sId="1">
    <oc r="A1674">
      <v>182</v>
    </oc>
    <nc r="A1674">
      <v>180</v>
    </nc>
  </rcc>
  <rcc rId="20723" sId="1">
    <oc r="A1675">
      <v>183</v>
    </oc>
    <nc r="A1675">
      <v>181</v>
    </nc>
  </rcc>
  <rcc rId="20724" sId="1">
    <oc r="A1676">
      <v>184</v>
    </oc>
    <nc r="A1676">
      <v>182</v>
    </nc>
  </rcc>
  <rcc rId="20725" sId="1">
    <oc r="A1677">
      <v>185</v>
    </oc>
    <nc r="A1677">
      <v>183</v>
    </nc>
  </rcc>
  <rcc rId="20726" sId="1">
    <oc r="A1678">
      <v>186</v>
    </oc>
    <nc r="A1678">
      <v>184</v>
    </nc>
  </rcc>
  <rcc rId="20727" sId="1">
    <nc r="A1679">
      <v>185</v>
    </nc>
  </rcc>
  <rcc rId="20728" sId="1">
    <oc r="A1680">
      <v>187</v>
    </oc>
    <nc r="A1680">
      <v>186</v>
    </nc>
  </rcc>
  <rcc rId="20729" sId="1">
    <oc r="A1681">
      <v>188</v>
    </oc>
    <nc r="A1681">
      <v>187</v>
    </nc>
  </rcc>
  <rcc rId="20730" sId="1">
    <oc r="A1682">
      <v>189</v>
    </oc>
    <nc r="A1682">
      <v>188</v>
    </nc>
  </rcc>
  <rcc rId="20731" sId="1">
    <oc r="A1683">
      <v>190</v>
    </oc>
    <nc r="A1683">
      <v>189</v>
    </nc>
  </rcc>
  <rcc rId="20732" sId="1">
    <oc r="A1684">
      <v>191</v>
    </oc>
    <nc r="A1684">
      <v>190</v>
    </nc>
  </rcc>
  <rcc rId="20733" sId="1">
    <oc r="A1685">
      <v>192</v>
    </oc>
    <nc r="A1685">
      <v>191</v>
    </nc>
  </rcc>
  <rcc rId="20734" sId="1">
    <nc r="A1686">
      <v>192</v>
    </nc>
  </rcc>
  <rcc rId="20735" sId="1">
    <oc r="A1687">
      <v>195</v>
    </oc>
    <nc r="A1687">
      <v>193</v>
    </nc>
  </rcc>
  <rcc rId="20736" sId="1">
    <oc r="A1688">
      <v>196</v>
    </oc>
    <nc r="A1688">
      <v>194</v>
    </nc>
  </rcc>
  <rcc rId="20737" sId="1">
    <oc r="A1689">
      <v>197</v>
    </oc>
    <nc r="A1689">
      <v>195</v>
    </nc>
  </rcc>
  <rcc rId="20738" sId="1">
    <oc r="A1690">
      <v>198</v>
    </oc>
    <nc r="A1690">
      <v>196</v>
    </nc>
  </rcc>
  <rcc rId="20739" sId="1">
    <oc r="A1691">
      <v>199</v>
    </oc>
    <nc r="A1691">
      <v>197</v>
    </nc>
  </rcc>
  <rcc rId="20740" sId="1">
    <oc r="A1692">
      <v>200</v>
    </oc>
    <nc r="A1692">
      <v>198</v>
    </nc>
  </rcc>
  <rcc rId="20741" sId="1">
    <oc r="A1693">
      <v>201</v>
    </oc>
    <nc r="A1693">
      <v>199</v>
    </nc>
  </rcc>
  <rcc rId="20742" sId="1">
    <oc r="A1694">
      <v>202</v>
    </oc>
    <nc r="A1694">
      <v>200</v>
    </nc>
  </rcc>
  <rcc rId="20743" sId="1">
    <oc r="A1695">
      <v>203</v>
    </oc>
    <nc r="A1695">
      <v>201</v>
    </nc>
  </rcc>
  <rcc rId="20744" sId="1">
    <oc r="A1696">
      <v>204</v>
    </oc>
    <nc r="A1696">
      <v>202</v>
    </nc>
  </rcc>
  <rcc rId="20745" sId="1">
    <oc r="A1697">
      <v>205</v>
    </oc>
    <nc r="A1697">
      <v>203</v>
    </nc>
  </rcc>
  <rcc rId="20746" sId="1">
    <oc r="A1698">
      <v>206</v>
    </oc>
    <nc r="A1698">
      <v>204</v>
    </nc>
  </rcc>
  <rcc rId="20747" sId="1">
    <oc r="A1699">
      <v>207</v>
    </oc>
    <nc r="A1699">
      <v>205</v>
    </nc>
  </rcc>
  <rcc rId="20748" sId="1">
    <oc r="A1700">
      <v>208</v>
    </oc>
    <nc r="A1700">
      <v>206</v>
    </nc>
  </rcc>
  <rcc rId="20749" sId="1">
    <oc r="A1701">
      <v>209</v>
    </oc>
    <nc r="A1701">
      <v>207</v>
    </nc>
  </rcc>
  <rcc rId="20750" sId="1">
    <oc r="A1702">
      <v>210</v>
    </oc>
    <nc r="A1702">
      <v>208</v>
    </nc>
  </rcc>
  <rcc rId="20751" sId="1">
    <oc r="A1703">
      <v>212</v>
    </oc>
    <nc r="A1703">
      <v>209</v>
    </nc>
  </rcc>
  <rcc rId="20752" sId="1">
    <oc r="A1704">
      <v>213</v>
    </oc>
    <nc r="A1704">
      <v>210</v>
    </nc>
  </rcc>
  <rcc rId="20753" sId="1">
    <oc r="A1705">
      <v>214</v>
    </oc>
    <nc r="A1705">
      <v>211</v>
    </nc>
  </rcc>
  <rcc rId="20754" sId="1">
    <oc r="A1706">
      <v>215</v>
    </oc>
    <nc r="A1706">
      <v>212</v>
    </nc>
  </rcc>
  <rcc rId="20755" sId="1">
    <oc r="A1707">
      <v>216</v>
    </oc>
    <nc r="A1707">
      <v>213</v>
    </nc>
  </rcc>
  <rcc rId="20756" sId="1">
    <oc r="A1708">
      <v>217</v>
    </oc>
    <nc r="A1708">
      <v>214</v>
    </nc>
  </rcc>
  <rcc rId="20757" sId="1">
    <oc r="A1709">
      <v>218</v>
    </oc>
    <nc r="A1709">
      <v>215</v>
    </nc>
  </rcc>
  <rcc rId="20758" sId="1">
    <oc r="A1710">
      <v>219</v>
    </oc>
    <nc r="A1710">
      <v>216</v>
    </nc>
  </rcc>
  <rcc rId="20759" sId="1">
    <oc r="A1711">
      <v>220</v>
    </oc>
    <nc r="A1711">
      <v>217</v>
    </nc>
  </rcc>
  <rcc rId="20760" sId="1">
    <oc r="A1712">
      <v>221</v>
    </oc>
    <nc r="A1712">
      <v>218</v>
    </nc>
  </rcc>
  <rcc rId="20761" sId="1">
    <oc r="A1713">
      <v>222</v>
    </oc>
    <nc r="A1713">
      <v>219</v>
    </nc>
  </rcc>
  <rcc rId="20762" sId="1">
    <nc r="A1714">
      <v>220</v>
    </nc>
  </rcc>
  <rcc rId="20763" sId="1">
    <oc r="A1715">
      <v>223</v>
    </oc>
    <nc r="A1715">
      <v>221</v>
    </nc>
  </rcc>
  <rcc rId="20764" sId="1">
    <oc r="A1716">
      <v>224</v>
    </oc>
    <nc r="A1716">
      <v>222</v>
    </nc>
  </rcc>
  <rcc rId="20765" sId="1">
    <oc r="A1717">
      <v>225</v>
    </oc>
    <nc r="A1717">
      <v>223</v>
    </nc>
  </rcc>
  <rcc rId="20766" sId="1">
    <oc r="A1718">
      <v>227</v>
    </oc>
    <nc r="A1718">
      <v>224</v>
    </nc>
  </rcc>
  <rcc rId="20767" sId="1">
    <oc r="A1719">
      <v>228</v>
    </oc>
    <nc r="A1719">
      <v>225</v>
    </nc>
  </rcc>
  <rcc rId="20768" sId="1">
    <oc r="A1720">
      <v>229</v>
    </oc>
    <nc r="A1720">
      <v>226</v>
    </nc>
  </rcc>
  <rcc rId="20769" sId="1">
    <oc r="A1721">
      <v>230</v>
    </oc>
    <nc r="A1721">
      <v>227</v>
    </nc>
  </rcc>
  <rcc rId="20770" sId="1">
    <oc r="A1722">
      <v>231</v>
    </oc>
    <nc r="A1722">
      <v>228</v>
    </nc>
  </rcc>
  <rcc rId="20771" sId="1">
    <oc r="A1723">
      <v>232</v>
    </oc>
    <nc r="A1723">
      <v>229</v>
    </nc>
  </rcc>
  <rcc rId="20772" sId="1">
    <oc r="A1724">
      <v>233</v>
    </oc>
    <nc r="A1724">
      <v>230</v>
    </nc>
  </rcc>
  <rcc rId="20773" sId="1">
    <nc r="A1725">
      <v>231</v>
    </nc>
  </rcc>
  <rcc rId="20774" sId="1">
    <oc r="A1726">
      <v>234</v>
    </oc>
    <nc r="A1726">
      <v>232</v>
    </nc>
  </rcc>
  <rcc rId="20775" sId="1">
    <oc r="A1727">
      <v>235</v>
    </oc>
    <nc r="A1727">
      <v>233</v>
    </nc>
  </rcc>
  <rcc rId="20776" sId="1">
    <oc r="A1728">
      <v>236</v>
    </oc>
    <nc r="A1728">
      <v>234</v>
    </nc>
  </rcc>
  <rcc rId="20777" sId="1">
    <oc r="A1729">
      <v>237</v>
    </oc>
    <nc r="A1729">
      <v>235</v>
    </nc>
  </rcc>
  <rcc rId="20778" sId="1">
    <oc r="A1730">
      <v>238</v>
    </oc>
    <nc r="A1730">
      <v>236</v>
    </nc>
  </rcc>
  <rcc rId="20779" sId="1">
    <oc r="A1731">
      <v>239</v>
    </oc>
    <nc r="A1731">
      <v>237</v>
    </nc>
  </rcc>
  <rcc rId="20780" sId="1">
    <oc r="A1732">
      <v>240</v>
    </oc>
    <nc r="A1732">
      <v>238</v>
    </nc>
  </rcc>
  <rcc rId="20781" sId="1">
    <oc r="A1733">
      <v>242</v>
    </oc>
    <nc r="A1733">
      <v>239</v>
    </nc>
  </rcc>
  <rcc rId="20782" sId="1">
    <oc r="A1734">
      <v>243</v>
    </oc>
    <nc r="A1734">
      <v>240</v>
    </nc>
  </rcc>
  <rcc rId="20783" sId="1">
    <oc r="A1735">
      <v>244</v>
    </oc>
    <nc r="A1735">
      <v>241</v>
    </nc>
  </rcc>
  <rcc rId="20784" sId="1">
    <oc r="A1736">
      <v>245</v>
    </oc>
    <nc r="A1736">
      <v>242</v>
    </nc>
  </rcc>
  <rcc rId="20785" sId="1">
    <oc r="A1737">
      <v>246</v>
    </oc>
    <nc r="A1737">
      <v>243</v>
    </nc>
  </rcc>
  <rcc rId="20786" sId="1">
    <oc r="A1738">
      <v>247</v>
    </oc>
    <nc r="A1738">
      <v>244</v>
    </nc>
  </rcc>
  <rcc rId="20787" sId="1">
    <oc r="A1739">
      <v>249</v>
    </oc>
    <nc r="A1739">
      <v>245</v>
    </nc>
  </rcc>
  <rcc rId="20788" sId="1">
    <oc r="A1740">
      <v>250</v>
    </oc>
    <nc r="A1740">
      <v>246</v>
    </nc>
  </rcc>
  <rcc rId="20789" sId="1">
    <oc r="A1741">
      <v>251</v>
    </oc>
    <nc r="A1741">
      <v>247</v>
    </nc>
  </rcc>
  <rcc rId="20790" sId="1">
    <oc r="A1742">
      <v>252</v>
    </oc>
    <nc r="A1742">
      <v>248</v>
    </nc>
  </rcc>
  <rcc rId="20791" sId="1">
    <oc r="A1743">
      <v>253</v>
    </oc>
    <nc r="A1743">
      <v>249</v>
    </nc>
  </rcc>
  <rcc rId="20792" sId="1">
    <oc r="A1744">
      <v>254</v>
    </oc>
    <nc r="A1744">
      <v>250</v>
    </nc>
  </rcc>
  <rcc rId="20793" sId="1">
    <nc r="A1745">
      <v>251</v>
    </nc>
  </rcc>
  <rcc rId="20794" sId="1">
    <nc r="A1746">
      <v>252</v>
    </nc>
  </rcc>
  <rcc rId="20795" sId="1">
    <nc r="A1747">
      <v>253</v>
    </nc>
  </rcc>
  <rcc rId="20796" sId="1">
    <oc r="A1748">
      <v>255</v>
    </oc>
    <nc r="A1748">
      <v>254</v>
    </nc>
  </rcc>
  <rcc rId="20797" sId="1">
    <oc r="A1749">
      <v>256</v>
    </oc>
    <nc r="A1749">
      <v>255</v>
    </nc>
  </rcc>
  <rcc rId="20798" sId="1">
    <oc r="A1750">
      <v>257</v>
    </oc>
    <nc r="A1750">
      <v>256</v>
    </nc>
  </rcc>
  <rcc rId="20799" sId="1">
    <oc r="A1753">
      <v>258</v>
    </oc>
    <nc r="A1753">
      <v>257</v>
    </nc>
  </rcc>
  <rcc rId="20800" sId="1">
    <oc r="A1754">
      <v>259</v>
    </oc>
    <nc r="A1754">
      <v>258</v>
    </nc>
  </rcc>
  <rcc rId="20801" sId="1">
    <oc r="A1755">
      <v>260</v>
    </oc>
    <nc r="A1755">
      <v>259</v>
    </nc>
  </rcc>
  <rcc rId="20802" sId="1">
    <oc r="A1756">
      <v>261</v>
    </oc>
    <nc r="A1756">
      <v>260</v>
    </nc>
  </rcc>
  <rcc rId="20803" sId="1">
    <oc r="A1757">
      <v>262</v>
    </oc>
    <nc r="A1757">
      <v>261</v>
    </nc>
  </rcc>
  <rcc rId="20804" sId="1">
    <oc r="A1758">
      <v>263</v>
    </oc>
    <nc r="A1758">
      <v>262</v>
    </nc>
  </rcc>
  <rcc rId="20805" sId="1">
    <oc r="A1761">
      <v>264</v>
    </oc>
    <nc r="A1761">
      <v>263</v>
    </nc>
  </rcc>
  <rcc rId="20806" sId="1">
    <oc r="A1762">
      <v>265</v>
    </oc>
    <nc r="A1762">
      <v>264</v>
    </nc>
  </rcc>
  <rcc rId="20807" sId="1">
    <oc r="A1763">
      <v>266</v>
    </oc>
    <nc r="A1763">
      <v>265</v>
    </nc>
  </rcc>
  <rcc rId="20808" sId="1">
    <oc r="A1764">
      <v>267</v>
    </oc>
    <nc r="A1764">
      <v>266</v>
    </nc>
  </rcc>
  <rcc rId="20809" sId="1">
    <oc r="A1765">
      <v>268</v>
    </oc>
    <nc r="A1765">
      <v>267</v>
    </nc>
  </rcc>
  <rcc rId="20810" sId="1">
    <oc r="A1766">
      <v>269</v>
    </oc>
    <nc r="A1766">
      <v>268</v>
    </nc>
  </rcc>
  <rcc rId="20811" sId="1">
    <oc r="A1767">
      <v>270</v>
    </oc>
    <nc r="A1767">
      <v>269</v>
    </nc>
  </rcc>
  <rcc rId="20812" sId="1">
    <oc r="A1768">
      <v>271</v>
    </oc>
    <nc r="A1768">
      <v>270</v>
    </nc>
  </rcc>
  <rcc rId="20813" sId="1">
    <oc r="A1769">
      <v>272</v>
    </oc>
    <nc r="A1769">
      <v>271</v>
    </nc>
  </rcc>
  <rcc rId="20814" sId="1">
    <oc r="A1770">
      <v>273</v>
    </oc>
    <nc r="A1770">
      <v>272</v>
    </nc>
  </rcc>
  <rcc rId="20815" sId="1">
    <oc r="A1771">
      <v>274</v>
    </oc>
    <nc r="A1771">
      <v>273</v>
    </nc>
  </rcc>
  <rcc rId="20816" sId="1">
    <oc r="A1772">
      <v>275</v>
    </oc>
    <nc r="A1772">
      <v>274</v>
    </nc>
  </rcc>
  <rcc rId="20817" sId="1">
    <oc r="A1773">
      <v>276</v>
    </oc>
    <nc r="A1773">
      <v>275</v>
    </nc>
  </rcc>
  <rcc rId="20818" sId="1">
    <oc r="A1774">
      <v>277</v>
    </oc>
    <nc r="A1774">
      <v>276</v>
    </nc>
  </rcc>
  <rcc rId="20819" sId="1">
    <oc r="A1775">
      <v>278</v>
    </oc>
    <nc r="A1775">
      <v>277</v>
    </nc>
  </rcc>
  <rcc rId="20820" sId="1">
    <oc r="A1776">
      <v>279</v>
    </oc>
    <nc r="A1776">
      <v>278</v>
    </nc>
  </rcc>
  <rcc rId="20821" sId="1">
    <oc r="A1777">
      <v>280</v>
    </oc>
    <nc r="A1777">
      <v>279</v>
    </nc>
  </rcc>
  <rcc rId="20822" sId="1">
    <oc r="A1778">
      <v>281</v>
    </oc>
    <nc r="A1778">
      <v>280</v>
    </nc>
  </rcc>
  <rcc rId="20823" sId="1">
    <oc r="A1779">
      <v>282</v>
    </oc>
    <nc r="A1779">
      <v>281</v>
    </nc>
  </rcc>
  <rcc rId="20824" sId="1">
    <oc r="A1780">
      <v>283</v>
    </oc>
    <nc r="A1780">
      <v>282</v>
    </nc>
  </rcc>
  <rcc rId="20825" sId="1">
    <oc r="A1781">
      <v>284</v>
    </oc>
    <nc r="A1781">
      <v>283</v>
    </nc>
  </rcc>
  <rcc rId="20826" sId="1">
    <oc r="A1782">
      <v>285</v>
    </oc>
    <nc r="A1782">
      <v>284</v>
    </nc>
  </rcc>
  <rcc rId="20827" sId="1">
    <oc r="A1783">
      <v>286</v>
    </oc>
    <nc r="A1783">
      <v>285</v>
    </nc>
  </rcc>
  <rcc rId="20828" sId="1">
    <oc r="A1784">
      <v>287</v>
    </oc>
    <nc r="A1784">
      <v>286</v>
    </nc>
  </rcc>
  <rcc rId="20829" sId="1">
    <oc r="A1785">
      <v>288</v>
    </oc>
    <nc r="A1785">
      <v>287</v>
    </nc>
  </rcc>
  <rcc rId="20830" sId="1">
    <oc r="A1786">
      <v>289</v>
    </oc>
    <nc r="A1786">
      <v>288</v>
    </nc>
  </rcc>
  <rcc rId="20831" sId="1">
    <oc r="A1787">
      <v>290</v>
    </oc>
    <nc r="A1787">
      <v>289</v>
    </nc>
  </rcc>
  <rcc rId="20832" sId="1">
    <oc r="A1788">
      <v>291</v>
    </oc>
    <nc r="A1788">
      <v>290</v>
    </nc>
  </rcc>
  <rcc rId="20833" sId="1">
    <oc r="A1789">
      <v>292</v>
    </oc>
    <nc r="A1789">
      <v>291</v>
    </nc>
  </rcc>
  <rcc rId="20834" sId="1">
    <oc r="A1790">
      <v>293</v>
    </oc>
    <nc r="A1790">
      <v>292</v>
    </nc>
  </rcc>
  <rcc rId="20835" sId="1">
    <oc r="A1791">
      <v>294</v>
    </oc>
    <nc r="A1791">
      <v>293</v>
    </nc>
  </rcc>
  <rcc rId="20836" sId="1">
    <oc r="A1792">
      <v>295</v>
    </oc>
    <nc r="A1792">
      <v>294</v>
    </nc>
  </rcc>
  <rcc rId="20837" sId="1">
    <oc r="A1793">
      <v>296</v>
    </oc>
    <nc r="A1793">
      <v>295</v>
    </nc>
  </rcc>
  <rcc rId="20838" sId="1">
    <oc r="A1794">
      <v>297</v>
    </oc>
    <nc r="A1794">
      <v>296</v>
    </nc>
  </rcc>
  <rcc rId="20839" sId="1">
    <oc r="A1795">
      <v>298</v>
    </oc>
    <nc r="A1795">
      <v>297</v>
    </nc>
  </rcc>
  <rcc rId="20840" sId="1">
    <oc r="A1796">
      <v>299</v>
    </oc>
    <nc r="A1796">
      <v>298</v>
    </nc>
  </rcc>
  <rcc rId="20841" sId="1">
    <oc r="A1797">
      <v>300</v>
    </oc>
    <nc r="A1797">
      <v>299</v>
    </nc>
  </rcc>
  <rcc rId="20842" sId="1">
    <oc r="A1798">
      <v>301</v>
    </oc>
    <nc r="A1798">
      <v>300</v>
    </nc>
  </rcc>
  <rcc rId="20843" sId="1">
    <oc r="A1799">
      <v>302</v>
    </oc>
    <nc r="A1799">
      <v>301</v>
    </nc>
  </rcc>
  <rcc rId="20844" sId="1">
    <oc r="A1800">
      <v>303</v>
    </oc>
    <nc r="A1800">
      <v>302</v>
    </nc>
  </rcc>
  <rcc rId="20845" sId="1">
    <oc r="A1803">
      <v>304</v>
    </oc>
    <nc r="A1803">
      <v>303</v>
    </nc>
  </rcc>
  <rcc rId="20846" sId="1">
    <oc r="A1804">
      <v>305</v>
    </oc>
    <nc r="A1804">
      <v>304</v>
    </nc>
  </rcc>
  <rcc rId="20847" sId="1">
    <oc r="A1807">
      <v>306</v>
    </oc>
    <nc r="A1807">
      <v>305</v>
    </nc>
  </rcc>
  <rcc rId="20848" sId="1">
    <oc r="A1808">
      <v>307</v>
    </oc>
    <nc r="A1808">
      <v>306</v>
    </nc>
  </rcc>
  <rcc rId="20849" sId="1">
    <oc r="A1809">
      <v>308</v>
    </oc>
    <nc r="A1809">
      <v>307</v>
    </nc>
  </rcc>
  <rcc rId="20850" sId="1">
    <oc r="A1810">
      <v>309</v>
    </oc>
    <nc r="A1810">
      <v>308</v>
    </nc>
  </rcc>
  <rcc rId="20851" sId="1">
    <oc r="A1811">
      <v>310</v>
    </oc>
    <nc r="A1811">
      <v>309</v>
    </nc>
  </rcc>
  <rcc rId="20852" sId="1">
    <oc r="A1812">
      <v>311</v>
    </oc>
    <nc r="A1812">
      <v>310</v>
    </nc>
  </rcc>
  <rcc rId="20853" sId="1">
    <oc r="A1813">
      <v>312</v>
    </oc>
    <nc r="A1813">
      <v>311</v>
    </nc>
  </rcc>
  <rcc rId="20854" sId="1">
    <oc r="A1814">
      <v>313</v>
    </oc>
    <nc r="A1814">
      <v>312</v>
    </nc>
  </rcc>
  <rcc rId="20855" sId="1">
    <oc r="A1815">
      <v>314</v>
    </oc>
    <nc r="A1815">
      <v>313</v>
    </nc>
  </rcc>
  <rcc rId="20856" sId="1">
    <oc r="A1818">
      <v>315</v>
    </oc>
    <nc r="A1818">
      <v>314</v>
    </nc>
  </rcc>
  <rcc rId="20857" sId="1">
    <oc r="A1819">
      <v>316</v>
    </oc>
    <nc r="A1819">
      <v>315</v>
    </nc>
  </rcc>
  <rcc rId="20858" sId="1">
    <oc r="A1820">
      <v>317</v>
    </oc>
    <nc r="A1820">
      <v>316</v>
    </nc>
  </rcc>
  <rcc rId="20859" sId="1">
    <oc r="A1821">
      <v>318</v>
    </oc>
    <nc r="A1821">
      <v>317</v>
    </nc>
  </rcc>
  <rcc rId="20860" sId="1">
    <oc r="A1822">
      <v>319</v>
    </oc>
    <nc r="A1822">
      <v>318</v>
    </nc>
  </rcc>
  <rcc rId="20861" sId="1">
    <oc r="A1823">
      <v>320</v>
    </oc>
    <nc r="A1823">
      <v>319</v>
    </nc>
  </rcc>
  <rcc rId="20862" sId="1">
    <oc r="A1824">
      <v>321</v>
    </oc>
    <nc r="A1824">
      <v>320</v>
    </nc>
  </rcc>
  <rcc rId="20863" sId="1">
    <oc r="A1825">
      <v>322</v>
    </oc>
    <nc r="A1825">
      <v>321</v>
    </nc>
  </rcc>
  <rcc rId="20864" sId="1">
    <oc r="A1826">
      <v>323</v>
    </oc>
    <nc r="A1826">
      <v>322</v>
    </nc>
  </rcc>
  <rcc rId="20865" sId="1">
    <oc r="A1827">
      <v>324</v>
    </oc>
    <nc r="A1827">
      <v>323</v>
    </nc>
  </rcc>
  <rcc rId="20866" sId="1">
    <oc r="A1828">
      <v>325</v>
    </oc>
    <nc r="A1828">
      <v>324</v>
    </nc>
  </rcc>
  <rcc rId="20867" sId="1">
    <oc r="A1831">
      <v>326</v>
    </oc>
    <nc r="A1831">
      <v>325</v>
    </nc>
  </rcc>
  <rcc rId="20868" sId="1">
    <oc r="A1832">
      <v>327</v>
    </oc>
    <nc r="A1832">
      <v>326</v>
    </nc>
  </rcc>
  <rcc rId="20869" sId="1">
    <oc r="A1833">
      <v>328</v>
    </oc>
    <nc r="A1833">
      <v>327</v>
    </nc>
  </rcc>
  <rcc rId="20870" sId="1">
    <oc r="A1834">
      <v>329</v>
    </oc>
    <nc r="A1834">
      <v>328</v>
    </nc>
  </rcc>
  <rcc rId="20871" sId="1">
    <oc r="A1835">
      <v>330</v>
    </oc>
    <nc r="A1835">
      <v>329</v>
    </nc>
  </rcc>
  <rcc rId="20872" sId="1">
    <oc r="A1836">
      <v>331</v>
    </oc>
    <nc r="A1836">
      <v>330</v>
    </nc>
  </rcc>
  <rcc rId="20873" sId="1">
    <oc r="A1839">
      <v>332</v>
    </oc>
    <nc r="A1839">
      <v>331</v>
    </nc>
  </rcc>
  <rcc rId="20874" sId="1">
    <oc r="A1840">
      <v>333</v>
    </oc>
    <nc r="A1840">
      <v>332</v>
    </nc>
  </rcc>
  <rcc rId="20875" sId="1">
    <oc r="A1841">
      <v>334</v>
    </oc>
    <nc r="A1841">
      <v>333</v>
    </nc>
  </rcc>
  <rcc rId="20876" sId="1">
    <oc r="A1842">
      <v>335</v>
    </oc>
    <nc r="A1842">
      <v>334</v>
    </nc>
  </rcc>
  <rcc rId="20877" sId="1">
    <oc r="A1843">
      <v>336</v>
    </oc>
    <nc r="A1843">
      <v>335</v>
    </nc>
  </rcc>
  <rcc rId="20878" sId="1">
    <oc r="A1844">
      <v>337</v>
    </oc>
    <nc r="A1844">
      <v>336</v>
    </nc>
  </rcc>
  <rcc rId="20879" sId="1">
    <oc r="A1845">
      <v>338</v>
    </oc>
    <nc r="A1845">
      <v>337</v>
    </nc>
  </rcc>
  <rcc rId="20880" sId="1">
    <oc r="A1846">
      <v>339</v>
    </oc>
    <nc r="A1846">
      <v>338</v>
    </nc>
  </rcc>
  <rcc rId="20881" sId="1">
    <oc r="A1847">
      <v>340</v>
    </oc>
    <nc r="A1847">
      <v>339</v>
    </nc>
  </rcc>
  <rcc rId="20882" sId="1">
    <oc r="A1848">
      <v>341</v>
    </oc>
    <nc r="A1848">
      <v>340</v>
    </nc>
  </rcc>
  <rcc rId="20883" sId="1">
    <oc r="A1849">
      <v>342</v>
    </oc>
    <nc r="A1849">
      <v>341</v>
    </nc>
  </rcc>
  <rcc rId="20884" sId="1">
    <oc r="A1850">
      <v>343</v>
    </oc>
    <nc r="A1850">
      <v>342</v>
    </nc>
  </rcc>
  <rcc rId="20885" sId="1">
    <oc r="A1851">
      <v>344</v>
    </oc>
    <nc r="A1851">
      <v>343</v>
    </nc>
  </rcc>
  <rcc rId="20886" sId="1">
    <oc r="A1852">
      <v>345</v>
    </oc>
    <nc r="A1852">
      <v>344</v>
    </nc>
  </rcc>
  <rcc rId="20887" sId="1">
    <oc r="A1853">
      <v>346</v>
    </oc>
    <nc r="A1853">
      <v>345</v>
    </nc>
  </rcc>
  <rcc rId="20888" sId="1">
    <oc r="A1854">
      <v>347</v>
    </oc>
    <nc r="A1854">
      <v>346</v>
    </nc>
  </rcc>
  <rcc rId="20889" sId="1">
    <oc r="A1855">
      <v>348</v>
    </oc>
    <nc r="A1855">
      <v>347</v>
    </nc>
  </rcc>
  <rcc rId="20890" sId="1">
    <oc r="A1856">
      <v>349</v>
    </oc>
    <nc r="A1856">
      <v>348</v>
    </nc>
  </rcc>
  <rcc rId="20891" sId="1">
    <oc r="A1857">
      <v>350</v>
    </oc>
    <nc r="A1857">
      <v>349</v>
    </nc>
  </rcc>
  <rcc rId="20892" sId="1">
    <oc r="A1858">
      <v>351</v>
    </oc>
    <nc r="A1858">
      <v>350</v>
    </nc>
  </rcc>
  <rcc rId="20893" sId="1">
    <oc r="A1859">
      <v>352</v>
    </oc>
    <nc r="A1859">
      <v>351</v>
    </nc>
  </rcc>
  <rcc rId="20894" sId="1">
    <oc r="A1860">
      <v>353</v>
    </oc>
    <nc r="A1860">
      <v>352</v>
    </nc>
  </rcc>
  <rcc rId="20895" sId="1">
    <oc r="A1861">
      <v>354</v>
    </oc>
    <nc r="A1861">
      <v>353</v>
    </nc>
  </rcc>
  <rcc rId="20896" sId="1">
    <oc r="A1862">
      <v>355</v>
    </oc>
    <nc r="A1862">
      <v>354</v>
    </nc>
  </rcc>
  <rcc rId="20897" sId="1">
    <oc r="A1863">
      <v>356</v>
    </oc>
    <nc r="A1863">
      <v>355</v>
    </nc>
  </rcc>
  <rcc rId="20898" sId="1">
    <oc r="A1864">
      <v>357</v>
    </oc>
    <nc r="A1864">
      <v>356</v>
    </nc>
  </rcc>
  <rcc rId="20899" sId="1">
    <oc r="A1865">
      <v>358</v>
    </oc>
    <nc r="A1865">
      <v>357</v>
    </nc>
  </rcc>
  <rcc rId="20900" sId="1">
    <oc r="A1866">
      <v>359</v>
    </oc>
    <nc r="A1866">
      <v>358</v>
    </nc>
  </rcc>
  <rcc rId="20901" sId="1">
    <oc r="A1867">
      <v>360</v>
    </oc>
    <nc r="A1867">
      <v>359</v>
    </nc>
  </rcc>
  <rcc rId="20902" sId="1">
    <oc r="A1868">
      <v>361</v>
    </oc>
    <nc r="A1868">
      <v>360</v>
    </nc>
  </rcc>
  <rcc rId="20903" sId="1">
    <oc r="A1869">
      <v>362</v>
    </oc>
    <nc r="A1869">
      <v>361</v>
    </nc>
  </rcc>
  <rcc rId="20904" sId="1">
    <oc r="A1870">
      <v>363</v>
    </oc>
    <nc r="A1870">
      <v>362</v>
    </nc>
  </rcc>
  <rcc rId="20905" sId="1">
    <oc r="A1871">
      <v>364</v>
    </oc>
    <nc r="A1871">
      <v>363</v>
    </nc>
  </rcc>
  <rcc rId="20906" sId="1">
    <oc r="A1872">
      <v>365</v>
    </oc>
    <nc r="A1872">
      <v>364</v>
    </nc>
  </rcc>
  <rcc rId="20907" sId="1">
    <oc r="A1873">
      <v>366</v>
    </oc>
    <nc r="A1873">
      <v>365</v>
    </nc>
  </rcc>
  <rcc rId="20908" sId="1">
    <oc r="A1874">
      <v>367</v>
    </oc>
    <nc r="A1874">
      <v>366</v>
    </nc>
  </rcc>
  <rcc rId="20909" sId="1">
    <oc r="A1875">
      <v>368</v>
    </oc>
    <nc r="A1875">
      <v>367</v>
    </nc>
  </rcc>
  <rcc rId="20910" sId="1">
    <oc r="A1876">
      <v>369</v>
    </oc>
    <nc r="A1876">
      <v>368</v>
    </nc>
  </rcc>
  <rcc rId="20911" sId="1">
    <oc r="A1877">
      <v>370</v>
    </oc>
    <nc r="A1877">
      <v>369</v>
    </nc>
  </rcc>
  <rcc rId="20912" sId="1">
    <oc r="A1878">
      <v>371</v>
    </oc>
    <nc r="A1878">
      <v>370</v>
    </nc>
  </rcc>
  <rcc rId="20913" sId="1">
    <oc r="A1879">
      <v>372</v>
    </oc>
    <nc r="A1879">
      <v>371</v>
    </nc>
  </rcc>
  <rcc rId="20914" sId="1">
    <oc r="A1880">
      <v>373</v>
    </oc>
    <nc r="A1880">
      <v>372</v>
    </nc>
  </rcc>
  <rcc rId="20915" sId="1">
    <oc r="A1881">
      <v>374</v>
    </oc>
    <nc r="A1881">
      <v>373</v>
    </nc>
  </rcc>
  <rcc rId="20916" sId="1">
    <oc r="A1882">
      <v>375</v>
    </oc>
    <nc r="A1882">
      <v>374</v>
    </nc>
  </rcc>
  <rcc rId="20917" sId="1">
    <oc r="A1883">
      <v>376</v>
    </oc>
    <nc r="A1883">
      <v>375</v>
    </nc>
  </rcc>
  <rcc rId="20918" sId="1">
    <oc r="A1884">
      <v>377</v>
    </oc>
    <nc r="A1884">
      <v>376</v>
    </nc>
  </rcc>
  <rcc rId="20919" sId="1">
    <oc r="A1885">
      <v>378</v>
    </oc>
    <nc r="A1885">
      <v>377</v>
    </nc>
  </rcc>
  <rcc rId="20920" sId="1">
    <oc r="A1886">
      <v>379</v>
    </oc>
    <nc r="A1886">
      <v>378</v>
    </nc>
  </rcc>
  <rcc rId="20921" sId="1">
    <oc r="A1887">
      <v>380</v>
    </oc>
    <nc r="A1887">
      <v>379</v>
    </nc>
  </rcc>
  <rcc rId="20922" sId="1">
    <oc r="A1888">
      <v>381</v>
    </oc>
    <nc r="A1888">
      <v>380</v>
    </nc>
  </rcc>
  <rcc rId="20923" sId="1">
    <oc r="A1889">
      <v>382</v>
    </oc>
    <nc r="A1889">
      <v>381</v>
    </nc>
  </rcc>
  <rcc rId="20924" sId="1">
    <oc r="A1890">
      <v>383</v>
    </oc>
    <nc r="A1890">
      <v>382</v>
    </nc>
  </rcc>
  <rcc rId="20925" sId="1">
    <oc r="A1891">
      <v>384</v>
    </oc>
    <nc r="A1891">
      <v>383</v>
    </nc>
  </rcc>
  <rcc rId="20926" sId="1">
    <oc r="A1892">
      <v>385</v>
    </oc>
    <nc r="A1892">
      <v>384</v>
    </nc>
  </rcc>
  <rcc rId="20927" sId="1">
    <oc r="A1893">
      <v>386</v>
    </oc>
    <nc r="A1893">
      <v>385</v>
    </nc>
  </rcc>
  <rcc rId="20928" sId="1">
    <oc r="A1894">
      <v>387</v>
    </oc>
    <nc r="A1894">
      <v>386</v>
    </nc>
  </rcc>
  <rcc rId="20929" sId="1">
    <oc r="A1895">
      <v>388</v>
    </oc>
    <nc r="A1895">
      <v>387</v>
    </nc>
  </rcc>
  <rcc rId="20930" sId="1">
    <oc r="A1896">
      <v>389</v>
    </oc>
    <nc r="A1896">
      <v>388</v>
    </nc>
  </rcc>
  <rcc rId="20931" sId="1">
    <oc r="A1897">
      <v>390</v>
    </oc>
    <nc r="A1897">
      <v>389</v>
    </nc>
  </rcc>
  <rcc rId="20932" sId="1">
    <oc r="A1898">
      <v>391</v>
    </oc>
    <nc r="A1898">
      <v>390</v>
    </nc>
  </rcc>
  <rcc rId="20933" sId="1">
    <oc r="A1899">
      <v>392</v>
    </oc>
    <nc r="A1899">
      <v>391</v>
    </nc>
  </rcc>
  <rcc rId="20934" sId="1">
    <oc r="A1900">
      <v>393</v>
    </oc>
    <nc r="A1900">
      <v>392</v>
    </nc>
  </rcc>
  <rcc rId="20935" sId="1">
    <oc r="A1901">
      <v>394</v>
    </oc>
    <nc r="A1901">
      <v>393</v>
    </nc>
  </rcc>
  <rcc rId="20936" sId="1">
    <oc r="A1902">
      <v>395</v>
    </oc>
    <nc r="A1902">
      <v>394</v>
    </nc>
  </rcc>
  <rcc rId="20937" sId="1">
    <oc r="A1903">
      <v>396</v>
    </oc>
    <nc r="A1903">
      <v>395</v>
    </nc>
  </rcc>
  <rcc rId="20938" sId="1">
    <oc r="A1904">
      <v>397</v>
    </oc>
    <nc r="A1904">
      <v>396</v>
    </nc>
  </rcc>
  <rcc rId="20939" sId="1">
    <oc r="A1905">
      <v>398</v>
    </oc>
    <nc r="A1905">
      <v>397</v>
    </nc>
  </rcc>
  <rcc rId="20940" sId="1">
    <oc r="A1906">
      <v>399</v>
    </oc>
    <nc r="A1906">
      <v>398</v>
    </nc>
  </rcc>
  <rcc rId="20941" sId="1" odxf="1" dxf="1">
    <nc r="A1907">
      <v>399</v>
    </nc>
    <odxf>
      <fill>
        <patternFill patternType="solid">
          <bgColor rgb="FFFFFF00"/>
        </patternFill>
      </fill>
    </odxf>
    <ndxf>
      <fill>
        <patternFill patternType="none">
          <bgColor indexed="65"/>
        </patternFill>
      </fill>
    </ndxf>
  </rcc>
  <rcc rId="20942" sId="1" odxf="1" dxf="1">
    <nc r="A1908">
      <v>400</v>
    </nc>
    <odxf>
      <fill>
        <patternFill patternType="solid">
          <bgColor rgb="FFFFFF00"/>
        </patternFill>
      </fill>
    </odxf>
    <ndxf>
      <fill>
        <patternFill patternType="none">
          <bgColor indexed="65"/>
        </patternFill>
      </fill>
    </ndxf>
  </rcc>
  <rcc rId="20943" sId="1">
    <oc r="A1909">
      <v>400</v>
    </oc>
    <nc r="A1909">
      <v>401</v>
    </nc>
  </rcc>
  <rcc rId="20944" sId="1">
    <oc r="A1910">
      <v>401</v>
    </oc>
    <nc r="A1910">
      <v>402</v>
    </nc>
  </rcc>
  <rcc rId="20945" sId="1">
    <oc r="A1911">
      <v>402</v>
    </oc>
    <nc r="A1911">
      <v>403</v>
    </nc>
  </rcc>
  <rcc rId="20946" sId="1">
    <oc r="A1912">
      <v>403</v>
    </oc>
    <nc r="A1912">
      <v>404</v>
    </nc>
  </rcc>
  <rcc rId="20947" sId="1">
    <oc r="A1913">
      <v>404</v>
    </oc>
    <nc r="A1913">
      <v>405</v>
    </nc>
  </rcc>
  <rcc rId="20948" sId="1">
    <oc r="A1914">
      <v>405</v>
    </oc>
    <nc r="A1914">
      <v>406</v>
    </nc>
  </rcc>
  <rcc rId="20949" sId="1">
    <oc r="A1915">
      <v>406</v>
    </oc>
    <nc r="A1915">
      <v>407</v>
    </nc>
  </rcc>
  <rcc rId="20950" sId="1">
    <oc r="A1916">
      <v>407</v>
    </oc>
    <nc r="A1916">
      <v>408</v>
    </nc>
  </rcc>
  <rcc rId="20951" sId="1">
    <oc r="A1917">
      <v>408</v>
    </oc>
    <nc r="A1917">
      <v>409</v>
    </nc>
  </rcc>
  <rcc rId="20952" sId="1">
    <oc r="A1918">
      <v>409</v>
    </oc>
    <nc r="A1918">
      <v>410</v>
    </nc>
  </rcc>
  <rcc rId="20953" sId="1">
    <oc r="A1919">
      <v>410</v>
    </oc>
    <nc r="A1919">
      <v>411</v>
    </nc>
  </rcc>
  <rcc rId="20954" sId="1">
    <oc r="A1920">
      <v>411</v>
    </oc>
    <nc r="A1920">
      <v>412</v>
    </nc>
  </rcc>
  <rcc rId="20955" sId="1">
    <oc r="A1921">
      <v>412</v>
    </oc>
    <nc r="A1921">
      <v>413</v>
    </nc>
  </rcc>
  <rcc rId="20956" sId="1">
    <oc r="A1922">
      <v>413</v>
    </oc>
    <nc r="A1922">
      <v>414</v>
    </nc>
  </rcc>
  <rcc rId="20957" sId="1">
    <oc r="A1923">
      <v>414</v>
    </oc>
    <nc r="A1923">
      <v>415</v>
    </nc>
  </rcc>
  <rcc rId="20958" sId="1">
    <oc r="A1924">
      <v>415</v>
    </oc>
    <nc r="A1924">
      <v>416</v>
    </nc>
  </rcc>
  <rcc rId="20959" sId="1">
    <oc r="A1925">
      <v>416</v>
    </oc>
    <nc r="A1925">
      <v>417</v>
    </nc>
  </rcc>
  <rcc rId="20960" sId="1">
    <oc r="A1926">
      <v>417</v>
    </oc>
    <nc r="A1926">
      <v>418</v>
    </nc>
  </rcc>
  <rcc rId="20961" sId="1">
    <oc r="A1927">
      <v>418</v>
    </oc>
    <nc r="A1927">
      <v>419</v>
    </nc>
  </rcc>
  <rcc rId="20962" sId="1">
    <oc r="A1928">
      <v>419</v>
    </oc>
    <nc r="A1928">
      <v>420</v>
    </nc>
  </rcc>
  <rcc rId="20963" sId="1">
    <oc r="A1929">
      <v>420</v>
    </oc>
    <nc r="A1929">
      <v>421</v>
    </nc>
  </rcc>
  <rcc rId="20964" sId="1">
    <oc r="A1930">
      <v>421</v>
    </oc>
    <nc r="A1930">
      <v>422</v>
    </nc>
  </rcc>
  <rcc rId="20965" sId="1">
    <oc r="A1931">
      <v>422</v>
    </oc>
    <nc r="A1931">
      <v>423</v>
    </nc>
  </rcc>
  <rcc rId="20966" sId="1">
    <oc r="A1932">
      <v>423</v>
    </oc>
    <nc r="A1932">
      <v>424</v>
    </nc>
  </rcc>
  <rcc rId="20967" sId="1">
    <oc r="A1933">
      <v>424</v>
    </oc>
    <nc r="A1933">
      <v>425</v>
    </nc>
  </rcc>
  <rcc rId="20968" sId="1">
    <oc r="A1934">
      <v>425</v>
    </oc>
    <nc r="A1934">
      <v>426</v>
    </nc>
  </rcc>
  <rcc rId="20969" sId="1">
    <oc r="A1935">
      <v>426</v>
    </oc>
    <nc r="A1935">
      <v>427</v>
    </nc>
  </rcc>
  <rcc rId="20970" sId="1">
    <oc r="A1936">
      <v>427</v>
    </oc>
    <nc r="A1936">
      <v>428</v>
    </nc>
  </rcc>
  <rcc rId="20971" sId="1">
    <oc r="A1937">
      <v>428</v>
    </oc>
    <nc r="A1937">
      <v>429</v>
    </nc>
  </rcc>
  <rcc rId="20972" sId="1">
    <oc r="A1938">
      <v>429</v>
    </oc>
    <nc r="A1938">
      <v>430</v>
    </nc>
  </rcc>
  <rcc rId="20973" sId="1">
    <oc r="A1939">
      <v>430</v>
    </oc>
    <nc r="A1939">
      <v>431</v>
    </nc>
  </rcc>
  <rcc rId="20974" sId="1">
    <oc r="A1940">
      <v>431</v>
    </oc>
    <nc r="A1940">
      <v>432</v>
    </nc>
  </rcc>
  <rcc rId="20975" sId="1">
    <oc r="A1941">
      <v>432</v>
    </oc>
    <nc r="A1941">
      <v>433</v>
    </nc>
  </rcc>
  <rcc rId="20976" sId="1">
    <oc r="A1942">
      <v>433</v>
    </oc>
    <nc r="A1942">
      <v>434</v>
    </nc>
  </rcc>
  <rcc rId="20977" sId="1">
    <oc r="A1943">
      <v>434</v>
    </oc>
    <nc r="A1943">
      <v>435</v>
    </nc>
  </rcc>
  <rcc rId="20978" sId="1">
    <oc r="A1944">
      <v>435</v>
    </oc>
    <nc r="A1944">
      <v>436</v>
    </nc>
  </rcc>
  <rcc rId="20979" sId="1">
    <oc r="A1945">
      <v>436</v>
    </oc>
    <nc r="A1945">
      <v>437</v>
    </nc>
  </rcc>
  <rcc rId="20980" sId="1">
    <oc r="A1946">
      <v>437</v>
    </oc>
    <nc r="A1946">
      <v>438</v>
    </nc>
  </rcc>
  <rcc rId="20981" sId="1" odxf="1" dxf="1">
    <nc r="A1947">
      <v>439</v>
    </nc>
    <odxf>
      <fill>
        <patternFill patternType="solid">
          <bgColor rgb="FFFFFF00"/>
        </patternFill>
      </fill>
    </odxf>
    <ndxf>
      <fill>
        <patternFill patternType="none">
          <bgColor indexed="65"/>
        </patternFill>
      </fill>
    </ndxf>
  </rcc>
  <rcc rId="20982" sId="1">
    <oc r="A1948">
      <v>438</v>
    </oc>
    <nc r="A1948">
      <v>440</v>
    </nc>
  </rcc>
  <rcc rId="20983" sId="1">
    <oc r="A1949">
      <v>439</v>
    </oc>
    <nc r="A1949">
      <v>441</v>
    </nc>
  </rcc>
  <rcc rId="20984" sId="1">
    <oc r="A1950">
      <v>440</v>
    </oc>
    <nc r="A1950">
      <v>442</v>
    </nc>
  </rcc>
  <rcc rId="20985" sId="1">
    <oc r="A1951">
      <v>441</v>
    </oc>
    <nc r="A1951">
      <v>443</v>
    </nc>
  </rcc>
  <rcc rId="20986" sId="1">
    <oc r="A1952">
      <v>442</v>
    </oc>
    <nc r="A1952">
      <v>444</v>
    </nc>
  </rcc>
  <rcc rId="20987" sId="1">
    <oc r="A1953">
      <v>443</v>
    </oc>
    <nc r="A1953">
      <v>445</v>
    </nc>
  </rcc>
  <rcc rId="20988" sId="1">
    <oc r="A1954">
      <v>444</v>
    </oc>
    <nc r="A1954">
      <v>446</v>
    </nc>
  </rcc>
  <rcc rId="20989" sId="1">
    <oc r="A1955">
      <v>445</v>
    </oc>
    <nc r="A1955">
      <v>447</v>
    </nc>
  </rcc>
  <rcc rId="20990" sId="1">
    <oc r="A1956">
      <v>446</v>
    </oc>
    <nc r="A1956">
      <v>448</v>
    </nc>
  </rcc>
  <rcc rId="20991" sId="1">
    <oc r="A1957">
      <v>447</v>
    </oc>
    <nc r="A1957">
      <v>449</v>
    </nc>
  </rcc>
  <rcc rId="20992" sId="1">
    <oc r="A1958">
      <v>448</v>
    </oc>
    <nc r="A1958">
      <v>450</v>
    </nc>
  </rcc>
  <rcc rId="20993" sId="1">
    <oc r="A1959">
      <v>449</v>
    </oc>
    <nc r="A1959">
      <v>451</v>
    </nc>
  </rcc>
  <rcc rId="20994" sId="1">
    <oc r="A1960">
      <v>450</v>
    </oc>
    <nc r="A1960">
      <v>452</v>
    </nc>
  </rcc>
  <rcc rId="20995" sId="1">
    <oc r="A1961">
      <v>451</v>
    </oc>
    <nc r="A1961">
      <v>453</v>
    </nc>
  </rcc>
  <rcc rId="20996" sId="1">
    <oc r="A1962">
      <v>452</v>
    </oc>
    <nc r="A1962">
      <v>454</v>
    </nc>
  </rcc>
  <rcc rId="20997" sId="1">
    <oc r="A1963">
      <v>453</v>
    </oc>
    <nc r="A1963">
      <v>455</v>
    </nc>
  </rcc>
  <rcc rId="20998" sId="1">
    <oc r="A1964">
      <v>454</v>
    </oc>
    <nc r="A1964">
      <v>456</v>
    </nc>
  </rcc>
  <rcc rId="20999" sId="1">
    <oc r="A1965">
      <v>455</v>
    </oc>
    <nc r="A1965">
      <v>457</v>
    </nc>
  </rcc>
  <rcc rId="21000" sId="1">
    <oc r="A1966">
      <v>456</v>
    </oc>
    <nc r="A1966">
      <v>458</v>
    </nc>
  </rcc>
  <rcc rId="21001" sId="1">
    <oc r="A1967">
      <v>457</v>
    </oc>
    <nc r="A1967">
      <v>459</v>
    </nc>
  </rcc>
  <rcc rId="21002" sId="1">
    <oc r="A1968">
      <v>458</v>
    </oc>
    <nc r="A1968">
      <v>460</v>
    </nc>
  </rcc>
  <rcc rId="21003" sId="1">
    <oc r="A1969">
      <v>459</v>
    </oc>
    <nc r="A1969">
      <v>461</v>
    </nc>
  </rcc>
  <rcc rId="21004" sId="1">
    <oc r="A1970">
      <v>460</v>
    </oc>
    <nc r="A1970">
      <v>462</v>
    </nc>
  </rcc>
  <rcc rId="21005" sId="1">
    <oc r="A1971">
      <v>461</v>
    </oc>
    <nc r="A1971">
      <v>463</v>
    </nc>
  </rcc>
  <rcc rId="21006" sId="1">
    <oc r="A1972">
      <v>462</v>
    </oc>
    <nc r="A1972">
      <v>464</v>
    </nc>
  </rcc>
  <rcc rId="21007" sId="1">
    <oc r="A1973">
      <v>463</v>
    </oc>
    <nc r="A1973">
      <v>465</v>
    </nc>
  </rcc>
  <rcc rId="21008" sId="1">
    <oc r="A1974">
      <v>464</v>
    </oc>
    <nc r="A1974">
      <v>466</v>
    </nc>
  </rcc>
  <rcc rId="21009" sId="1">
    <oc r="A1975">
      <v>465</v>
    </oc>
    <nc r="A1975">
      <v>467</v>
    </nc>
  </rcc>
  <rcc rId="21010" sId="1">
    <oc r="A1976">
      <v>466</v>
    </oc>
    <nc r="A1976">
      <v>468</v>
    </nc>
  </rcc>
  <rcc rId="21011" sId="1">
    <oc r="A1977">
      <v>467</v>
    </oc>
    <nc r="A1977">
      <v>469</v>
    </nc>
  </rcc>
  <rcc rId="21012" sId="1">
    <oc r="A1978">
      <v>468</v>
    </oc>
    <nc r="A1978">
      <v>470</v>
    </nc>
  </rcc>
  <rcc rId="21013" sId="1">
    <oc r="A1979">
      <v>469</v>
    </oc>
    <nc r="A1979">
      <v>471</v>
    </nc>
  </rcc>
  <rcc rId="21014" sId="1">
    <oc r="A1980">
      <v>470</v>
    </oc>
    <nc r="A1980">
      <v>472</v>
    </nc>
  </rcc>
  <rcc rId="21015" sId="1">
    <oc r="A1981">
      <v>471</v>
    </oc>
    <nc r="A1981">
      <v>473</v>
    </nc>
  </rcc>
  <rcc rId="21016" sId="1">
    <oc r="A1982">
      <v>472</v>
    </oc>
    <nc r="A1982">
      <v>474</v>
    </nc>
  </rcc>
  <rcc rId="21017" sId="1">
    <oc r="A1983">
      <v>473</v>
    </oc>
    <nc r="A1983">
      <v>475</v>
    </nc>
  </rcc>
  <rcc rId="21018" sId="1">
    <oc r="A1984">
      <v>474</v>
    </oc>
    <nc r="A1984">
      <v>476</v>
    </nc>
  </rcc>
  <rcc rId="21019" sId="1">
    <oc r="A1985">
      <v>475</v>
    </oc>
    <nc r="A1985">
      <v>477</v>
    </nc>
  </rcc>
  <rcc rId="21020" sId="1">
    <oc r="A1986">
      <v>476</v>
    </oc>
    <nc r="A1986">
      <v>478</v>
    </nc>
  </rcc>
  <rcc rId="21021" sId="1">
    <oc r="A1987">
      <v>477</v>
    </oc>
    <nc r="A1987">
      <v>479</v>
    </nc>
  </rcc>
  <rcc rId="21022" sId="1">
    <oc r="A1988">
      <v>478</v>
    </oc>
    <nc r="A1988">
      <v>480</v>
    </nc>
  </rcc>
  <rcc rId="21023" sId="1">
    <oc r="A1989">
      <v>479</v>
    </oc>
    <nc r="A1989">
      <v>481</v>
    </nc>
  </rcc>
  <rcc rId="21024" sId="1">
    <oc r="A1990">
      <v>480</v>
    </oc>
    <nc r="A1990">
      <v>482</v>
    </nc>
  </rcc>
  <rcc rId="21025" sId="1">
    <oc r="A1991">
      <v>481</v>
    </oc>
    <nc r="A1991">
      <v>483</v>
    </nc>
  </rcc>
  <rcc rId="21026" sId="1">
    <oc r="A1992">
      <v>482</v>
    </oc>
    <nc r="A1992">
      <v>484</v>
    </nc>
  </rcc>
  <rcc rId="21027" sId="1">
    <oc r="A1993">
      <v>483</v>
    </oc>
    <nc r="A1993">
      <v>485</v>
    </nc>
  </rcc>
  <rcc rId="21028" sId="1">
    <oc r="A1994">
      <v>484</v>
    </oc>
    <nc r="A1994">
      <v>486</v>
    </nc>
  </rcc>
  <rcc rId="21029" sId="1">
    <oc r="A1995">
      <v>485</v>
    </oc>
    <nc r="A1995">
      <v>487</v>
    </nc>
  </rcc>
  <rcc rId="21030" sId="1">
    <oc r="A1996">
      <v>486</v>
    </oc>
    <nc r="A1996">
      <v>488</v>
    </nc>
  </rcc>
  <rcc rId="21031" sId="1">
    <oc r="A1997">
      <v>487</v>
    </oc>
    <nc r="A1997">
      <v>489</v>
    </nc>
  </rcc>
  <rcc rId="21032" sId="1">
    <oc r="A2000">
      <v>488</v>
    </oc>
    <nc r="A2000">
      <v>490</v>
    </nc>
  </rcc>
  <rcc rId="21033" sId="1">
    <oc r="A2001">
      <v>489</v>
    </oc>
    <nc r="A2001">
      <v>491</v>
    </nc>
  </rcc>
  <rcc rId="21034" sId="1">
    <oc r="A2002">
      <v>490</v>
    </oc>
    <nc r="A2002">
      <v>492</v>
    </nc>
  </rcc>
  <rcc rId="21035" sId="1">
    <oc r="A2003">
      <v>491</v>
    </oc>
    <nc r="A2003">
      <v>493</v>
    </nc>
  </rcc>
  <rcc rId="21036" sId="1">
    <oc r="A2004">
      <v>492</v>
    </oc>
    <nc r="A2004">
      <v>494</v>
    </nc>
  </rcc>
  <rcc rId="21037" sId="1">
    <oc r="A2005">
      <v>493</v>
    </oc>
    <nc r="A2005">
      <v>495</v>
    </nc>
  </rcc>
  <rcc rId="21038" sId="1">
    <oc r="A2006">
      <v>494</v>
    </oc>
    <nc r="A2006">
      <v>496</v>
    </nc>
  </rcc>
  <rcc rId="21039" sId="1">
    <oc r="A2007">
      <v>495</v>
    </oc>
    <nc r="A2007">
      <v>497</v>
    </nc>
  </rcc>
  <rcc rId="21040" sId="1">
    <oc r="A2008">
      <v>496</v>
    </oc>
    <nc r="A2008">
      <v>498</v>
    </nc>
  </rcc>
  <rcc rId="21041" sId="1">
    <oc r="A2009">
      <v>497</v>
    </oc>
    <nc r="A2009">
      <v>499</v>
    </nc>
  </rcc>
  <rcc rId="21042" sId="1">
    <oc r="A2010">
      <v>498</v>
    </oc>
    <nc r="A2010">
      <v>500</v>
    </nc>
  </rcc>
  <rcc rId="21043" sId="1">
    <oc r="A2011">
      <v>499</v>
    </oc>
    <nc r="A2011">
      <v>501</v>
    </nc>
  </rcc>
  <rcc rId="21044" sId="1">
    <oc r="A2012">
      <v>500</v>
    </oc>
    <nc r="A2012">
      <v>502</v>
    </nc>
  </rcc>
  <rcc rId="21045" sId="1">
    <oc r="A2013">
      <v>501</v>
    </oc>
    <nc r="A2013">
      <v>503</v>
    </nc>
  </rcc>
  <rcc rId="21046" sId="1">
    <oc r="A2014">
      <v>502</v>
    </oc>
    <nc r="A2014">
      <v>504</v>
    </nc>
  </rcc>
  <rcc rId="21047" sId="1">
    <oc r="A2015">
      <v>503</v>
    </oc>
    <nc r="A2015">
      <v>505</v>
    </nc>
  </rcc>
  <rcc rId="21048" sId="1">
    <oc r="A2016">
      <v>504</v>
    </oc>
    <nc r="A2016">
      <v>506</v>
    </nc>
  </rcc>
  <rcc rId="21049" sId="1">
    <oc r="A2017">
      <v>505</v>
    </oc>
    <nc r="A2017">
      <v>507</v>
    </nc>
  </rcc>
  <rcc rId="21050" sId="1">
    <oc r="A2018">
      <v>506</v>
    </oc>
    <nc r="A2018">
      <v>508</v>
    </nc>
  </rcc>
  <rcc rId="21051" sId="1">
    <oc r="A2023">
      <v>507</v>
    </oc>
    <nc r="A2023">
      <v>509</v>
    </nc>
  </rcc>
  <rcc rId="21052" sId="1">
    <oc r="A2021">
      <v>508</v>
    </oc>
    <nc r="A2021">
      <v>510</v>
    </nc>
  </rcc>
  <rcc rId="21053" sId="1">
    <oc r="A2022">
      <v>509</v>
    </oc>
    <nc r="A2022">
      <v>511</v>
    </nc>
  </rcc>
  <rcc rId="21054" sId="1">
    <oc r="A2024">
      <v>510</v>
    </oc>
    <nc r="A2024">
      <v>512</v>
    </nc>
  </rcc>
  <rcc rId="21055" sId="1">
    <oc r="A2025">
      <v>511</v>
    </oc>
    <nc r="A2025">
      <v>513</v>
    </nc>
  </rcc>
  <rcc rId="21056" sId="1">
    <oc r="A2026">
      <v>512</v>
    </oc>
    <nc r="A2026">
      <v>514</v>
    </nc>
  </rcc>
  <rcc rId="21057" sId="1">
    <oc r="A2027">
      <v>513</v>
    </oc>
    <nc r="A2027">
      <v>515</v>
    </nc>
  </rcc>
  <rcc rId="21058" sId="1">
    <oc r="A2028">
      <v>514</v>
    </oc>
    <nc r="A2028">
      <v>516</v>
    </nc>
  </rcc>
  <rcc rId="21059" sId="1">
    <oc r="A2029">
      <v>515</v>
    </oc>
    <nc r="A2029">
      <v>517</v>
    </nc>
  </rcc>
  <rcc rId="21060" sId="1">
    <oc r="A2030">
      <v>516</v>
    </oc>
    <nc r="A2030">
      <v>518</v>
    </nc>
  </rcc>
  <rcc rId="21061" sId="1">
    <oc r="A2031">
      <v>517</v>
    </oc>
    <nc r="A2031">
      <v>519</v>
    </nc>
  </rcc>
  <rcc rId="21062" sId="1">
    <oc r="A2032">
      <v>518</v>
    </oc>
    <nc r="A2032">
      <v>520</v>
    </nc>
  </rcc>
  <rcc rId="21063" sId="1">
    <oc r="A2033">
      <v>519</v>
    </oc>
    <nc r="A2033">
      <v>521</v>
    </nc>
  </rcc>
  <rcc rId="21064" sId="1">
    <oc r="A2034">
      <v>520</v>
    </oc>
    <nc r="A2034">
      <v>522</v>
    </nc>
  </rcc>
  <rcc rId="21065" sId="1">
    <oc r="A2035">
      <v>521</v>
    </oc>
    <nc r="A2035">
      <v>523</v>
    </nc>
  </rcc>
  <rcc rId="21066" sId="1">
    <oc r="A2036">
      <v>522</v>
    </oc>
    <nc r="A2036">
      <v>524</v>
    </nc>
  </rcc>
  <rcc rId="21067" sId="1">
    <oc r="A2037">
      <v>523</v>
    </oc>
    <nc r="A2037">
      <v>525</v>
    </nc>
  </rcc>
  <rcc rId="21068" sId="1">
    <oc r="A2038">
      <v>524</v>
    </oc>
    <nc r="A2038">
      <v>526</v>
    </nc>
  </rcc>
  <rcc rId="21069" sId="1">
    <oc r="A2039">
      <v>525</v>
    </oc>
    <nc r="A2039">
      <v>527</v>
    </nc>
  </rcc>
  <rcc rId="21070" sId="1">
    <oc r="A2040">
      <v>526</v>
    </oc>
    <nc r="A2040">
      <v>528</v>
    </nc>
  </rcc>
  <rcc rId="21071" sId="1">
    <oc r="A2041">
      <v>527</v>
    </oc>
    <nc r="A2041">
      <v>529</v>
    </nc>
  </rcc>
  <rcc rId="21072" sId="1">
    <oc r="A2042">
      <v>528</v>
    </oc>
    <nc r="A2042">
      <v>530</v>
    </nc>
  </rcc>
  <rcc rId="21073" sId="1">
    <oc r="A2043">
      <v>529</v>
    </oc>
    <nc r="A2043">
      <v>531</v>
    </nc>
  </rcc>
  <rcc rId="21074" sId="1">
    <oc r="A2044">
      <v>530</v>
    </oc>
    <nc r="A2044">
      <v>532</v>
    </nc>
  </rcc>
  <rcc rId="21075" sId="1">
    <oc r="A2045">
      <v>531</v>
    </oc>
    <nc r="A2045">
      <v>533</v>
    </nc>
  </rcc>
  <rcc rId="21076" sId="1">
    <oc r="A2046">
      <v>532</v>
    </oc>
    <nc r="A2046">
      <v>534</v>
    </nc>
  </rcc>
  <rcc rId="21077" sId="1">
    <oc r="A2048">
      <v>533</v>
    </oc>
    <nc r="A2048">
      <v>535</v>
    </nc>
  </rcc>
  <rcc rId="21078" sId="1">
    <oc r="A2047">
      <v>534</v>
    </oc>
    <nc r="A2047">
      <v>536</v>
    </nc>
  </rcc>
  <rcc rId="21079" sId="1">
    <oc r="A2049">
      <v>535</v>
    </oc>
    <nc r="A2049">
      <v>537</v>
    </nc>
  </rcc>
  <rcc rId="21080" sId="1">
    <oc r="A2050">
      <v>536</v>
    </oc>
    <nc r="A2050">
      <v>538</v>
    </nc>
  </rcc>
  <rcc rId="21081" sId="1">
    <oc r="A2051">
      <v>537</v>
    </oc>
    <nc r="A2051">
      <v>539</v>
    </nc>
  </rcc>
  <rcc rId="21082" sId="1">
    <oc r="A2052">
      <v>538</v>
    </oc>
    <nc r="A2052">
      <v>540</v>
    </nc>
  </rcc>
  <rcc rId="21083" sId="1">
    <oc r="A2053">
      <v>539</v>
    </oc>
    <nc r="A2053">
      <v>541</v>
    </nc>
  </rcc>
  <rcc rId="21084" sId="1">
    <oc r="A2054">
      <v>540</v>
    </oc>
    <nc r="A2054">
      <v>542</v>
    </nc>
  </rcc>
  <rcc rId="21085" sId="1">
    <oc r="A2055">
      <v>547</v>
    </oc>
    <nc r="A2055">
      <v>543</v>
    </nc>
  </rcc>
  <rcc rId="21086" sId="1">
    <oc r="A2056">
      <v>548</v>
    </oc>
    <nc r="A2056">
      <v>544</v>
    </nc>
  </rcc>
  <rcc rId="21087" sId="1">
    <oc r="A2057">
      <v>549</v>
    </oc>
    <nc r="A2057">
      <v>545</v>
    </nc>
  </rcc>
  <rcc rId="21088" sId="1">
    <oc r="A2058">
      <v>550</v>
    </oc>
    <nc r="A2058">
      <v>546</v>
    </nc>
  </rcc>
  <rcc rId="21089" sId="1">
    <oc r="A2059">
      <v>551</v>
    </oc>
    <nc r="A2059">
      <v>547</v>
    </nc>
  </rcc>
  <rcc rId="21090" sId="1">
    <oc r="A2060">
      <v>552</v>
    </oc>
    <nc r="A2060">
      <v>548</v>
    </nc>
  </rcc>
  <rcc rId="21091" sId="1">
    <oc r="A2061">
      <v>553</v>
    </oc>
    <nc r="A2061">
      <v>549</v>
    </nc>
  </rcc>
  <rcc rId="21092" sId="1">
    <oc r="A2062">
      <v>554</v>
    </oc>
    <nc r="A2062">
      <v>550</v>
    </nc>
  </rcc>
  <rcc rId="21093" sId="1">
    <oc r="A2063">
      <v>555</v>
    </oc>
    <nc r="A2063">
      <v>551</v>
    </nc>
  </rcc>
  <rcc rId="21094" sId="1">
    <oc r="A2064">
      <v>556</v>
    </oc>
    <nc r="A2064">
      <v>552</v>
    </nc>
  </rcc>
  <rcc rId="21095" sId="1">
    <oc r="A2067">
      <v>557</v>
    </oc>
    <nc r="A2067">
      <v>553</v>
    </nc>
  </rcc>
  <rcc rId="21096" sId="1">
    <oc r="A2068">
      <v>558</v>
    </oc>
    <nc r="A2068">
      <v>554</v>
    </nc>
  </rcc>
  <rcc rId="21097" sId="1">
    <oc r="A2069">
      <v>559</v>
    </oc>
    <nc r="A2069">
      <v>555</v>
    </nc>
  </rcc>
  <rcc rId="21098" sId="1">
    <oc r="A2070">
      <v>560</v>
    </oc>
    <nc r="A2070">
      <v>556</v>
    </nc>
  </rcc>
  <rcc rId="21099" sId="1">
    <oc r="A2071">
      <v>561</v>
    </oc>
    <nc r="A2071">
      <v>557</v>
    </nc>
  </rcc>
  <rcc rId="21100" sId="1">
    <oc r="A2072">
      <v>562</v>
    </oc>
    <nc r="A2072">
      <v>558</v>
    </nc>
  </rcc>
  <rcc rId="21101" sId="1">
    <oc r="A2073">
      <v>563</v>
    </oc>
    <nc r="A2073">
      <v>559</v>
    </nc>
  </rcc>
  <rcc rId="21102" sId="1">
    <oc r="A2074">
      <v>564</v>
    </oc>
    <nc r="A2074">
      <v>560</v>
    </nc>
  </rcc>
  <rcc rId="21103" sId="1">
    <oc r="A2075">
      <v>565</v>
    </oc>
    <nc r="A2075">
      <v>561</v>
    </nc>
  </rcc>
  <rcc rId="21104" sId="1">
    <oc r="A2076">
      <v>566</v>
    </oc>
    <nc r="A2076">
      <v>562</v>
    </nc>
  </rcc>
  <rcc rId="21105" sId="1">
    <oc r="A2080">
      <v>567</v>
    </oc>
    <nc r="A2080">
      <v>563</v>
    </nc>
  </rcc>
  <rcc rId="21106" sId="1">
    <oc r="A2079">
      <v>568</v>
    </oc>
    <nc r="A2079">
      <v>564</v>
    </nc>
  </rcc>
  <rcc rId="21107" sId="1">
    <oc r="A2081">
      <v>569</v>
    </oc>
    <nc r="A2081">
      <v>565</v>
    </nc>
  </rcc>
  <rcc rId="21108" sId="1">
    <oc r="A2082">
      <v>570</v>
    </oc>
    <nc r="A2082">
      <v>566</v>
    </nc>
  </rcc>
  <rcc rId="21109" sId="1">
    <oc r="A2083">
      <v>571</v>
    </oc>
    <nc r="A2083">
      <v>567</v>
    </nc>
  </rcc>
  <rcc rId="21110" sId="1">
    <oc r="A2084">
      <v>572</v>
    </oc>
    <nc r="A2084">
      <v>568</v>
    </nc>
  </rcc>
  <rcc rId="21111" sId="1" odxf="1" dxf="1">
    <oc r="A2085">
      <v>573</v>
    </oc>
    <nc r="A2085">
      <v>569</v>
    </nc>
    <odxf>
      <fill>
        <patternFill patternType="solid">
          <bgColor rgb="FFFFFF00"/>
        </patternFill>
      </fill>
    </odxf>
    <ndxf>
      <fill>
        <patternFill patternType="none">
          <bgColor indexed="65"/>
        </patternFill>
      </fill>
    </ndxf>
  </rcc>
  <rcc rId="21112" sId="1">
    <oc r="A2087">
      <v>574</v>
    </oc>
    <nc r="A2087">
      <v>570</v>
    </nc>
  </rcc>
  <rcc rId="21113" sId="1">
    <oc r="A2086">
      <v>575</v>
    </oc>
    <nc r="A2086">
      <v>571</v>
    </nc>
  </rcc>
  <rcc rId="21114" sId="1">
    <oc r="A2088">
      <v>576</v>
    </oc>
    <nc r="A2088">
      <v>572</v>
    </nc>
  </rcc>
  <rcc rId="21115" sId="1">
    <oc r="A2089">
      <v>577</v>
    </oc>
    <nc r="A2089">
      <v>573</v>
    </nc>
  </rcc>
  <rcc rId="21116" sId="1">
    <oc r="A2090">
      <v>578</v>
    </oc>
    <nc r="A2090">
      <v>574</v>
    </nc>
  </rcc>
  <rcc rId="21117" sId="1">
    <oc r="A2092">
      <v>579</v>
    </oc>
    <nc r="A2092">
      <v>575</v>
    </nc>
  </rcc>
  <rcc rId="21118" sId="1">
    <oc r="A2091">
      <v>580</v>
    </oc>
    <nc r="A2091">
      <v>576</v>
    </nc>
  </rcc>
  <rcc rId="21119" sId="1">
    <oc r="A2093">
      <v>581</v>
    </oc>
    <nc r="A2093">
      <v>577</v>
    </nc>
  </rcc>
  <rcc rId="21120" sId="1">
    <oc r="A2094">
      <v>582</v>
    </oc>
    <nc r="A2094">
      <v>578</v>
    </nc>
  </rcc>
  <rcc rId="21121" sId="1" numFmtId="4">
    <oc r="A2097">
      <v>583</v>
    </oc>
    <nc r="A2097">
      <v>579</v>
    </nc>
  </rcc>
  <rcc rId="21122" sId="1" numFmtId="4">
    <oc r="A2098">
      <v>584</v>
    </oc>
    <nc r="A2098">
      <v>580</v>
    </nc>
  </rcc>
  <rcc rId="21123" sId="1" numFmtId="4">
    <oc r="A2099">
      <v>585</v>
    </oc>
    <nc r="A2099">
      <v>581</v>
    </nc>
  </rcc>
  <rcc rId="21124" sId="1" numFmtId="4">
    <oc r="A2100">
      <v>586</v>
    </oc>
    <nc r="A2100">
      <v>582</v>
    </nc>
  </rcc>
  <rcc rId="21125" sId="1" numFmtId="4">
    <oc r="A2101">
      <v>587</v>
    </oc>
    <nc r="A2101">
      <v>583</v>
    </nc>
  </rcc>
  <rcc rId="21126" sId="1" numFmtId="4">
    <oc r="A2102">
      <v>588</v>
    </oc>
    <nc r="A2102">
      <v>584</v>
    </nc>
  </rcc>
  <rcc rId="21127" sId="1" numFmtId="4">
    <oc r="A2103">
      <v>589</v>
    </oc>
    <nc r="A2103">
      <v>585</v>
    </nc>
  </rcc>
  <rcc rId="21128" sId="1" numFmtId="4">
    <oc r="A2104">
      <v>590</v>
    </oc>
    <nc r="A2104">
      <v>586</v>
    </nc>
  </rcc>
  <rcc rId="21129" sId="1" numFmtId="4">
    <oc r="A2105">
      <v>591</v>
    </oc>
    <nc r="A2105">
      <v>587</v>
    </nc>
  </rcc>
  <rcc rId="21130" sId="1" numFmtId="4">
    <oc r="A2106">
      <v>592</v>
    </oc>
    <nc r="A2106">
      <v>588</v>
    </nc>
  </rcc>
  <rcc rId="21131" sId="1" numFmtId="4">
    <oc r="A2108">
      <v>593</v>
    </oc>
    <nc r="A2108">
      <v>589</v>
    </nc>
  </rcc>
  <rcc rId="21132" sId="1" numFmtId="4">
    <oc r="A2107">
      <v>594</v>
    </oc>
    <nc r="A2107">
      <v>590</v>
    </nc>
  </rcc>
  <rcc rId="21133" sId="1" numFmtId="4">
    <oc r="A2109">
      <v>595</v>
    </oc>
    <nc r="A2109">
      <v>591</v>
    </nc>
  </rcc>
  <rcc rId="21134" sId="1" numFmtId="4">
    <oc r="A2110">
      <v>596</v>
    </oc>
    <nc r="A2110">
      <v>592</v>
    </nc>
  </rcc>
  <rcc rId="21135" sId="1" numFmtId="4">
    <oc r="A2111">
      <v>597</v>
    </oc>
    <nc r="A2111">
      <v>593</v>
    </nc>
  </rcc>
  <rcc rId="21136" sId="1" numFmtId="4">
    <oc r="A2112">
      <v>598</v>
    </oc>
    <nc r="A2112">
      <v>594</v>
    </nc>
  </rcc>
  <rcc rId="21137" sId="1" numFmtId="4">
    <oc r="A2113">
      <v>599</v>
    </oc>
    <nc r="A2113">
      <v>595</v>
    </nc>
  </rcc>
  <rcc rId="21138" sId="1" numFmtId="4">
    <oc r="A2114">
      <v>600</v>
    </oc>
    <nc r="A2114">
      <v>596</v>
    </nc>
  </rcc>
  <rcc rId="21139" sId="1" odxf="1" dxf="1" numFmtId="4">
    <nc r="A2115">
      <v>597</v>
    </nc>
    <odxf>
      <fill>
        <patternFill patternType="solid">
          <bgColor rgb="FFFFFF00"/>
        </patternFill>
      </fill>
    </odxf>
    <ndxf>
      <fill>
        <patternFill patternType="none">
          <bgColor indexed="65"/>
        </patternFill>
      </fill>
    </ndxf>
  </rcc>
  <rcc rId="21140" sId="1" numFmtId="4">
    <oc r="A2116">
      <v>601</v>
    </oc>
    <nc r="A2116">
      <v>598</v>
    </nc>
  </rcc>
  <rcc rId="21141" sId="1" numFmtId="4">
    <oc r="A2117">
      <v>602</v>
    </oc>
    <nc r="A2117">
      <v>599</v>
    </nc>
  </rcc>
  <rcc rId="21142" sId="1" numFmtId="4">
    <oc r="A2118">
      <v>603</v>
    </oc>
    <nc r="A2118">
      <v>600</v>
    </nc>
  </rcc>
  <rfmt sheetId="1" sqref="A40" start="0" length="0">
    <dxf>
      <fill>
        <patternFill patternType="none">
          <bgColor indexed="65"/>
        </patternFill>
      </fill>
    </dxf>
  </rfmt>
  <rfmt sheetId="1" sqref="A42" start="0" length="0">
    <dxf>
      <fill>
        <patternFill patternType="none">
          <bgColor indexed="65"/>
        </patternFill>
      </fill>
    </dxf>
  </rfmt>
  <rfmt sheetId="1" sqref="A47" start="0" length="0">
    <dxf>
      <fill>
        <patternFill patternType="none">
          <bgColor indexed="65"/>
        </patternFill>
      </fill>
    </dxf>
  </rfmt>
  <rfmt sheetId="1" sqref="A51" start="0" length="0">
    <dxf>
      <fill>
        <patternFill patternType="none">
          <bgColor indexed="65"/>
        </patternFill>
      </fill>
    </dxf>
  </rfmt>
  <rfmt sheetId="1" sqref="A52" start="0" length="0">
    <dxf>
      <fill>
        <patternFill patternType="none">
          <bgColor indexed="65"/>
        </patternFill>
      </fill>
    </dxf>
  </rfmt>
  <rfmt sheetId="1" sqref="A54" start="0" length="0">
    <dxf>
      <fill>
        <patternFill patternType="none">
          <bgColor indexed="65"/>
        </patternFill>
      </fill>
    </dxf>
  </rfmt>
  <rfmt sheetId="1" sqref="A62" start="0" length="0">
    <dxf>
      <fill>
        <patternFill patternType="none">
          <bgColor indexed="65"/>
        </patternFill>
      </fill>
    </dxf>
  </rfmt>
  <rfmt sheetId="1" sqref="A63" start="0" length="0">
    <dxf>
      <fill>
        <patternFill patternType="none">
          <bgColor indexed="65"/>
        </patternFill>
      </fill>
    </dxf>
  </rfmt>
  <rcv guid="{588C31BA-C36B-4B9E-AE8B-D926F1C5CA78}" action="delete"/>
  <rdn rId="0" localSheetId="1" customView="1" name="Z_588C31BA_C36B_4B9E_AE8B_D926F1C5CA78_.wvu.FilterData" hidden="1" oldHidden="1">
    <formula>'2020-2022'!$A$7:$S$2120</formula>
    <oldFormula>'2020-2022'!$A$7:$S$2120</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2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104">
    <dxf>
      <fill>
        <patternFill patternType="solid">
          <bgColor rgb="FF92D050"/>
        </patternFill>
      </fill>
    </dxf>
  </rfmt>
  <rfmt sheetId="1" sqref="J1093">
    <dxf>
      <fill>
        <patternFill patternType="solid">
          <bgColor rgb="FF92D050"/>
        </patternFill>
      </fill>
    </dxf>
  </rfmt>
</revisions>
</file>

<file path=xl/revisions/revisionLog2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45" sId="1" numFmtId="4">
    <oc r="G843">
      <v>950592.12000000011</v>
    </oc>
    <nc r="G843">
      <v>4054401.6</v>
    </nc>
  </rcc>
  <rfmt sheetId="1" sqref="G843">
    <dxf>
      <fill>
        <patternFill patternType="solid">
          <bgColor rgb="FF92D050"/>
        </patternFill>
      </fill>
    </dxf>
  </rfmt>
  <rfmt sheetId="1" sqref="G1526">
    <dxf>
      <fill>
        <patternFill patternType="solid">
          <bgColor rgb="FF92D050"/>
        </patternFill>
      </fill>
    </dxf>
  </rfmt>
  <rcc rId="21146" sId="1" xfDxf="1" dxf="1" numFmtId="4">
    <oc r="H843">
      <v>4605940.8</v>
    </oc>
    <nc r="H843">
      <v>2419618.7999999998</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843">
    <dxf>
      <fill>
        <patternFill patternType="solid">
          <bgColor rgb="FF92D050"/>
        </patternFill>
      </fill>
    </dxf>
  </rfmt>
  <rfmt sheetId="1" sqref="H1526">
    <dxf>
      <fill>
        <patternFill patternType="solid">
          <bgColor rgb="FF92D050"/>
        </patternFill>
      </fill>
    </dxf>
  </rfmt>
  <rcc rId="21147" sId="1" xfDxf="1" dxf="1" numFmtId="4">
    <oc r="I843">
      <v>2532175.2000000002</v>
    </oc>
    <nc r="I843">
      <v>1636640.4</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I843">
    <dxf>
      <fill>
        <patternFill patternType="solid">
          <bgColor rgb="FF92D050"/>
        </patternFill>
      </fill>
    </dxf>
  </rfmt>
  <rfmt sheetId="1" sqref="I1526">
    <dxf>
      <fill>
        <patternFill patternType="solid">
          <bgColor rgb="FF92D050"/>
        </patternFill>
      </fill>
    </dxf>
  </rfmt>
  <rfmt sheetId="1" sqref="J1526">
    <dxf>
      <fill>
        <patternFill patternType="solid">
          <bgColor rgb="FF92D050"/>
        </patternFill>
      </fill>
    </dxf>
  </rfmt>
  <rcc rId="21148" sId="1" xfDxf="1" dxf="1" numFmtId="4">
    <oc r="J843">
      <v>2227755.5999999996</v>
    </oc>
    <nc r="J843">
      <v>1248770.3999999999</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J843">
    <dxf>
      <fill>
        <patternFill patternType="solid">
          <bgColor rgb="FF92D050"/>
        </patternFill>
      </fill>
    </dxf>
  </rfmt>
  <rfmt sheetId="1" sqref="D843">
    <dxf>
      <fill>
        <patternFill patternType="solid">
          <bgColor rgb="FF92D050"/>
        </patternFill>
      </fill>
    </dxf>
  </rfmt>
  <rfmt sheetId="1" sqref="F843">
    <dxf>
      <fill>
        <patternFill patternType="solid">
          <bgColor rgb="FF92D050"/>
        </patternFill>
      </fill>
    </dxf>
  </rfmt>
</revisions>
</file>

<file path=xl/revisions/revisionLog2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526">
    <dxf>
      <fill>
        <patternFill patternType="solid">
          <bgColor rgb="FF92D050"/>
        </patternFill>
      </fill>
    </dxf>
  </rfmt>
</revisions>
</file>

<file path=xl/revisions/revisionLog2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49" sId="1" numFmtId="4">
    <oc r="F844">
      <v>3661834.8</v>
    </oc>
    <nc r="F844">
      <v>2105683.2000000002</v>
    </nc>
  </rcc>
  <rfmt sheetId="1" sqref="F844">
    <dxf>
      <fill>
        <patternFill patternType="solid">
          <bgColor rgb="FF92D050"/>
        </patternFill>
      </fill>
    </dxf>
  </rfmt>
  <rfmt sheetId="1" sqref="G844">
    <dxf>
      <fill>
        <patternFill patternType="solid">
          <bgColor rgb="FF92D050"/>
        </patternFill>
      </fill>
    </dxf>
  </rfmt>
  <rfmt sheetId="1" sqref="G1527">
    <dxf>
      <fill>
        <patternFill patternType="solid">
          <bgColor rgb="FF92D050"/>
        </patternFill>
      </fill>
    </dxf>
  </rfmt>
  <rfmt sheetId="1" sqref="H1527">
    <dxf>
      <fill>
        <patternFill patternType="solid">
          <bgColor rgb="FF92D050"/>
        </patternFill>
      </fill>
    </dxf>
  </rfmt>
  <rfmt sheetId="1" sqref="H844">
    <dxf>
      <fill>
        <patternFill patternType="solid">
          <bgColor rgb="FF92D050"/>
        </patternFill>
      </fill>
    </dxf>
  </rfmt>
  <rfmt sheetId="1" sqref="I1527">
    <dxf>
      <fill>
        <patternFill patternType="solid">
          <bgColor rgb="FF92D050"/>
        </patternFill>
      </fill>
    </dxf>
  </rfmt>
  <rfmt sheetId="1" sqref="J1527">
    <dxf>
      <fill>
        <patternFill patternType="solid">
          <bgColor rgb="FF92D050"/>
        </patternFill>
      </fill>
    </dxf>
  </rfmt>
  <rfmt sheetId="1" sqref="J844">
    <dxf>
      <fill>
        <patternFill patternType="solid">
          <bgColor rgb="FF92D050"/>
        </patternFill>
      </fill>
    </dxf>
  </rfmt>
  <rfmt sheetId="1" sqref="I844">
    <dxf>
      <fill>
        <patternFill patternType="solid">
          <bgColor rgb="FF92D050"/>
        </patternFill>
      </fill>
    </dxf>
  </rfmt>
  <rcc rId="21150" sId="1" xfDxf="1" dxf="1" numFmtId="4">
    <oc r="D844">
      <v>116460.00899999999</v>
    </oc>
    <nc r="D844">
      <v>186711.22</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D844">
    <dxf>
      <fill>
        <patternFill patternType="solid">
          <bgColor rgb="FF92D050"/>
        </patternFill>
      </fill>
    </dxf>
  </rfmt>
  <rcc rId="21151" sId="1" xfDxf="1" dxf="1" numFmtId="4">
    <oc r="D1527">
      <f>ROUND((F1527+G1527+H1527+I1527+J1527+K1527+M1527+O1527+P1527+Q1527+R1527+S1527)*0.0214,2)</f>
    </oc>
    <nc r="D1527">
      <v>76998.080000000002</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D1527">
    <dxf>
      <fill>
        <patternFill patternType="solid">
          <bgColor rgb="FF92D050"/>
        </patternFill>
      </fill>
    </dxf>
  </rfmt>
</revisions>
</file>

<file path=xl/revisions/revisionLog2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845">
    <dxf>
      <fill>
        <patternFill patternType="solid">
          <bgColor rgb="FF92D050"/>
        </patternFill>
      </fill>
    </dxf>
  </rfmt>
  <rfmt sheetId="1" sqref="G845">
    <dxf>
      <fill>
        <patternFill patternType="solid">
          <bgColor rgb="FF92D050"/>
        </patternFill>
      </fill>
    </dxf>
  </rfmt>
  <rfmt sheetId="1" sqref="G1528">
    <dxf>
      <fill>
        <patternFill patternType="solid">
          <bgColor rgb="FF92D050"/>
        </patternFill>
      </fill>
    </dxf>
  </rfmt>
  <rfmt sheetId="1" sqref="H1528">
    <dxf>
      <fill>
        <patternFill patternType="solid">
          <bgColor rgb="FF92D050"/>
        </patternFill>
      </fill>
    </dxf>
  </rfmt>
  <rfmt sheetId="1" sqref="H845">
    <dxf>
      <fill>
        <patternFill patternType="solid">
          <bgColor rgb="FF92D050"/>
        </patternFill>
      </fill>
    </dxf>
  </rfmt>
  <rfmt sheetId="1" sqref="I845">
    <dxf>
      <fill>
        <patternFill patternType="solid">
          <bgColor rgb="FF92D050"/>
        </patternFill>
      </fill>
    </dxf>
  </rfmt>
  <rfmt sheetId="1" sqref="I1528">
    <dxf>
      <fill>
        <patternFill patternType="solid">
          <bgColor rgb="FF92D050"/>
        </patternFill>
      </fill>
    </dxf>
  </rfmt>
  <rfmt sheetId="1" sqref="J1528">
    <dxf>
      <fill>
        <patternFill patternType="solid">
          <bgColor rgb="FF92D050"/>
        </patternFill>
      </fill>
    </dxf>
  </rfmt>
  <rfmt sheetId="1" sqref="J845">
    <dxf>
      <fill>
        <patternFill patternType="solid">
          <bgColor rgb="FF92D050"/>
        </patternFill>
      </fill>
    </dxf>
  </rfmt>
  <rcc rId="21152" sId="1" xfDxf="1" dxf="1" numFmtId="4">
    <oc r="D845">
      <f>ROUND((F845+G845+H845+I845+J845+K845+M845+O845+P845+Q845+R845+S845)*0.0214,2)</f>
    </oc>
    <nc r="D845">
      <v>125698.3</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D845">
    <dxf>
      <fill>
        <patternFill patternType="solid">
          <bgColor rgb="FF92D050"/>
        </patternFill>
      </fill>
    </dxf>
  </rfmt>
  <rcc rId="21153" sId="1" xfDxf="1" dxf="1" numFmtId="4">
    <oc r="D1528">
      <f>ROUND((F1528+G1528+H1528+I1528+J1528+K1528+M1528+O1528+P1528+Q1528+R1528+S1528)*0.0214,2)</f>
    </oc>
    <nc r="D1528">
      <v>61217.1</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D1528">
    <dxf>
      <fill>
        <patternFill patternType="solid">
          <bgColor rgb="FF92D050"/>
        </patternFill>
      </fill>
    </dxf>
  </rfmt>
  <rfmt sheetId="1" sqref="C1526:C1528">
    <dxf>
      <fill>
        <patternFill patternType="solid">
          <bgColor rgb="FF92D050"/>
        </patternFill>
      </fill>
    </dxf>
  </rfmt>
  <rfmt sheetId="1" sqref="F846">
    <dxf>
      <fill>
        <patternFill patternType="solid">
          <bgColor rgb="FF92D050"/>
        </patternFill>
      </fill>
    </dxf>
  </rfmt>
  <rfmt sheetId="1" sqref="G846">
    <dxf>
      <fill>
        <patternFill patternType="solid">
          <bgColor rgb="FF92D050"/>
        </patternFill>
      </fill>
    </dxf>
  </rfmt>
  <rfmt sheetId="1" sqref="G1529">
    <dxf>
      <fill>
        <patternFill patternType="solid">
          <bgColor rgb="FF92D050"/>
        </patternFill>
      </fill>
    </dxf>
  </rfmt>
  <rfmt sheetId="1" sqref="H1529">
    <dxf>
      <fill>
        <patternFill patternType="solid">
          <bgColor rgb="FF92D050"/>
        </patternFill>
      </fill>
    </dxf>
  </rfmt>
  <rfmt sheetId="1" sqref="H846">
    <dxf>
      <fill>
        <patternFill patternType="solid">
          <bgColor rgb="FF92D050"/>
        </patternFill>
      </fill>
    </dxf>
  </rfmt>
  <rfmt sheetId="1" sqref="I846">
    <dxf>
      <fill>
        <patternFill patternType="solid">
          <bgColor rgb="FF92D050"/>
        </patternFill>
      </fill>
    </dxf>
  </rfmt>
  <rfmt sheetId="1" sqref="I1529">
    <dxf>
      <fill>
        <patternFill patternType="solid">
          <bgColor rgb="FF92D050"/>
        </patternFill>
      </fill>
    </dxf>
  </rfmt>
  <rfmt sheetId="1" sqref="J1529">
    <dxf>
      <fill>
        <patternFill patternType="solid">
          <bgColor rgb="FF92D050"/>
        </patternFill>
      </fill>
    </dxf>
  </rfmt>
  <rfmt sheetId="1" sqref="J846">
    <dxf>
      <fill>
        <patternFill patternType="solid">
          <bgColor rgb="FF92D050"/>
        </patternFill>
      </fill>
    </dxf>
  </rfmt>
  <rfmt sheetId="1" sqref="D846">
    <dxf>
      <fill>
        <patternFill patternType="solid">
          <bgColor rgb="FF92D050"/>
        </patternFill>
      </fill>
    </dxf>
  </rfmt>
  <rfmt sheetId="1" sqref="C843:C846">
    <dxf>
      <fill>
        <patternFill patternType="solid">
          <bgColor rgb="FF92D050"/>
        </patternFill>
      </fill>
    </dxf>
  </rfmt>
  <rcc rId="21154" sId="1" xfDxf="1" dxf="1" numFmtId="4">
    <oc r="D1529">
      <f>ROUND((F1529+G1529+H1529+I1529+J1529+K1529+M1529+O1529+P1529+Q1529+R1529+S1529)*0.0214,2)</f>
    </oc>
    <nc r="D1529">
      <v>104084.08</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D1529">
    <dxf>
      <fill>
        <patternFill patternType="solid">
          <bgColor rgb="FF92D050"/>
        </patternFill>
      </fill>
    </dxf>
  </rfmt>
  <rfmt sheetId="1" sqref="C1529">
    <dxf>
      <fill>
        <patternFill patternType="solid">
          <bgColor rgb="FF92D050"/>
        </patternFill>
      </fill>
    </dxf>
  </rfmt>
  <rfmt sheetId="1" sqref="F847">
    <dxf>
      <fill>
        <patternFill patternType="solid">
          <bgColor rgb="FF92D050"/>
        </patternFill>
      </fill>
    </dxf>
  </rfmt>
  <rfmt sheetId="1" sqref="G847">
    <dxf>
      <fill>
        <patternFill patternType="solid">
          <bgColor rgb="FF92D050"/>
        </patternFill>
      </fill>
    </dxf>
  </rfmt>
  <rcc rId="21155" sId="1" numFmtId="4">
    <oc r="G1530">
      <v>3197293.9600000004</v>
    </oc>
    <nc r="G1530">
      <v>402612</v>
    </nc>
  </rcc>
  <rfmt sheetId="1" sqref="G1530">
    <dxf>
      <fill>
        <patternFill patternType="solid">
          <bgColor rgb="FF92D050"/>
        </patternFill>
      </fill>
    </dxf>
  </rfmt>
  <rcc rId="21156" sId="1" numFmtId="4">
    <oc r="H1530">
      <v>2891399.0600000005</v>
    </oc>
    <nc r="H1530">
      <v>1445294.4</v>
    </nc>
  </rcc>
  <rfmt sheetId="1" sqref="H1530">
    <dxf>
      <fill>
        <patternFill patternType="solid">
          <bgColor rgb="FF92D050"/>
        </patternFill>
      </fill>
    </dxf>
  </rfmt>
  <rfmt sheetId="1" sqref="H847">
    <dxf>
      <fill>
        <patternFill patternType="solid">
          <bgColor rgb="FF92D050"/>
        </patternFill>
      </fill>
    </dxf>
  </rfmt>
  <rfmt sheetId="1" sqref="I847">
    <dxf>
      <fill>
        <patternFill patternType="solid">
          <bgColor rgb="FF92D050"/>
        </patternFill>
      </fill>
    </dxf>
  </rfmt>
  <rcc rId="21157" sId="1" numFmtId="4">
    <oc r="I1530">
      <v>1363678.25</v>
    </oc>
    <nc r="I1530">
      <v>589990.80000000005</v>
    </nc>
  </rcc>
  <rfmt sheetId="1" sqref="I1530">
    <dxf>
      <fill>
        <patternFill patternType="solid">
          <bgColor rgb="FF92D050"/>
        </patternFill>
      </fill>
    </dxf>
  </rfmt>
  <rcc rId="21158" sId="1" numFmtId="4">
    <oc r="J1530">
      <v>2063400.9</v>
    </oc>
    <nc r="J1530">
      <v>843770.4</v>
    </nc>
  </rcc>
  <rfmt sheetId="1" sqref="J1530">
    <dxf>
      <fill>
        <patternFill patternType="solid">
          <bgColor rgb="FF92D050"/>
        </patternFill>
      </fill>
    </dxf>
  </rfmt>
  <rfmt sheetId="1" sqref="J847">
    <dxf>
      <fill>
        <patternFill patternType="solid">
          <bgColor rgb="FF92D050"/>
        </patternFill>
      </fill>
    </dxf>
  </rfmt>
  <rfmt sheetId="1" sqref="P847">
    <dxf>
      <fill>
        <patternFill patternType="solid">
          <bgColor rgb="FF92D050"/>
        </patternFill>
      </fill>
    </dxf>
  </rfmt>
  <rcc rId="21159" sId="1" numFmtId="4">
    <oc r="D847">
      <f>ROUND((F847+G847+H847+I847+J847+K847+M847+O847+P847+Q847+R847+S847)*0.0214,2)</f>
    </oc>
    <nc r="D847">
      <v>63065.02</v>
    </nc>
  </rcc>
  <rfmt sheetId="1" sqref="D847">
    <dxf>
      <fill>
        <patternFill patternType="solid">
          <bgColor rgb="FF92D050"/>
        </patternFill>
      </fill>
    </dxf>
  </rfmt>
  <rfmt sheetId="1" sqref="C847">
    <dxf>
      <fill>
        <patternFill patternType="solid">
          <bgColor rgb="FF92D050"/>
        </patternFill>
      </fill>
    </dxf>
  </rfmt>
  <rcc rId="21160" sId="1" xfDxf="1" dxf="1" numFmtId="4">
    <oc r="D1530">
      <f>ROUND((F1530+G1530+H1530+I1530+J1530+K1530+M1530+O1530+P1530+Q1530+R1530+S1530)*0.0214,2)</f>
    </oc>
    <nc r="D1530">
      <v>62154.78</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D1530">
    <dxf>
      <fill>
        <patternFill patternType="solid">
          <bgColor rgb="FF92D050"/>
        </patternFill>
      </fill>
    </dxf>
  </rfmt>
  <rfmt sheetId="1" sqref="C1530">
    <dxf>
      <fill>
        <patternFill patternType="solid">
          <bgColor rgb="FF92D050"/>
        </patternFill>
      </fill>
    </dxf>
  </rfmt>
</revisions>
</file>

<file path=xl/revisions/revisionLog2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846">
    <dxf>
      <fill>
        <patternFill patternType="solid">
          <bgColor rgb="FF92D050"/>
        </patternFill>
      </fill>
    </dxf>
  </rfmt>
  <rfmt sheetId="1" sqref="F851">
    <dxf>
      <fill>
        <patternFill patternType="solid">
          <bgColor rgb="FF92D050"/>
        </patternFill>
      </fill>
    </dxf>
  </rfmt>
  <rfmt sheetId="1" sqref="G851">
    <dxf>
      <fill>
        <patternFill patternType="solid">
          <bgColor rgb="FF92D050"/>
        </patternFill>
      </fill>
    </dxf>
  </rfmt>
  <rcc rId="21161" sId="1" numFmtId="4">
    <oc r="G1531">
      <v>3482115.38</v>
    </oc>
    <nc r="G1531">
      <v>400819.20000000001</v>
    </nc>
  </rcc>
  <rfmt sheetId="1" sqref="G1531">
    <dxf>
      <fill>
        <patternFill patternType="solid">
          <bgColor rgb="FF92D050"/>
        </patternFill>
      </fill>
    </dxf>
  </rfmt>
  <rcc rId="21162" sId="1" numFmtId="4">
    <oc r="H1531">
      <v>2979309.56</v>
    </oc>
    <nc r="H1531">
      <v>1565370</v>
    </nc>
  </rcc>
  <rfmt sheetId="1" sqref="H1531">
    <dxf>
      <fill>
        <patternFill patternType="solid">
          <bgColor rgb="FF92D050"/>
        </patternFill>
      </fill>
    </dxf>
  </rfmt>
  <rfmt sheetId="1" sqref="H851">
    <dxf>
      <fill>
        <patternFill patternType="solid">
          <bgColor rgb="FF92D050"/>
        </patternFill>
      </fill>
    </dxf>
  </rfmt>
  <rfmt sheetId="1" sqref="I851">
    <dxf>
      <fill>
        <patternFill patternType="solid">
          <bgColor rgb="FF92D050"/>
        </patternFill>
      </fill>
    </dxf>
  </rfmt>
  <rcc rId="21163" sId="1" numFmtId="4">
    <oc r="I1531">
      <v>1410091.16</v>
    </oc>
    <nc r="I1531">
      <v>652168.80000000005</v>
    </nc>
  </rcc>
  <rfmt sheetId="1" sqref="I1531">
    <dxf>
      <fill>
        <patternFill patternType="solid">
          <bgColor rgb="FF92D050"/>
        </patternFill>
      </fill>
    </dxf>
  </rfmt>
  <rfmt sheetId="1" sqref="J851">
    <dxf>
      <fill>
        <patternFill patternType="solid">
          <bgColor rgb="FF92D050"/>
        </patternFill>
      </fill>
    </dxf>
  </rfmt>
  <rcc rId="21164" sId="1" numFmtId="4">
    <oc r="J1531">
      <v>1718192.15</v>
    </oc>
    <nc r="J1531">
      <v>759312</v>
    </nc>
  </rcc>
  <rfmt sheetId="1" sqref="J1531">
    <dxf>
      <fill>
        <patternFill patternType="solid">
          <bgColor rgb="FF92D050"/>
        </patternFill>
      </fill>
    </dxf>
  </rfmt>
  <rfmt sheetId="1" sqref="C851:D851">
    <dxf>
      <fill>
        <patternFill patternType="solid">
          <bgColor rgb="FF92D050"/>
        </patternFill>
      </fill>
    </dxf>
  </rfmt>
  <rcc rId="21165" sId="1" xfDxf="1" dxf="1" numFmtId="4">
    <oc r="D1531">
      <f>ROUND((F1531+G1531+H1531+I1531+J1531+K1531+M1531+O1531+P1531+Q1531+R1531+S1531)*0.0214,2)</f>
    </oc>
    <nc r="D1531">
      <v>63973.07</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D1531">
    <dxf>
      <fill>
        <patternFill patternType="solid">
          <bgColor rgb="FF92D050"/>
        </patternFill>
      </fill>
    </dxf>
  </rfmt>
  <rfmt sheetId="1" sqref="C1531">
    <dxf>
      <fill>
        <patternFill patternType="solid">
          <bgColor rgb="FF92D05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Rows" hidden="1" oldHidden="1">
    <formula>'2020-2022'!$857:$1524</formula>
  </rdn>
  <rdn rId="0" localSheetId="1" customView="1" name="Z_A299C84D_C097_439E_954D_685D90CA46C9_.wvu.FilterData" hidden="1" oldHidden="1">
    <formula>'2020-2022'!$A$7:$S$2120</formula>
    <oldFormula>'2020-2022'!$A$7:$S$2120</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2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852">
    <dxf>
      <fill>
        <patternFill patternType="solid">
          <bgColor rgb="FF92D050"/>
        </patternFill>
      </fill>
    </dxf>
  </rfmt>
  <rfmt sheetId="1" sqref="G852">
    <dxf>
      <fill>
        <patternFill patternType="solid">
          <bgColor rgb="FF92D050"/>
        </patternFill>
      </fill>
    </dxf>
  </rfmt>
  <rfmt sheetId="1" sqref="G1532">
    <dxf>
      <fill>
        <patternFill patternType="solid">
          <bgColor rgb="FF92D050"/>
        </patternFill>
      </fill>
    </dxf>
  </rfmt>
  <rfmt sheetId="1" sqref="H1532 H852">
    <dxf>
      <fill>
        <patternFill patternType="solid">
          <bgColor rgb="FF92D050"/>
        </patternFill>
      </fill>
    </dxf>
  </rfmt>
  <rfmt sheetId="1" sqref="I852 I1532">
    <dxf>
      <fill>
        <patternFill patternType="solid">
          <bgColor rgb="FF92D050"/>
        </patternFill>
      </fill>
    </dxf>
  </rfmt>
  <rfmt sheetId="1" sqref="J1532 J852">
    <dxf>
      <fill>
        <patternFill patternType="solid">
          <bgColor rgb="FF92D050"/>
        </patternFill>
      </fill>
    </dxf>
  </rfmt>
  <rfmt sheetId="1" sqref="P852">
    <dxf>
      <fill>
        <patternFill patternType="solid">
          <bgColor rgb="FF92D050"/>
        </patternFill>
      </fill>
    </dxf>
  </rfmt>
  <rcc rId="21170" sId="1" numFmtId="4">
    <oc r="D852">
      <f>ROUND((F852+G852+H852+I852+J852+K852+M852+O852+P852+Q852+R852+S852)*0.0214,2)</f>
    </oc>
    <nc r="D852">
      <v>65130.61</v>
    </nc>
  </rcc>
  <rfmt sheetId="1" sqref="C852:D852 C1532:D1532">
    <dxf>
      <fill>
        <patternFill patternType="solid">
          <bgColor rgb="FF92D050"/>
        </patternFill>
      </fill>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31" sId="1" numFmtId="4">
    <oc r="J1785">
      <v>0</v>
    </oc>
    <nc r="J1785"/>
  </rcc>
</revisions>
</file>

<file path=xl/revisions/revisionLog2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853">
    <dxf>
      <fill>
        <patternFill patternType="solid">
          <bgColor rgb="FF92D050"/>
        </patternFill>
      </fill>
    </dxf>
  </rfmt>
  <rcc rId="21171" sId="1" xfDxf="1" dxf="1" numFmtId="4">
    <oc r="D1533">
      <v>173363.98</v>
    </oc>
    <nc r="D1533">
      <v>54606.41</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D1533">
    <dxf>
      <fill>
        <patternFill patternType="solid">
          <bgColor rgb="FF92D050"/>
        </patternFill>
      </fill>
    </dxf>
  </rfmt>
  <rfmt sheetId="1" sqref="F853">
    <dxf>
      <fill>
        <patternFill patternType="solid">
          <bgColor rgb="FF92D050"/>
        </patternFill>
      </fill>
    </dxf>
  </rfmt>
  <rcc rId="21172" sId="1" numFmtId="4">
    <oc r="G1533">
      <v>3269834.4</v>
    </oc>
    <nc r="G1533">
      <v>402288</v>
    </nc>
  </rcc>
  <rfmt sheetId="1" sqref="G1533">
    <dxf>
      <fill>
        <patternFill patternType="solid">
          <bgColor rgb="FF92D050"/>
        </patternFill>
      </fill>
    </dxf>
  </rfmt>
  <rfmt sheetId="1" sqref="G853">
    <dxf>
      <fill>
        <patternFill patternType="solid">
          <bgColor rgb="FF92D050"/>
        </patternFill>
      </fill>
    </dxf>
  </rfmt>
  <rcc rId="21173" sId="1" numFmtId="4">
    <oc r="H1533">
      <v>1862540.4</v>
    </oc>
    <nc r="H1533">
      <v>1293534</v>
    </nc>
  </rcc>
  <rfmt sheetId="1" sqref="H1533">
    <dxf>
      <fill>
        <patternFill patternType="solid">
          <bgColor rgb="FF92D050"/>
        </patternFill>
      </fill>
    </dxf>
  </rfmt>
  <rfmt sheetId="1" sqref="H853">
    <dxf>
      <fill>
        <patternFill patternType="solid">
          <bgColor rgb="FF92D050"/>
        </patternFill>
      </fill>
    </dxf>
  </rfmt>
  <rcc rId="21174" sId="1" numFmtId="4">
    <oc r="I1533">
      <v>912356.4</v>
    </oc>
    <nc r="I1533">
      <v>489696</v>
    </nc>
  </rcc>
  <rfmt sheetId="1" sqref="I1533">
    <dxf>
      <fill>
        <patternFill patternType="solid">
          <bgColor rgb="FF92D050"/>
        </patternFill>
      </fill>
    </dxf>
  </rfmt>
  <rfmt sheetId="1" sqref="I1533 I853">
    <dxf>
      <fill>
        <patternFill>
          <bgColor rgb="FF92D050"/>
        </patternFill>
      </fill>
    </dxf>
  </rfmt>
  <rcc rId="21175" sId="1" numFmtId="4">
    <oc r="J1533">
      <v>1055442</v>
    </oc>
    <nc r="J1533">
      <v>697608</v>
    </nc>
  </rcc>
  <rfmt sheetId="1" sqref="J1533 J853">
    <dxf>
      <fill>
        <patternFill patternType="solid">
          <bgColor rgb="FF92D050"/>
        </patternFill>
      </fill>
    </dxf>
  </rfmt>
  <rfmt sheetId="1" sqref="C1533 C853">
    <dxf>
      <fill>
        <patternFill patternType="solid">
          <bgColor rgb="FF92D050"/>
        </patternFill>
      </fill>
    </dxf>
  </rfmt>
  <rcc rId="21176" sId="1" numFmtId="4">
    <oc r="F854">
      <v>2222023.3199999998</v>
    </oc>
    <nc r="F854">
      <v>2020021.2</v>
    </nc>
  </rcc>
  <rfmt sheetId="1" sqref="F854">
    <dxf>
      <fill>
        <patternFill patternType="solid">
          <bgColor rgb="FF92D050"/>
        </patternFill>
      </fill>
    </dxf>
  </rfmt>
  <rcc rId="21177" sId="1" xfDxf="1" dxf="1" numFmtId="4">
    <oc r="G854">
      <v>3703036.8000000003</v>
    </oc>
    <nc r="G854">
      <v>3311911.2</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fmt sheetId="1" sqref="G854">
    <dxf>
      <fill>
        <patternFill patternType="solid">
          <bgColor rgb="FF92D050"/>
        </patternFill>
      </fill>
    </dxf>
  </rfmt>
  <rfmt sheetId="1" sqref="G1534">
    <dxf>
      <fill>
        <patternFill patternType="solid">
          <bgColor rgb="FF92D050"/>
        </patternFill>
      </fill>
    </dxf>
  </rfmt>
  <rcc rId="21178" sId="1" xfDxf="1" dxf="1" numFmtId="4">
    <oc r="H854">
      <v>4105493.04</v>
    </oc>
    <nc r="H854">
      <v>3915721.2</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854">
    <dxf>
      <fill>
        <patternFill patternType="solid">
          <bgColor rgb="FF92D050"/>
        </patternFill>
      </fill>
    </dxf>
  </rfmt>
  <rcc rId="21179" sId="1" xfDxf="1" dxf="1" numFmtId="4">
    <oc r="I854">
      <v>1841220.72</v>
    </oc>
    <nc r="I854">
      <v>1747312.8</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I854">
    <dxf>
      <fill>
        <patternFill patternType="solid">
          <bgColor rgb="FF92D050"/>
        </patternFill>
      </fill>
    </dxf>
  </rfmt>
  <rcc rId="21180" sId="1" xfDxf="1" dxf="1" numFmtId="4">
    <oc r="J854">
      <v>2163942.96</v>
    </oc>
    <nc r="J854">
      <v>2057670</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J854">
    <dxf>
      <fill>
        <patternFill patternType="solid">
          <bgColor rgb="FF92D050"/>
        </patternFill>
      </fill>
    </dxf>
  </rfmt>
  <rcc rId="21181" sId="1">
    <oc r="D856">
      <f>ROUND(SUM(D842:D855),2)</f>
    </oc>
    <nc r="D856">
      <f>ROUND(SUM(D842:D855),2)</f>
    </nc>
  </rcc>
  <rcc rId="21182" sId="1">
    <oc r="C856">
      <f>ROUND(SUM(D856+E856+F856+G856+H856+I856+J856+K856+M856+O856+P856+Q856+R856+S856),2)</f>
    </oc>
    <nc r="C856">
      <f>ROUND(SUM(D856+E856+F856+G856+H856+I856+J856+K856+M856+O856+P856+Q856+R856+S856),2)</f>
    </nc>
  </rcc>
  <rcc rId="21183" sId="1">
    <oc r="G856">
      <f>ROUND(SUM(G842:G855),2)</f>
    </oc>
    <nc r="G856">
      <f>ROUND(SUM(G842:G855),2)</f>
    </nc>
  </rcc>
  <rcc rId="21184" sId="1" numFmtId="4">
    <oc r="P854">
      <v>3260475.2399999998</v>
    </oc>
    <nc r="P854">
      <v>2964068.4</v>
    </nc>
  </rcc>
  <rfmt sheetId="1" sqref="P854">
    <dxf>
      <fill>
        <patternFill patternType="solid">
          <bgColor rgb="FF92D050"/>
        </patternFill>
      </fill>
    </dxf>
  </rfmt>
  <rfmt sheetId="1" sqref="D854">
    <dxf>
      <fill>
        <patternFill patternType="solid">
          <bgColor rgb="FF92D050"/>
        </patternFill>
      </fill>
    </dxf>
  </rfmt>
  <rfmt sheetId="1" sqref="C854">
    <dxf>
      <fill>
        <patternFill patternType="solid">
          <bgColor rgb="FF92D050"/>
        </patternFill>
      </fill>
    </dxf>
  </rfmt>
  <rcc rId="21185" sId="1" xfDxf="1" dxf="1" numFmtId="4">
    <oc r="D854">
      <v>142508.6</v>
    </oc>
    <nc r="D854">
      <v>135100.68</v>
    </nc>
    <ndxf>
      <font>
        <sz val="9"/>
        <color auto="1"/>
        <name val="Times New Roman"/>
        <family val="1"/>
        <charset val="204"/>
        <scheme val="none"/>
      </font>
      <numFmt numFmtId="165" formatCode="#,##0.00_р_."/>
      <fill>
        <patternFill patternType="solid">
          <bgColor rgb="FF92D050"/>
        </patternFill>
      </fill>
      <alignment horizontal="center" vertical="center" wrapText="1"/>
      <border outline="0">
        <right style="thin">
          <color indexed="64"/>
        </right>
        <top style="thin">
          <color indexed="64"/>
        </top>
        <bottom style="thin">
          <color indexed="64"/>
        </bottom>
      </border>
    </ndxf>
  </rcc>
  <rcc rId="21186" sId="1" numFmtId="4">
    <oc r="D1534">
      <f>ROUND((F1534+G1534+H1534+I1534+J1534+K1534+M1534+O1534+P1534+Q1534+R1534+S1534)*0.0214,2)</f>
    </oc>
    <nc r="D1534">
      <v>7407.92</v>
    </nc>
  </rcc>
  <rfmt sheetId="1" sqref="D1534">
    <dxf>
      <fill>
        <patternFill patternType="solid">
          <bgColor rgb="FF92D050"/>
        </patternFill>
      </fill>
    </dxf>
  </rfmt>
  <rfmt sheetId="1" sqref="C1534">
    <dxf>
      <fill>
        <patternFill patternType="solid">
          <bgColor rgb="FF92D050"/>
        </patternFill>
      </fill>
    </dxf>
  </rfmt>
</revisions>
</file>

<file path=xl/revisions/revisionLog2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87" sId="2">
    <nc r="E60" t="inlineStr">
      <is>
        <t>ул. Дзержинского, д. 8Б</t>
      </is>
    </nc>
  </rcc>
  <rcc rId="21188" sId="2">
    <nc r="F60">
      <v>345790.35</v>
    </nc>
  </rcc>
  <rcc rId="21189" sId="2">
    <nc r="B60" t="inlineStr">
      <is>
        <t>-</t>
      </is>
    </nc>
  </rcc>
  <rcc rId="21190" sId="2">
    <nc r="C60" t="inlineStr">
      <is>
        <t>2022</t>
      </is>
    </nc>
  </rcc>
  <rcc rId="21191" sId="2">
    <nc r="D60" t="inlineStr">
      <is>
        <t>Сургут</t>
      </is>
    </nc>
  </rcc>
  <rfmt sheetId="2" sqref="G60" start="0" length="0">
    <dxf>
      <numFmt numFmtId="4" formatCode="#,##0.00"/>
    </dxf>
  </rfmt>
  <rcc rId="21192" sId="2">
    <nc r="G60" t="inlineStr">
      <is>
        <t>По невозможности на 2026-2028 (32/КР от 23.05.2022)</t>
      </is>
    </nc>
  </rcc>
  <rrc rId="21193" sId="1" ref="A1904:XFD1904" action="deleteRow">
    <rfmt sheetId="1" xfDxf="1" sqref="A1904:XFD1904" start="0" length="0">
      <dxf>
        <font>
          <color auto="1"/>
        </font>
      </dxf>
    </rfmt>
    <rcc rId="0" sId="1" dxf="1">
      <nc r="A1904">
        <v>396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04" t="inlineStr">
        <is>
          <t>ул. Дзержинского, д. 8Б</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04">
        <f>ROUND(SUM(D1904+E1904+F1904+G1904+H1904+I1904+J1904+K1904+M1904+O1904+P1904+Q1904+R1904+S1904),2)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04">
        <f>ROUND((F1904+G1904+H1904+I1904+J1904+K1904+M1904+O1904+P1904+Q1904+R1904+S1904)*0.0214,2)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0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0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04">
        <v>338545.48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90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90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190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0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0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0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0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04"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90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0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0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0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88C31BA-C36B-4B9E-AE8B-D926F1C5CA78}" action="delete"/>
  <rdn rId="0" localSheetId="1" customView="1" name="Z_588C31BA_C36B_4B9E_AE8B_D926F1C5CA78_.wvu.FilterData" hidden="1" oldHidden="1">
    <formula>'2020-2022'!$A$7:$S$2119</formula>
    <oldFormula>'2020-2022'!$A$7:$S$2119</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2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96" sId="2">
    <nc r="E65" t="inlineStr">
      <is>
        <t>г. Советский, ул. Гагарина, д. 77</t>
      </is>
    </nc>
  </rcc>
  <rcc rId="21197" sId="2">
    <nc r="F65">
      <v>5509881.54</v>
    </nc>
  </rcc>
  <rcc rId="21198" sId="2" odxf="1" dxf="1">
    <nc r="B65" t="inlineStr">
      <is>
        <t>-</t>
      </is>
    </nc>
    <odxf>
      <alignment wrapText="1"/>
    </odxf>
    <ndxf>
      <alignment wrapText="0"/>
    </ndxf>
  </rcc>
  <rcc rId="21199" sId="2" odxf="1" dxf="1">
    <nc r="C65" t="inlineStr">
      <is>
        <t>2022</t>
      </is>
    </nc>
    <odxf>
      <numFmt numFmtId="0" formatCode="General"/>
      <alignment wrapText="1"/>
    </odxf>
    <ndxf>
      <numFmt numFmtId="30" formatCode="@"/>
      <alignment wrapText="0"/>
    </ndxf>
  </rcc>
  <rcc rId="21200" sId="2">
    <nc r="D65" t="inlineStr">
      <is>
        <t>Советский район</t>
      </is>
    </nc>
  </rcc>
  <rfmt sheetId="2" sqref="G65" start="0" length="0">
    <dxf>
      <numFmt numFmtId="4" formatCode="#,##0.00"/>
    </dxf>
  </rfmt>
  <rcc rId="21201" sId="2">
    <nc r="G65" t="inlineStr">
      <is>
        <t>По невозможности на 2026-2028 (34/КР от 25.05.2022)</t>
      </is>
    </nc>
  </rcc>
  <rrc rId="21202" sId="1" ref="A2001:XFD2001" action="deleteRow">
    <rfmt sheetId="1" xfDxf="1" sqref="A2001:XFD2001" start="0" length="0">
      <dxf>
        <font>
          <color auto="1"/>
        </font>
      </dxf>
    </rfmt>
    <rcc rId="0" sId="1" dxf="1">
      <nc r="A2001">
        <v>492</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2001" t="inlineStr">
        <is>
          <t>г. Советский, ул. Гагарина, д. 77</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2001">
        <f>ROUND(SUM(D2001+E2001+F2001+G2001+H2001+I2001+J2001+K2001+M2001+O2001+P2001+Q2001+R2001+S2001),2)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2001">
        <f>ROUND((F2001+G2001+H2001+I2001+J2001+K2001+M2001+O2001+P2001+Q2001+R2001+S2001)*0.0214,2)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200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2001"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2001">
        <v>2168046.46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2001">
        <v>1573730.82</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2001">
        <v>752593.17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J2001">
        <v>900070.06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200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2001"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200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200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200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200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200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200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200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1203" sId="2">
    <nc r="E149" t="inlineStr">
      <is>
        <t>пгт. Белый Яр, ул. Шукшина, д. 16</t>
      </is>
    </nc>
  </rcc>
  <rcc rId="21204" sId="2">
    <nc r="F149">
      <v>711659.25</v>
    </nc>
  </rcc>
  <rcc rId="21205" sId="2">
    <nc r="E34" t="inlineStr">
      <is>
        <t>пгт. Белый Яр, ул. Шукшина, д. 19</t>
      </is>
    </nc>
  </rcc>
  <rcc rId="21206" sId="2">
    <nc r="F34">
      <v>2163169.69</v>
    </nc>
  </rcc>
  <rcc rId="21207" sId="2" odxf="1" dxf="1">
    <nc r="B149" t="inlineStr">
      <is>
        <t>-</t>
      </is>
    </nc>
    <odxf>
      <alignment wrapText="1"/>
    </odxf>
    <ndxf>
      <alignment wrapText="0"/>
    </ndxf>
  </rcc>
  <rcc rId="21208" sId="2" odxf="1" dxf="1">
    <nc r="C149" t="inlineStr">
      <is>
        <t>2022</t>
      </is>
    </nc>
    <odxf>
      <numFmt numFmtId="0" formatCode="General"/>
      <alignment wrapText="1"/>
    </odxf>
    <ndxf>
      <numFmt numFmtId="30" formatCode="@"/>
      <alignment wrapText="0"/>
    </ndxf>
  </rcc>
  <rcc rId="21209" sId="2">
    <nc r="D149" t="inlineStr">
      <is>
        <t>Сургутский район</t>
      </is>
    </nc>
  </rcc>
  <rcc rId="21210" sId="2" odxf="1" dxf="1">
    <nc r="B34" t="inlineStr">
      <is>
        <t>-</t>
      </is>
    </nc>
    <odxf>
      <alignment wrapText="1"/>
    </odxf>
    <ndxf>
      <alignment wrapText="0"/>
    </ndxf>
  </rcc>
  <rcc rId="21211" sId="2" odxf="1" dxf="1">
    <nc r="C34" t="inlineStr">
      <is>
        <t>2022</t>
      </is>
    </nc>
    <odxf>
      <numFmt numFmtId="0" formatCode="General"/>
      <alignment wrapText="1"/>
    </odxf>
    <ndxf>
      <numFmt numFmtId="30" formatCode="@"/>
      <alignment wrapText="0"/>
    </ndxf>
  </rcc>
  <rcc rId="21212" sId="2">
    <nc r="D34" t="inlineStr">
      <is>
        <t>Сургутский район</t>
      </is>
    </nc>
  </rcc>
  <rfmt sheetId="2" sqref="G149" start="0" length="0">
    <dxf>
      <numFmt numFmtId="4" formatCode="#,##0.00"/>
    </dxf>
  </rfmt>
  <rfmt sheetId="2" sqref="G34" start="0" length="0">
    <dxf>
      <numFmt numFmtId="4" formatCode="#,##0.00"/>
    </dxf>
  </rfmt>
  <rcc rId="21213" sId="2">
    <nc r="G149" t="inlineStr">
      <is>
        <t>По невозможности на 2026-2028 (37/КР от 30.05.2022)</t>
      </is>
    </nc>
  </rcc>
  <rcc rId="21214" sId="2">
    <nc r="G34" t="inlineStr">
      <is>
        <t>По невозможности на 2026-2028 (38/КР от 30.05.2022)</t>
      </is>
    </nc>
  </rcc>
  <rrc rId="21215" sId="1" ref="A2050:XFD2050" action="deleteRow">
    <rfmt sheetId="1" xfDxf="1" sqref="A2050:XFD2050" start="0" length="0">
      <dxf>
        <font>
          <color auto="1"/>
        </font>
      </dxf>
    </rfmt>
    <rcc rId="0" sId="1" dxf="1">
      <nc r="A2050">
        <v>540</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2050" t="inlineStr">
        <is>
          <t>пгт. Белый Яр, ул. Шукшина, д. 16</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2050">
        <f>ROUND(SUM(D2050+E2050+F2050+G2050+H2050+I2050+J2050+K2050+M2050+O2050+P2050+Q2050+R2050+S2050),2)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2050">
        <f>ROUND((F2050+G2050+H2050+I2050+J2050+K2050+M2050+O2050+P2050+Q2050+R2050+S2050)*0.0214,2)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205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2050">
        <v>696748.83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205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205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205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205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1216" sId="1" ref="A2050:XFD2050" action="deleteRow">
    <rfmt sheetId="1" xfDxf="1" sqref="A2050:XFD2050" start="0" length="0">
      <dxf>
        <font>
          <color auto="1"/>
        </font>
      </dxf>
    </rfmt>
    <rcc rId="0" sId="1" dxf="1">
      <nc r="A2050">
        <v>541</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2050" t="inlineStr">
        <is>
          <t>пгт. Белый Яр, ул. Шукшина, д. 19</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2050">
        <f>ROUND(SUM(D2050+E2050+F2050+G2050+H2050+I2050+J2050+K2050+M2050+O2050+P2050+Q2050+R2050+S2050),2)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2050">
        <f>ROUND((F2050+G2050+H2050+I2050+J2050+K2050+M2050+O2050+P2050+Q2050+R2050+S2050)*0.0214,2)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205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2050">
        <v>673188.17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2050">
        <v>977296.99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2050">
        <v>467362.59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205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205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20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17" sId="2">
    <nc r="E42" t="inlineStr">
      <is>
        <t>ул. 50 лет ВЛКСМ, д. 5А</t>
      </is>
    </nc>
  </rcc>
  <rcc rId="21218" sId="2">
    <nc r="F42">
      <v>2828792.9</v>
    </nc>
  </rcc>
  <rcc rId="21219" sId="2" odxf="1" dxf="1">
    <nc r="B42" t="inlineStr">
      <is>
        <t>-</t>
      </is>
    </nc>
    <odxf>
      <alignment wrapText="1"/>
    </odxf>
    <ndxf>
      <alignment wrapText="0"/>
    </ndxf>
  </rcc>
  <rcc rId="21220" sId="2" odxf="1" dxf="1">
    <nc r="C42" t="inlineStr">
      <is>
        <t>2022</t>
      </is>
    </nc>
    <odxf>
      <numFmt numFmtId="0" formatCode="General"/>
      <alignment wrapText="1"/>
    </odxf>
    <ndxf>
      <numFmt numFmtId="30" formatCode="@"/>
      <alignment wrapText="0"/>
    </ndxf>
  </rcc>
  <rcc rId="21221" sId="2">
    <nc r="D42" t="inlineStr">
      <is>
        <t>Сургут</t>
      </is>
    </nc>
  </rcc>
  <rfmt sheetId="2" sqref="G42" start="0" length="0">
    <dxf>
      <numFmt numFmtId="4" formatCode="#,##0.00"/>
    </dxf>
  </rfmt>
  <rcc rId="21222" sId="2">
    <nc r="G42" t="inlineStr">
      <is>
        <t>По невозможности на 2026-2028 (44/КР от 31.05.2022)</t>
      </is>
    </nc>
  </rcc>
  <rrc rId="21223" sId="1" ref="A1875:XFD1875" action="deleteRow">
    <rfmt sheetId="1" xfDxf="1" sqref="A1875:XFD1875" start="0" length="0">
      <dxf>
        <font>
          <color auto="1"/>
        </font>
      </dxf>
    </rfmt>
    <rcc rId="0" sId="1" dxf="1">
      <nc r="A1875">
        <v>367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75" t="inlineStr">
        <is>
          <t>ул. 50 лет ВЛКСМ, д. 5А</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75">
        <f>ROUND(SUM(D1875+E1875+F1875+G1875+H1875+I1875+J1875+K1875+M1875+O1875+P1875+Q1875+R1875+S1875),2)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75">
        <f>ROUND((F1875+G1875+H1875+I1875+J1875+K1875+M1875+O1875+P1875+Q1875+R1875+S1875)*0.0214,2)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875">
        <v>2769525.06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7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24" sId="2">
    <nc r="E28" t="inlineStr">
      <is>
        <t>проезд Дружбы, д. 10</t>
      </is>
    </nc>
  </rcc>
  <rcc rId="21225" sId="2" numFmtId="4">
    <nc r="F28">
      <v>2129691.13</v>
    </nc>
  </rcc>
  <rcc rId="21226" sId="2">
    <nc r="B28" t="inlineStr">
      <is>
        <t>-</t>
      </is>
    </nc>
  </rcc>
  <rcc rId="21227" sId="2">
    <nc r="C28" t="inlineStr">
      <is>
        <t>2022</t>
      </is>
    </nc>
  </rcc>
  <rcc rId="21228" sId="2" odxf="1" dxf="1">
    <nc r="D28" t="inlineStr">
      <is>
        <t>Сургут</t>
      </is>
    </nc>
    <odxf>
      <alignment wrapText="0"/>
    </odxf>
    <ndxf>
      <alignment wrapText="1"/>
    </ndxf>
  </rcc>
  <rfmt sheetId="2" sqref="G28" start="0" length="0">
    <dxf>
      <numFmt numFmtId="4" formatCode="#,##0.00"/>
    </dxf>
  </rfmt>
  <rcc rId="21229" sId="2">
    <nc r="G28" t="inlineStr">
      <is>
        <t>По невозможности на 2026-2028 (45/КР от 31.05.2022)</t>
      </is>
    </nc>
  </rcc>
  <rrc rId="21230" sId="1" ref="A1863:XFD1863" action="deleteRow">
    <rfmt sheetId="1" xfDxf="1" sqref="A1863:XFD1863" start="0" length="0">
      <dxf>
        <font>
          <color auto="1"/>
        </font>
      </dxf>
    </rfmt>
    <rcc rId="0" sId="1" dxf="1">
      <nc r="A1863">
        <v>355</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63" t="inlineStr">
        <is>
          <t>проезд Дружбы, д. 10</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63">
        <f>ROUND(SUM(D1863+E1863+F1863+G1863+H1863+I1863+J1863+K1863+M1863+O1863+P1863+Q1863+R1863+S1863),2)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63">
        <f>ROUND((F1863+G1863+H1863+I1863+J1863+K1863+M1863+O1863+P1863+Q1863+R1863+S1863)*0.0214,2)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6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863">
        <v>2085070.62</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18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6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8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8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1231" sId="2" odxf="1" dxf="1">
    <nc r="A65">
      <v>34</v>
    </nc>
    <odxf>
      <alignment wrapText="1"/>
    </odxf>
    <ndxf>
      <alignment wrapText="0"/>
    </ndxf>
  </rcc>
  <rcc rId="21232" sId="2" odxf="1" dxf="1">
    <nc r="A149">
      <v>35</v>
    </nc>
    <odxf>
      <alignment wrapText="1"/>
    </odxf>
    <ndxf>
      <alignment wrapText="0"/>
    </ndxf>
  </rcc>
  <rcc rId="21233" sId="2" odxf="1" dxf="1">
    <nc r="A34">
      <v>36</v>
    </nc>
    <odxf>
      <alignment wrapText="1"/>
    </odxf>
    <ndxf>
      <alignment wrapText="0"/>
    </ndxf>
  </rcc>
  <rcc rId="21234" sId="2" odxf="1" dxf="1">
    <nc r="A42">
      <v>37</v>
    </nc>
    <odxf>
      <alignment wrapText="1"/>
    </odxf>
    <ndxf>
      <alignment wrapText="0"/>
    </ndxf>
  </rcc>
  <rcc rId="21235" sId="2">
    <nc r="A28">
      <v>38</v>
    </nc>
  </rcc>
  <rcc rId="21236" sId="2">
    <nc r="A63">
      <v>39</v>
    </nc>
  </rcc>
  <rcc rId="21237" sId="2" odxf="1" dxf="1">
    <nc r="A32">
      <v>40</v>
    </nc>
    <odxf/>
    <ndxf/>
  </rcc>
  <rcc rId="21238" sId="2">
    <nc r="A110">
      <v>41</v>
    </nc>
  </rcc>
  <rcc rId="21239" sId="2">
    <nc r="A61">
      <v>42</v>
    </nc>
  </rcc>
  <rcc rId="21240" sId="2">
    <nc r="A147">
      <v>43</v>
    </nc>
  </rcc>
  <rcc rId="21241" sId="2">
    <nc r="A107">
      <v>44</v>
    </nc>
  </rcc>
  <rcc rId="21242" sId="2">
    <nc r="A75">
      <v>45</v>
    </nc>
  </rcc>
  <rcc rId="21243" sId="2">
    <nc r="A151">
      <v>46</v>
    </nc>
  </rcc>
</revisions>
</file>

<file path=xl/revisions/revisionLog2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44" sId="1" xfDxf="1" dxf="1" numFmtId="4">
    <oc r="G639">
      <v>1356321.71</v>
    </oc>
    <nc r="G639">
      <v>1600668.38</v>
    </nc>
    <ndxf>
      <font>
        <sz val="9"/>
        <color auto="1"/>
        <name val="Times New Roman"/>
        <family val="1"/>
        <charset val="204"/>
        <scheme val="none"/>
      </font>
      <numFmt numFmtId="4" formatCode="#,##0.00"/>
      <alignment horizontal="center" vertical="center"/>
      <border outline="0">
        <right style="thin">
          <color indexed="64"/>
        </right>
        <bottom style="thin">
          <color indexed="64"/>
        </bottom>
      </border>
    </ndxf>
  </rcc>
  <rfmt sheetId="1" sqref="G639">
    <dxf>
      <fill>
        <patternFill patternType="solid">
          <bgColor rgb="FF92D050"/>
        </patternFill>
      </fill>
    </dxf>
  </rfmt>
  <rcc rId="21245" sId="2">
    <nc r="E63" t="inlineStr">
      <is>
        <t>г. Лянтор, мкр. 4-й, д. 5</t>
      </is>
    </nc>
  </rcc>
  <rcc rId="21246" sId="2" numFmtId="4">
    <nc r="F63">
      <v>1226403.79</v>
    </nc>
  </rcc>
  <rcc rId="21247" sId="2">
    <nc r="B63" t="inlineStr">
      <is>
        <t>-</t>
      </is>
    </nc>
  </rcc>
  <rcc rId="21248" sId="2">
    <nc r="C63" t="inlineStr">
      <is>
        <t>2022</t>
      </is>
    </nc>
  </rcc>
  <rcc rId="21249" sId="2" odxf="1" dxf="1">
    <nc r="D63" t="inlineStr">
      <is>
        <t>Сургутский район</t>
      </is>
    </nc>
    <odxf>
      <alignment wrapText="0"/>
    </odxf>
    <ndxf>
      <alignment wrapText="1"/>
    </ndxf>
  </rcc>
  <rfmt sheetId="2" sqref="G63" start="0" length="0">
    <dxf>
      <numFmt numFmtId="4" formatCode="#,##0.00"/>
    </dxf>
  </rfmt>
  <rcc rId="21250" sId="2">
    <nc r="G63" t="inlineStr">
      <is>
        <t>По невозможности на 2026-2028 (48/КР от 06.06.2022)</t>
      </is>
    </nc>
  </rcc>
  <rrc rId="21251" sId="1" ref="A2024:XFD2024" action="deleteRow">
    <rfmt sheetId="1" xfDxf="1" sqref="A2024:XFD2024" start="0" length="0">
      <dxf>
        <font>
          <color auto="1"/>
        </font>
      </dxf>
    </rfmt>
    <rcc rId="0" sId="1" dxf="1">
      <nc r="A2024">
        <v>516</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2024" t="inlineStr">
        <is>
          <t>г. Лянтор, мкр. 4-й, д. 5</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2024">
        <f>ROUND(SUM(D2024+E2024+F2024+G2024+H2024+I2024+J2024+K2024+M2024+O2024+P2024+Q2024+R2024+S2024),2)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2024">
        <f>ROUND((F2024+G2024+H2024+I2024+J2024+K2024+M2024+O2024+P2024+Q2024+R2024+S2024)*0.0214,2)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20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202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2024">
        <v>1200708.6299999999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202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202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202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20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202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20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20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2024"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20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20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20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202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52" sId="2">
    <nc r="E32" t="inlineStr">
      <is>
        <t>ул. Калинина, д. 22А</t>
      </is>
    </nc>
  </rcc>
  <rcc rId="21253" sId="2" numFmtId="4">
    <nc r="F32">
      <v>10777153.83</v>
    </nc>
  </rcc>
  <rcc rId="21254" sId="2">
    <nc r="B32" t="inlineStr">
      <is>
        <t>-</t>
      </is>
    </nc>
  </rcc>
  <rcc rId="21255" sId="2">
    <nc r="C32" t="inlineStr">
      <is>
        <t>2022</t>
      </is>
    </nc>
  </rcc>
  <rcc rId="21256" sId="2">
    <nc r="D32" t="inlineStr">
      <is>
        <t>Ханты-Мансийск</t>
      </is>
    </nc>
  </rcc>
  <rfmt sheetId="2" sqref="G32" start="0" length="0">
    <dxf>
      <numFmt numFmtId="4" formatCode="#,##0.00"/>
    </dxf>
  </rfmt>
  <rcc rId="21257" sId="2">
    <nc r="G32" t="inlineStr">
      <is>
        <t>По невозможности на 2026-2028 (51/КР от 10.06.2022)</t>
      </is>
    </nc>
  </rcc>
  <rrc rId="21258" sId="1" ref="A2074:XFD2074" action="deleteRow">
    <rfmt sheetId="1" xfDxf="1" sqref="A2074:XFD2074" start="0" length="0">
      <dxf>
        <font>
          <color auto="1"/>
        </font>
      </dxf>
    </rfmt>
    <rcc rId="0" sId="1" dxf="1">
      <nc r="A2074">
        <v>565</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2074" t="inlineStr">
        <is>
          <t>ул. Калинина, д. 22А</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2074">
        <f>ROUND(SUM(D2074+E2074+F2074+G2074+H2074+I2074+J2074+K2074+M2074+O2074+P2074+Q2074+R2074+S2074),2)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2074">
        <f>ROUND((F2074+G2074+H2074+I2074+J2074+K2074+M2074+O2074+P2074+Q2074+R2074+S2074)*0.0214,2)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20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207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2074">
        <v>5089884.7300000004</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cc rId="0" sId="1" dxf="1" numFmtId="4">
      <nc r="H2074">
        <v>3694620.3</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I2074">
        <v>1766849.81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J207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20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207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20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20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20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20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20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20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20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59" sId="1" xfDxf="1" dxf="1" numFmtId="4">
    <oc r="G1590">
      <v>6381998.5800000001</v>
    </oc>
    <nc r="G1590">
      <v>2620723.54</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fmt sheetId="1" sqref="G1590">
    <dxf>
      <fill>
        <patternFill patternType="solid">
          <bgColor rgb="FF92D050"/>
        </patternFill>
      </fill>
    </dxf>
  </rfmt>
  <rcc rId="21260" sId="1" xfDxf="1" dxf="1" numFmtId="4">
    <oc r="H1590">
      <v>3684748.93</v>
    </oc>
    <nc r="H1590">
      <v>621114.91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1590">
    <dxf>
      <fill>
        <patternFill patternType="solid">
          <bgColor rgb="FF92D050"/>
        </patternFill>
      </fill>
    </dxf>
  </rfmt>
  <rcc rId="21261" sId="1" xfDxf="1" dxf="1" numFmtId="4">
    <oc r="I1590">
      <v>1732873.9</v>
    </oc>
    <nc r="I1590">
      <v>1193618.02</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I1590">
    <dxf>
      <fill>
        <patternFill patternType="solid">
          <bgColor rgb="FF92D050"/>
        </patternFill>
      </fill>
    </dxf>
  </rfmt>
  <rcc rId="21262" sId="1" xfDxf="1" dxf="1" numFmtId="4">
    <oc r="J1590">
      <v>2304956.66</v>
    </oc>
    <nc r="J1590">
      <v>1121451.27</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J1590">
    <dxf>
      <fill>
        <patternFill patternType="solid">
          <bgColor rgb="FF92D050"/>
        </patternFill>
      </fill>
    </dxf>
  </rfmt>
  <rcc rId="21263" sId="1" xfDxf="1" dxf="1" numFmtId="4">
    <oc r="D1590">
      <f>ROUND((F1590+G1590+H1590+I1590+J1590+K1590+M1590+O1590+P1590+Q1590+R1590+S1590)*0.0214,2)</f>
    </oc>
    <nc r="D1590">
      <v>112971.93</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D1590">
    <dxf>
      <fill>
        <patternFill patternType="solid">
          <bgColor rgb="FF92D050"/>
        </patternFill>
      </fill>
    </dxf>
  </rfmt>
  <rfmt sheetId="1" sqref="C1590">
    <dxf>
      <fill>
        <patternFill patternType="solid">
          <bgColor rgb="FF92D050"/>
        </patternFill>
      </fill>
    </dxf>
  </rfmt>
  <rcc rId="21264" sId="1" numFmtId="4">
    <oc r="G1536">
      <v>6633535</v>
    </oc>
    <nc r="G1536">
      <v>4244311.2</v>
    </nc>
  </rcc>
  <rfmt sheetId="1" sqref="G1536">
    <dxf>
      <fill>
        <patternFill patternType="solid">
          <bgColor rgb="FF92D050"/>
        </patternFill>
      </fill>
    </dxf>
  </rfmt>
</revisions>
</file>

<file path=xl/revisions/revisionLog2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536">
    <dxf>
      <fill>
        <patternFill patternType="solid">
          <bgColor rgb="FF92D050"/>
        </patternFill>
      </fill>
    </dxf>
  </rfmt>
  <rcc rId="21265" sId="1" xfDxf="1" dxf="1" numFmtId="4">
    <oc r="H1536">
      <v>4815130.3899999997</v>
    </oc>
    <nc r="H1536">
      <v>3470031.6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1536">
    <dxf>
      <fill>
        <patternFill patternType="solid">
          <bgColor rgb="FF92D050"/>
        </patternFill>
      </fill>
    </dxf>
  </rfmt>
  <rcc rId="21266" sId="1" xfDxf="1" dxf="1" numFmtId="4">
    <oc r="I1536">
      <v>2302643.79</v>
    </oc>
    <nc r="I1536">
      <v>1919929.2</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I1536">
    <dxf>
      <fill>
        <patternFill patternType="solid">
          <bgColor rgb="FF92D050"/>
        </patternFill>
      </fill>
    </dxf>
  </rfmt>
  <rcc rId="21267" sId="1" xfDxf="1" dxf="1" numFmtId="4">
    <oc r="J1536">
      <v>2753889.7</v>
    </oc>
    <nc r="J1536">
      <v>1991317.2</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J1536">
    <dxf>
      <fill>
        <patternFill patternType="solid">
          <bgColor rgb="FF92D050"/>
        </patternFill>
      </fill>
    </dxf>
  </rfmt>
  <rcc rId="21268" sId="1" xfDxf="1" dxf="1" numFmtId="4">
    <oc r="D1536">
      <f>ROUND((F1536+G1536+H1536+I1536+J1536+K1536+M1536+O1536+P1536+Q1536+R1536+S1536)*0.0214,2)</f>
    </oc>
    <nc r="D1536">
      <v>144906.63</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D1536">
    <dxf>
      <fill>
        <patternFill patternType="solid">
          <bgColor rgb="FF92D050"/>
        </patternFill>
      </fill>
    </dxf>
  </rfmt>
  <rfmt sheetId="1" sqref="C1536">
    <dxf>
      <fill>
        <patternFill patternType="solid">
          <bgColor rgb="FF92D050"/>
        </patternFill>
      </fill>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666" sId="1" ref="A2009:XFD2009" action="insertRow"/>
  <rfmt sheetId="1" sqref="A2009:XFD2009">
    <dxf>
      <fill>
        <patternFill patternType="solid">
          <bgColor rgb="FFFFFF00"/>
        </patternFill>
      </fill>
    </dxf>
  </rfmt>
  <rfmt sheetId="1" sqref="B2009" start="0" length="0">
    <dxf>
      <fill>
        <patternFill patternType="none">
          <bgColor indexed="65"/>
        </patternFill>
      </fill>
    </dxf>
  </rfmt>
  <rcc rId="16667" sId="1">
    <nc r="B2009" t="inlineStr">
      <is>
        <t>г. Лянтор, ул. Набережная, д. 22</t>
      </is>
    </nc>
  </rcc>
  <rfmt sheetId="1" sqref="B2009">
    <dxf>
      <fill>
        <patternFill patternType="solid">
          <bgColor rgb="FFFFFF00"/>
        </patternFill>
      </fill>
    </dxf>
  </rfmt>
  <rcc rId="16668" sId="1" odxf="1" dxf="1">
    <nc r="C2009">
      <f>ROUND(SUM(D2009+E2009+F2009+G2009+H2009+I2009+J2009+K2009+M2009+O2009+P2009+Q2009+R2009+S2009),2)</f>
    </nc>
    <odxf>
      <fill>
        <patternFill patternType="solid">
          <bgColor rgb="FFFFFF00"/>
        </patternFill>
      </fill>
    </odxf>
    <ndxf>
      <fill>
        <patternFill patternType="none">
          <bgColor indexed="65"/>
        </patternFill>
      </fill>
    </ndxf>
  </rcc>
  <rfmt sheetId="1" sqref="C2009">
    <dxf>
      <fill>
        <patternFill patternType="solid">
          <bgColor rgb="FFFFFF00"/>
        </patternFill>
      </fill>
    </dxf>
  </rfmt>
  <rcc rId="16669" sId="1">
    <nc r="E2009">
      <f>(O2009+P2009+Q2009+S2009)*0.04</f>
    </nc>
  </rcc>
  <rcc rId="16670" sId="1" numFmtId="4">
    <oc r="E2009">
      <f>(O2009+P2009+Q2009+S2009)*0.04</f>
    </oc>
    <nc r="E2009">
      <v>756117.54319999996</v>
    </nc>
  </rcc>
  <rcc rId="16671" sId="2">
    <nc r="E110" t="inlineStr">
      <is>
        <t>г. Лянтор, ул. Набережная, д. 22</t>
      </is>
    </nc>
  </rcc>
  <rcc rId="16672" sId="2" numFmtId="4">
    <nc r="F110">
      <v>756117.54</v>
    </nc>
  </rcc>
  <rcc rId="16673" sId="2">
    <nc r="D110" t="inlineStr">
      <is>
        <t>Сургутский район</t>
      </is>
    </nc>
  </rcc>
  <rcc rId="16674" sId="2">
    <nc r="B110" t="inlineStr">
      <is>
        <t>+</t>
      </is>
    </nc>
  </rcc>
  <rcc rId="16675" sId="2" numFmtId="30">
    <nc r="C110">
      <v>2022</v>
    </nc>
  </rcc>
  <rcc rId="16676" sId="2">
    <nc r="G110" t="inlineStr">
      <is>
        <t>Включили по решению комисси и собственников только ПСД на крышу, фасад (б/у), подвальные помещения и фундамент</t>
      </is>
    </nc>
  </rcc>
</revisions>
</file>

<file path=xl/revisions/revisionLog2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69" sId="1" numFmtId="4">
    <oc r="G1537">
      <v>10790984.27</v>
    </oc>
    <nc r="G1537">
      <f>10790984.27/2</f>
    </nc>
  </rcc>
  <rcc rId="21270" sId="1" numFmtId="4">
    <oc r="G1537">
      <f>10790984.27/2</f>
    </oc>
    <nc r="G1537">
      <v>5395492.1399999997</v>
    </nc>
  </rcc>
  <rfmt sheetId="1" sqref="G1537">
    <dxf>
      <fill>
        <patternFill patternType="solid">
          <bgColor rgb="FFFFFF00"/>
        </patternFill>
      </fill>
    </dxf>
  </rfmt>
  <rcc rId="21271" sId="1" numFmtId="4">
    <oc r="G1538">
      <v>6541577.8700000001</v>
    </oc>
    <nc r="G1538">
      <f>6541577.87/2</f>
    </nc>
  </rcc>
  <rcc rId="21272" sId="1" numFmtId="4">
    <oc r="G1538">
      <f>6541577.87/2</f>
    </oc>
    <nc r="G1538">
      <v>3270788.93</v>
    </nc>
  </rcc>
  <rfmt sheetId="1" sqref="G1538">
    <dxf>
      <fill>
        <patternFill patternType="solid">
          <bgColor rgb="FFFFFF00"/>
        </patternFill>
      </fill>
    </dxf>
  </rfmt>
  <rfmt sheetId="1" sqref="G1540">
    <dxf>
      <fill>
        <patternFill patternType="solid">
          <bgColor rgb="FFFF0000"/>
        </patternFill>
      </fill>
    </dxf>
  </rfmt>
  <rcc rId="21273" sId="1">
    <nc r="G1540">
      <f>G1539-'R:\767_Капитального ремонта\Оплаты за выполненные работы\[ОСНОВНОЙ РАБОЧИЙ СОФА.xlsm]Реестр'!$AA$9190</f>
    </nc>
  </rcc>
  <rcc rId="21274" sId="1" numFmtId="4">
    <oc r="G1539">
      <v>6591229.0199999996</v>
    </oc>
    <nc r="G1539">
      <v>4158583.2</v>
    </nc>
  </rcc>
  <rfmt sheetId="1" sqref="G1539">
    <dxf>
      <fill>
        <patternFill patternType="solid">
          <bgColor rgb="FF92D050"/>
        </patternFill>
      </fill>
    </dxf>
  </rfmt>
  <rcc rId="21275" sId="1" numFmtId="4">
    <oc r="G1540">
      <f>G1539-'R:\767_Капитального ремонта\Оплаты за выполненные работы\[ОСНОВНОЙ РАБОЧИЙ СОФА.xlsm]Реестр'!$AA$9190</f>
    </oc>
    <nc r="G1540"/>
  </rcc>
  <rfmt sheetId="1" sqref="G1540">
    <dxf>
      <fill>
        <patternFill patternType="none">
          <bgColor auto="1"/>
        </patternFill>
      </fill>
    </dxf>
  </rfmt>
</revisions>
</file>

<file path=xl/revisions/revisionLog2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76" sId="1" numFmtId="4">
    <oc r="F1539">
      <v>2085670.2</v>
    </oc>
    <nc r="F1539">
      <v>2044512</v>
    </nc>
  </rcc>
  <rfmt sheetId="1" sqref="F1539">
    <dxf>
      <fill>
        <patternFill patternType="solid">
          <bgColor rgb="FF92D050"/>
        </patternFill>
      </fill>
    </dxf>
  </rfmt>
  <rcc rId="21277" sId="1" xfDxf="1" dxf="1" numFmtId="4">
    <oc r="H1539">
      <v>4784421.45</v>
    </oc>
    <nc r="H1539">
      <v>3425710.8</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fmt sheetId="1" sqref="H1539">
    <dxf>
      <fill>
        <patternFill patternType="solid">
          <bgColor rgb="FF92D050"/>
        </patternFill>
      </fill>
    </dxf>
  </rfmt>
  <rcc rId="21278" sId="1" xfDxf="1" dxf="1" numFmtId="4">
    <oc r="I1539">
      <v>2287958.4700000002</v>
    </oc>
    <nc r="I1539">
      <v>1761830.4</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fmt sheetId="1" sqref="I1539">
    <dxf>
      <fill>
        <patternFill patternType="solid">
          <bgColor rgb="FF92D050"/>
        </patternFill>
      </fill>
    </dxf>
  </rfmt>
  <rcc rId="21279" sId="1" xfDxf="1" dxf="1" numFmtId="4">
    <oc r="J1539">
      <v>2736326.51</v>
    </oc>
    <nc r="J1539">
      <v>1900521.6</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fmt sheetId="1" sqref="J1539">
    <dxf>
      <fill>
        <patternFill patternType="solid">
          <bgColor rgb="FF92D050"/>
        </patternFill>
      </fill>
    </dxf>
  </rfmt>
  <rcc rId="21280" sId="1" xfDxf="1" dxf="1" numFmtId="4">
    <oc r="D1539">
      <f>ROUND((F1539+G1539+H1539+I1539+J1539+K1539+M1539+O1539+P1539+Q1539+R1539+S1539)*0.0214,2)</f>
    </oc>
    <nc r="D1539">
      <v>140753.37</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D1539">
    <dxf>
      <fill>
        <patternFill patternType="solid">
          <bgColor rgb="FF92D050"/>
        </patternFill>
      </fill>
    </dxf>
  </rfmt>
</revisions>
</file>

<file path=xl/revisions/revisionLog2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538">
    <dxf>
      <fill>
        <patternFill patternType="solid">
          <bgColor rgb="FF92D050"/>
        </patternFill>
      </fill>
    </dxf>
  </rfmt>
  <rcc rId="21281" sId="1" xfDxf="1" dxf="1" numFmtId="4">
    <oc r="H1538">
      <v>2197953.6</v>
    </oc>
    <nc r="H1538">
      <v>3370026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1538">
    <dxf>
      <fill>
        <patternFill patternType="solid">
          <bgColor rgb="FF92D050"/>
        </patternFill>
      </fill>
    </dxf>
  </rfmt>
  <rcc rId="21282" sId="1" xfDxf="1" dxf="1" numFmtId="4">
    <oc r="I1538">
      <v>864241.2</v>
    </oc>
    <nc r="I1538">
      <v>1521205.2</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I1538">
    <dxf>
      <fill>
        <patternFill patternType="solid">
          <bgColor rgb="FF92D050"/>
        </patternFill>
      </fill>
    </dxf>
  </rfmt>
  <rcc rId="21283" sId="1" xfDxf="1" dxf="1" numFmtId="4">
    <oc r="J1538">
      <v>995740.8</v>
    </oc>
    <nc r="J1538">
      <v>1818622.8</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J1538">
    <dxf>
      <fill>
        <patternFill patternType="solid">
          <bgColor rgb="FF92D050"/>
        </patternFill>
      </fill>
    </dxf>
  </rfmt>
  <rfmt sheetId="1" sqref="F1537">
    <dxf>
      <fill>
        <patternFill patternType="solid">
          <bgColor rgb="FF92D050"/>
        </patternFill>
      </fill>
    </dxf>
  </rfmt>
</revisions>
</file>

<file path=xl/revisions/revisionLog2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539">
    <dxf>
      <fill>
        <patternFill patternType="solid">
          <bgColor rgb="FF92D050"/>
        </patternFill>
      </fill>
    </dxf>
  </rfmt>
</revisions>
</file>

<file path=xl/revisions/revisionLog2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84" sId="1" numFmtId="4">
    <oc r="G1546">
      <v>8262609.1900000004</v>
    </oc>
    <nc r="G1546">
      <f>8262609.19/2</f>
    </nc>
  </rcc>
  <rcc rId="21285" sId="1" numFmtId="4">
    <oc r="G1546">
      <f>8262609.19/2</f>
    </oc>
    <nc r="G1546">
      <v>4131304.59</v>
    </nc>
  </rcc>
  <rfmt sheetId="1" sqref="G1546">
    <dxf>
      <fill>
        <patternFill patternType="solid">
          <bgColor rgb="FFFFFF00"/>
        </patternFill>
      </fill>
    </dxf>
  </rfmt>
  <rfmt sheetId="1" sqref="F1546">
    <dxf>
      <fill>
        <patternFill patternType="solid">
          <bgColor rgb="FF92D050"/>
        </patternFill>
      </fill>
    </dxf>
  </rfmt>
  <rcc rId="21286" sId="1" numFmtId="4">
    <oc r="P1546">
      <v>3836581.45</v>
    </oc>
    <nc r="P1546">
      <v>3682418.4</v>
    </nc>
  </rcc>
  <rfmt sheetId="1" sqref="P1546">
    <dxf>
      <fill>
        <patternFill patternType="solid">
          <bgColor rgb="FF92D050"/>
        </patternFill>
      </fill>
    </dxf>
  </rfmt>
</revisions>
</file>

<file path=xl/revisions/revisionLog2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541">
    <dxf>
      <fill>
        <patternFill patternType="solid">
          <bgColor rgb="FF92D050"/>
        </patternFill>
      </fill>
    </dxf>
  </rfmt>
  <rcc rId="21287" sId="1" xfDxf="1" dxf="1" numFmtId="4">
    <oc r="H1541">
      <v>5090932.1500000004</v>
    </oc>
    <nc r="H1541">
      <v>2882407.2</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fmt sheetId="1" sqref="H1541">
    <dxf>
      <fill>
        <patternFill patternType="solid">
          <bgColor rgb="FF92D050"/>
        </patternFill>
      </fill>
    </dxf>
  </rfmt>
  <rcc rId="21288" sId="1" xfDxf="1" dxf="1" numFmtId="4">
    <oc r="I1541">
      <v>2434534.9700000002</v>
    </oc>
    <nc r="I1541">
      <v>1417316.4</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fmt sheetId="1" sqref="I1541">
    <dxf>
      <fill>
        <patternFill patternType="solid">
          <bgColor rgb="FF92D050"/>
        </patternFill>
      </fill>
    </dxf>
  </rfmt>
  <rcc rId="21289" sId="1" xfDxf="1" dxf="1" numFmtId="4">
    <oc r="J1541">
      <v>2911627.41</v>
    </oc>
    <nc r="J1541">
      <v>1674878.4</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fmt sheetId="1" sqref="J1541">
    <dxf>
      <fill>
        <patternFill patternType="solid">
          <bgColor rgb="FF92D050"/>
        </patternFill>
      </fill>
    </dxf>
  </rfmt>
  <rcc rId="21290" sId="1" numFmtId="4">
    <oc r="G1541">
      <v>7013491.6200000001</v>
    </oc>
    <nc r="G1541">
      <f>7013491.62/2</f>
    </nc>
  </rcc>
  <rcc rId="21291" sId="1" numFmtId="4">
    <oc r="G1541">
      <f>7013491.62/2</f>
    </oc>
    <nc r="G1541">
      <v>3506745.81</v>
    </nc>
  </rcc>
  <rfmt sheetId="1" sqref="G1541">
    <dxf>
      <fill>
        <patternFill patternType="solid">
          <bgColor rgb="FFFFFF00"/>
        </patternFill>
      </fill>
    </dxf>
  </rfmt>
  <rfmt sheetId="1" sqref="I1325:J1325">
    <dxf>
      <fill>
        <patternFill patternType="solid">
          <bgColor rgb="FFFFFF00"/>
        </patternFill>
      </fill>
    </dxf>
  </rfmt>
  <rcc rId="21292" sId="1" numFmtId="4">
    <oc r="I1325">
      <v>434959.57</v>
    </oc>
    <nc r="I1325"/>
  </rcc>
  <rcc rId="21293" sId="1" numFmtId="4">
    <oc r="J1325">
      <v>520197.99</v>
    </oc>
    <nc r="J1325"/>
  </rcc>
  <rcc rId="21294" sId="2">
    <nc r="E110" t="inlineStr">
      <is>
        <t>г. Советский, ул. Киевская, д. 37</t>
      </is>
    </nc>
  </rcc>
  <rcc rId="21295" sId="2" numFmtId="4">
    <nc r="F110">
      <v>975597.93</v>
    </nc>
  </rcc>
  <rcc rId="21296" sId="2">
    <nc r="B110" t="inlineStr">
      <is>
        <t>-</t>
      </is>
    </nc>
  </rcc>
  <rcc rId="21297" sId="2">
    <nc r="C110" t="inlineStr">
      <is>
        <t>2022</t>
      </is>
    </nc>
  </rcc>
  <rcc rId="21298" sId="2">
    <nc r="D110" t="inlineStr">
      <is>
        <t>Советский район</t>
      </is>
    </nc>
  </rcc>
  <rfmt sheetId="2" sqref="G110" start="0" length="0">
    <dxf/>
  </rfmt>
  <rcc rId="21299" sId="2">
    <nc r="G110" t="inlineStr">
      <is>
        <t>По невозможности на 2026-2028 (66/КР от 22.06.2022)</t>
      </is>
    </nc>
  </rcc>
  <rrc rId="21300" sId="1" ref="A2003:XFD2003" action="deleteRow">
    <rfmt sheetId="1" xfDxf="1" sqref="A2003:XFD2003" start="0" length="0">
      <dxf>
        <font>
          <color auto="1"/>
        </font>
      </dxf>
    </rfmt>
    <rcc rId="0" sId="1" dxf="1">
      <nc r="A2003">
        <v>497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2003" t="inlineStr">
        <is>
          <t>г. Советский, ул. Киевская, д. 37</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2003">
        <f>ROUND(SUM(D2003+E2003+F2003+G2003+H2003+I2003+J2003+K2003+M2003+O2003+P2003+Q2003+R2003+S2003),2)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2003">
        <f>ROUND((F2003+G2003+H2003+I2003+J2003+K2003+M2003+O2003+P2003+Q2003+R2003+S2003)*0.0214,2)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20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200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200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H200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I2003">
        <v>434959.57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J2003">
        <v>520197.99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20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200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20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20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200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20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20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20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20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1301" sId="1" numFmtId="4">
    <oc r="G551">
      <v>1101598.56</v>
    </oc>
    <nc r="G551">
      <v>707854.45</v>
    </nc>
  </rcc>
  <rfmt sheetId="1" sqref="G551">
    <dxf>
      <fill>
        <patternFill patternType="solid">
          <bgColor rgb="FF92D050"/>
        </patternFill>
      </fill>
    </dxf>
  </rfmt>
  <rcc rId="21302" sId="1" numFmtId="4">
    <oc r="H551">
      <v>866738.47</v>
    </oc>
    <nc r="H551">
      <v>327904.8</v>
    </nc>
  </rcc>
  <rfmt sheetId="1" sqref="H551">
    <dxf>
      <fill>
        <patternFill patternType="solid">
          <bgColor rgb="FF92D050"/>
        </patternFill>
      </fill>
    </dxf>
  </rfmt>
  <rcc rId="21303" sId="1" numFmtId="4">
    <oc r="H1278">
      <v>866738.46</v>
    </oc>
    <nc r="H1278">
      <v>340816.81</v>
    </nc>
  </rcc>
  <rfmt sheetId="1" sqref="H1278">
    <dxf>
      <fill>
        <patternFill patternType="solid">
          <bgColor rgb="FF92D050"/>
        </patternFill>
      </fill>
    </dxf>
  </rfmt>
  <rcc rId="21304" sId="1" numFmtId="4">
    <oc r="I551">
      <v>135632</v>
    </oc>
    <nc r="I551">
      <v>119931.55</v>
    </nc>
  </rcc>
  <rcc rId="21305" sId="1" numFmtId="4">
    <oc r="I1278">
      <v>135632</v>
    </oc>
    <nc r="I1278">
      <v>97864.48</v>
    </nc>
  </rcc>
  <rfmt sheetId="1" sqref="I1278 I551">
    <dxf>
      <fill>
        <patternFill patternType="solid">
          <bgColor rgb="FF92D050"/>
        </patternFill>
      </fill>
    </dxf>
  </rfmt>
  <rcc rId="21306" sId="1" numFmtId="4">
    <oc r="J551">
      <v>500188.14</v>
    </oc>
    <nc r="J551">
      <v>447226.16</v>
    </nc>
  </rcc>
  <rcc rId="21307" sId="1" numFmtId="4">
    <oc r="J1278">
      <v>500188.14</v>
    </oc>
    <nc r="J1278">
      <v>311133.92</v>
    </nc>
  </rcc>
  <rfmt sheetId="1" sqref="J1278 J551">
    <dxf>
      <fill>
        <patternFill patternType="solid">
          <bgColor rgb="FF92D050"/>
        </patternFill>
      </fill>
    </dxf>
  </rfmt>
  <rcc rId="21308" sId="1" numFmtId="4">
    <oc r="P551">
      <v>140024.18</v>
    </oc>
    <nc r="P551">
      <v>132379.64000000001</v>
    </nc>
  </rcc>
  <rfmt sheetId="1" sqref="P551">
    <dxf>
      <fill>
        <patternFill patternType="solid">
          <bgColor rgb="FF92D050"/>
        </patternFill>
      </fill>
    </dxf>
  </rfmt>
  <rfmt sheetId="1" sqref="R551">
    <dxf>
      <fill>
        <patternFill patternType="solid">
          <bgColor rgb="FF92D050"/>
        </patternFill>
      </fill>
    </dxf>
  </rfmt>
  <rcc rId="21309" sId="1" xfDxf="1" dxf="1" numFmtId="4">
    <oc r="D551">
      <f>ROUND((F551+G551+H551+I551+J551+K551+M551+O551+P551+Q551+R551+S551)*0.0214,2)</f>
    </oc>
    <nc r="D551">
      <v>17189.22</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D551">
    <dxf>
      <fill>
        <patternFill patternType="solid">
          <bgColor rgb="FF92D050"/>
        </patternFill>
      </fill>
    </dxf>
  </rfmt>
  <rcc rId="21310" sId="1" xfDxf="1" dxf="1" numFmtId="4">
    <oc r="D1278">
      <f>ROUND((F1278+G1278+H1278+I1278+J1278+K1278+M1278+O1278+P1278+Q1278+R1278+S1278)*0.0214,2)</f>
    </oc>
    <nc r="D1278">
      <v>2734.81</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cc rId="21311" sId="1" numFmtId="4">
    <oc r="G1278">
      <v>1101598.55</v>
    </oc>
    <nc r="G1278"/>
  </rcc>
  <rfmt sheetId="1" sqref="G1278">
    <dxf>
      <fill>
        <patternFill patternType="solid">
          <bgColor rgb="FFFFFF00"/>
        </patternFill>
      </fill>
    </dxf>
  </rfmt>
  <rfmt sheetId="1" sqref="D1278">
    <dxf>
      <fill>
        <patternFill patternType="solid">
          <bgColor rgb="FF92D050"/>
        </patternFill>
      </fill>
    </dxf>
  </rfmt>
  <rfmt sheetId="1" sqref="C551 C1278">
    <dxf>
      <fill>
        <patternFill patternType="solid">
          <bgColor rgb="FF92D050"/>
        </patternFill>
      </fill>
    </dxf>
  </rfmt>
  <rcc rId="21312" sId="2">
    <nc r="E61" t="inlineStr">
      <is>
        <t>ул. Просвещения, д. 48</t>
      </is>
    </nc>
  </rcc>
  <rcc rId="21313" sId="2" numFmtId="4">
    <nc r="F61">
      <v>1125172.76</v>
    </nc>
  </rcc>
  <rcc rId="21314" sId="2">
    <nc r="B61" t="inlineStr">
      <is>
        <t>-</t>
      </is>
    </nc>
  </rcc>
  <rcc rId="21315" sId="2">
    <nc r="C61" t="inlineStr">
      <is>
        <t>2022</t>
      </is>
    </nc>
  </rcc>
  <rcc rId="21316" sId="2" odxf="1" dxf="1">
    <nc r="D61" t="inlineStr">
      <is>
        <t>Сургут</t>
      </is>
    </nc>
    <odxf>
      <alignment wrapText="0"/>
    </odxf>
    <ndxf>
      <alignment wrapText="1"/>
    </ndxf>
  </rcc>
  <rfmt sheetId="2" sqref="G61" start="0" length="0">
    <dxf>
      <numFmt numFmtId="4" formatCode="#,##0.00"/>
    </dxf>
  </rfmt>
  <rcc rId="21317" sId="2">
    <nc r="G61" t="inlineStr">
      <is>
        <t>По невозможности на 2026-2028 (70/КР от 13.07.2022)</t>
      </is>
    </nc>
  </rcc>
  <rrc rId="21318" sId="1" ref="A1954:XFD1954" action="deleteRow">
    <rfmt sheetId="1" xfDxf="1" sqref="A1954:XFD1954" start="0" length="0">
      <dxf>
        <font>
          <color auto="1"/>
        </font>
      </dxf>
    </rfmt>
    <rcc rId="0" sId="1" dxf="1">
      <nc r="A1954">
        <v>449</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54" t="inlineStr">
        <is>
          <t>ул. Просвещения, д. 48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54">
        <f>ROUND(SUM(D1954+E1954+F1954+G1954+H1954+I1954+J1954+K1954+M1954+O1954+P1954+Q1954+R1954+S1954),2)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54">
        <f>ROUND((F1954+G1954+H1954+I1954+J1954+K1954+M1954+O1954+P1954+Q1954+R1954+S1954)*0.0214,2)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954">
        <v>1101598.55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95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95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195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5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54"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95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Q19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309">
    <dxf>
      <fill>
        <patternFill patternType="solid">
          <bgColor rgb="FF92D050"/>
        </patternFill>
      </fill>
    </dxf>
  </rfmt>
  <rcc rId="21319" sId="1" numFmtId="4">
    <oc r="D1309">
      <v>7371.95</v>
    </oc>
    <nc r="D1309">
      <f>(G1309+J1309)*0.0214</f>
    </nc>
  </rcc>
  <rfmt sheetId="1" sqref="D1309">
    <dxf>
      <fill>
        <patternFill patternType="solid">
          <bgColor rgb="FFFFFF00"/>
        </patternFill>
      </fill>
    </dxf>
  </rfmt>
</revisions>
</file>

<file path=xl/revisions/revisionLog2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320" sId="1" ref="A1992:XFD1992" action="insertRow"/>
  <rcc rId="21321" sId="1">
    <nc r="B1992" t="inlineStr">
      <is>
        <t>ул. Энергетиков, д. 41</t>
      </is>
    </nc>
  </rcc>
  <rfmt sheetId="1" sqref="A1992:XFD1992">
    <dxf>
      <fill>
        <patternFill>
          <bgColor rgb="FFFFFF00"/>
        </patternFill>
      </fill>
    </dxf>
  </rfmt>
  <rcc rId="21322" sId="1" odxf="1" dxf="1">
    <nc r="C1992">
      <f>ROUND(SUM(D1992+E1992+F1992+G1992+H1992+I1992+J1992+K1992+M1992+O1992+P1992+Q1992+R1992+S1992),2)</f>
    </nc>
    <odxf>
      <fill>
        <patternFill patternType="solid">
          <bgColor rgb="FFFFFF00"/>
        </patternFill>
      </fill>
    </odxf>
    <ndxf>
      <fill>
        <patternFill patternType="none">
          <bgColor indexed="65"/>
        </patternFill>
      </fill>
    </ndxf>
  </rcc>
  <rcc rId="21323" sId="1" odxf="1" dxf="1">
    <nc r="D1992">
      <f>ROUND((F1992+G1992+H1992+I1992+J1992+K1992+M1992+O1992+P1992+Q1992+R1992+S1992)*0.0214,2)</f>
    </nc>
    <odxf>
      <fill>
        <patternFill patternType="solid">
          <bgColor rgb="FFFFFF00"/>
        </patternFill>
      </fill>
    </odxf>
    <ndxf>
      <fill>
        <patternFill patternType="none">
          <bgColor indexed="65"/>
        </patternFill>
      </fill>
    </ndxf>
  </rcc>
  <rfmt sheetId="1" sqref="C1992:D1992">
    <dxf>
      <fill>
        <patternFill patternType="solid">
          <bgColor rgb="FFFFFF00"/>
        </patternFill>
      </fill>
    </dxf>
  </rfmt>
  <rcc rId="21324" sId="1" numFmtId="4">
    <oc r="D580">
      <f>ROUND((F580+G580+H580+I580+J580+K580+M580+O580+P580+Q580+R580+S580)*0.0214,2)</f>
    </oc>
    <nc r="D580">
      <v>1788.33</v>
    </nc>
  </rcc>
  <rfmt sheetId="1" sqref="D580">
    <dxf>
      <fill>
        <patternFill patternType="solid">
          <bgColor rgb="FF92D050"/>
        </patternFill>
      </fill>
    </dxf>
  </rfmt>
  <rfmt sheetId="1" sqref="C580">
    <dxf>
      <fill>
        <patternFill patternType="solid">
          <bgColor rgb="FF92D050"/>
        </patternFill>
      </fill>
    </dxf>
  </rfmt>
  <rcc rId="21325" sId="1" numFmtId="4">
    <nc r="G1992">
      <v>1688218.77</v>
    </nc>
  </rcc>
  <rcc rId="21326" sId="2">
    <nc r="E147" t="inlineStr">
      <is>
        <t>ул. Энергетиков, д. 41</t>
      </is>
    </nc>
  </rcc>
  <rcc rId="21327" sId="2">
    <nc r="F147">
      <v>1724346.65</v>
    </nc>
  </rcc>
  <rfmt sheetId="2" sqref="B147" start="0" length="0">
    <dxf/>
  </rfmt>
  <rcc rId="21328" sId="2">
    <nc r="C147" t="inlineStr">
      <is>
        <t>2022</t>
      </is>
    </nc>
  </rcc>
  <rcc rId="21329" sId="2" odxf="1" dxf="1">
    <nc r="D147" t="inlineStr">
      <is>
        <t>Сургут</t>
      </is>
    </nc>
    <odxf>
      <alignment wrapText="0"/>
    </odxf>
    <ndxf>
      <alignment wrapText="1"/>
    </ndxf>
  </rcc>
  <rcc rId="21330" sId="2">
    <nc r="B147" t="inlineStr">
      <is>
        <t>+</t>
      </is>
    </nc>
  </rcc>
  <rfmt sheetId="2" sqref="G147" start="0" length="0">
    <dxf>
      <numFmt numFmtId="4" formatCode="#,##0.00"/>
    </dxf>
  </rfmt>
  <rcc rId="21331" sId="2">
    <nc r="G147" t="inlineStr">
      <is>
        <t>По невозможности ТС выше 0,00 с 2021 (71/КР от 13.07.2022)</t>
      </is>
    </nc>
  </rcc>
  <rfmt sheetId="2" sqref="E147:F147">
    <dxf>
      <alignment vertical="center"/>
    </dxf>
  </rfmt>
</revisions>
</file>

<file path=xl/revisions/revisionLog2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332" sId="1" numFmtId="4">
    <oc r="G1926">
      <v>6520347.8799999999</v>
    </oc>
    <nc r="G1926">
      <f>6520347.88/2</f>
    </nc>
  </rcc>
  <rcc rId="21333" sId="1" numFmtId="4">
    <oc r="G1926">
      <f>6520347.88/2</f>
    </oc>
    <nc r="G1926">
      <v>3260173.94</v>
    </nc>
  </rcc>
</revisions>
</file>

<file path=xl/revisions/revisionLog2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334" sId="2">
    <nc r="E107" t="inlineStr">
      <is>
        <t>пр-кт. Победы, д. 12</t>
      </is>
    </nc>
  </rcc>
  <rcc rId="21335" sId="2" numFmtId="4">
    <nc r="F107">
      <v>512484.6</v>
    </nc>
  </rcc>
  <rcc rId="21336" sId="2">
    <nc r="D107" t="inlineStr">
      <is>
        <t>Нижневартовск</t>
      </is>
    </nc>
  </rcc>
  <rcc rId="21337" sId="2">
    <nc r="B107" t="inlineStr">
      <is>
        <t>-</t>
      </is>
    </nc>
  </rcc>
  <rcc rId="21338" sId="2">
    <nc r="C107" t="inlineStr">
      <is>
        <t>2021</t>
      </is>
    </nc>
  </rcc>
  <rrc rId="21339" sId="1" ref="A978:XFD978" action="deleteRow">
    <undo index="65535" exp="area" ref3D="1" dr="$A$857:$XFD$1524" dn="Z_A299C84D_C097_439E_954D_685D90CA46C9_.wvu.Rows" sId="1"/>
    <rfmt sheetId="1" xfDxf="1" sqref="A978:XFD978" start="0" length="0">
      <dxf>
        <font>
          <color auto="1"/>
        </font>
      </dxf>
    </rfmt>
    <rcc rId="0" sId="1" dxf="1">
      <nc r="A978">
        <v>177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978" t="inlineStr">
        <is>
          <t>пр-кт. Победы, д. 12</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978">
        <f>ROUND(SUM(D978+E978+F978+G978+H978+I978+J978+K978+M978+O978+P978+Q978+R978+S978),2)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978">
        <f>ROUND((F978+G978+H978+I978+J978+K978+M978+O978+P978+Q978+R978+S978)*0.0214,2)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J978">
        <v>501747.20999999996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K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97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978"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978"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R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1340" sId="2">
    <nc r="G107" t="inlineStr">
      <is>
        <t>Искл. Сети ВО выше 0,00 по решению ОСС+Комиссии МО в 2018 году. Ниже 0,00 выполнено в 2020 году</t>
      </is>
    </nc>
  </rcc>
  <rcv guid="{588C31BA-C36B-4B9E-AE8B-D926F1C5CA78}" action="delete"/>
  <rdn rId="0" localSheetId="1" customView="1" name="Z_588C31BA_C36B_4B9E_AE8B_D926F1C5CA78_.wvu.FilterData" hidden="1" oldHidden="1">
    <formula>'2020-2022'!$A$7:$S$2110</formula>
    <oldFormula>'2020-2022'!$A$7:$S$2110</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915:XFD1915" start="0" length="2147483647">
    <dxf>
      <font>
        <color rgb="FFFF0000"/>
      </font>
    </dxf>
  </rfmt>
  <rfmt sheetId="1" sqref="A1915:XFD1915" start="0" length="2147483647">
    <dxf>
      <font>
        <color auto="1"/>
      </font>
    </dxf>
  </rfmt>
  <rfmt sheetId="1" sqref="A1915:XFD1915">
    <dxf>
      <fill>
        <patternFill patternType="solid">
          <bgColor rgb="FFFFFF00"/>
        </patternFill>
      </fill>
    </dxf>
  </rfmt>
  <rcc rId="16677" sId="1" numFmtId="4">
    <oc r="F1915">
      <v>4704102.91</v>
    </oc>
    <nc r="F1915">
      <v>2909390.05</v>
    </nc>
  </rcc>
  <rcc rId="16678" sId="1" numFmtId="4">
    <oc r="G1915">
      <v>14866118.15</v>
    </oc>
    <nc r="G1915">
      <v>6339096.9299999997</v>
    </nc>
  </rcc>
  <rcc rId="16679" sId="1" numFmtId="4">
    <oc r="O1915">
      <v>18915102.390000001</v>
    </oc>
    <nc r="O1915">
      <v>14204699.779999999</v>
    </nc>
  </rcc>
  <rcc rId="16680" sId="1" numFmtId="4">
    <oc r="J1915">
      <v>6171618.8399999999</v>
    </oc>
    <nc r="J1915">
      <v>3553110.54</v>
    </nc>
  </rcc>
  <rcc rId="16681" sId="1" numFmtId="4">
    <oc r="I1915">
      <v>5160351.8600000003</v>
    </oc>
    <nc r="I1915">
      <v>5027286.2300000004</v>
    </nc>
  </rcc>
  <rcc rId="16682" sId="1" numFmtId="4">
    <oc r="H1915">
      <v>10790973.02</v>
    </oc>
    <nc r="H1915">
      <v>2219768.3199999998</v>
    </nc>
  </rcc>
  <rfmt sheetId="1" sqref="A1915:XFD1915">
    <dxf>
      <fill>
        <patternFill>
          <bgColor theme="0"/>
        </patternFill>
      </fill>
    </dxf>
  </rfmt>
  <rfmt sheetId="1" sqref="F1915">
    <dxf>
      <fill>
        <patternFill>
          <bgColor rgb="FFFFFF00"/>
        </patternFill>
      </fill>
    </dxf>
  </rfmt>
  <rfmt sheetId="1" sqref="G1915">
    <dxf>
      <fill>
        <patternFill>
          <bgColor rgb="FFFFFF00"/>
        </patternFill>
      </fill>
    </dxf>
  </rfmt>
  <rfmt sheetId="1" sqref="H1915:J1915">
    <dxf>
      <fill>
        <patternFill>
          <bgColor rgb="FFFFFF00"/>
        </patternFill>
      </fill>
    </dxf>
  </rfmt>
  <rfmt sheetId="1" sqref="O1915">
    <dxf>
      <fill>
        <patternFill>
          <bgColor rgb="FFFFFF00"/>
        </patternFill>
      </fill>
    </dxf>
  </rfmt>
  <rcc rId="16683" sId="1" numFmtId="4">
    <oc r="F1916">
      <v>1653516.86</v>
    </oc>
    <nc r="F1916">
      <v>1051210.32</v>
    </nc>
  </rcc>
  <rfmt sheetId="1" sqref="F1916">
    <dxf>
      <fill>
        <patternFill patternType="solid">
          <bgColor rgb="FFFFFF00"/>
        </patternFill>
      </fill>
    </dxf>
  </rfmt>
  <rcc rId="16684" sId="1" numFmtId="4">
    <oc r="G1916">
      <v>5225518.54</v>
    </oc>
    <nc r="G1916">
      <v>2305365.0699999998</v>
    </nc>
  </rcc>
  <rfmt sheetId="1" sqref="G1916">
    <dxf>
      <fill>
        <patternFill patternType="solid">
          <bgColor rgb="FFFFFF00"/>
        </patternFill>
      </fill>
    </dxf>
  </rfmt>
  <rcc rId="16685" sId="1" numFmtId="4">
    <oc r="Q1916">
      <v>4844585.78</v>
    </oc>
    <nc r="Q1916">
      <v>4543458.95</v>
    </nc>
  </rcc>
  <rfmt sheetId="1" sqref="Q1916">
    <dxf>
      <fill>
        <patternFill patternType="solid">
          <bgColor rgb="FFFFFF00"/>
        </patternFill>
      </fill>
    </dxf>
  </rfmt>
  <rcc rId="16686" sId="1" numFmtId="4">
    <oc r="O1916">
      <v>6648757.7400000002</v>
    </oc>
    <nc r="O1916">
      <v>4102864.11</v>
    </nc>
  </rcc>
  <rfmt sheetId="1" sqref="O1916">
    <dxf>
      <fill>
        <patternFill patternType="solid">
          <bgColor rgb="FFFFFF00"/>
        </patternFill>
      </fill>
    </dxf>
  </rfmt>
</revisions>
</file>

<file path=xl/revisions/revisionLog2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107:F107">
    <dxf>
      <alignment vertical="center"/>
    </dxf>
  </rfmt>
</revisions>
</file>

<file path=xl/revisions/revisionLog2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60" start="0" length="0">
    <dxf>
      <numFmt numFmtId="4" formatCode="#,##0.00"/>
    </dxf>
  </rfmt>
  <rfmt sheetId="2" sqref="F65" start="0" length="0">
    <dxf>
      <numFmt numFmtId="4" formatCode="#,##0.00"/>
    </dxf>
  </rfmt>
  <rfmt sheetId="2" sqref="F149" start="0" length="0">
    <dxf>
      <numFmt numFmtId="4" formatCode="#,##0.00"/>
    </dxf>
  </rfmt>
  <rfmt sheetId="2" sqref="F34" start="0" length="0">
    <dxf>
      <numFmt numFmtId="4" formatCode="#,##0.00"/>
    </dxf>
  </rfmt>
  <rfmt sheetId="2" sqref="F42" start="0" length="0">
    <dxf>
      <numFmt numFmtId="4" formatCode="#,##0.00"/>
    </dxf>
  </rfmt>
  <rfmt sheetId="2" sqref="F28" start="0" length="0">
    <dxf>
      <alignment vertical="center" wrapText="1"/>
    </dxf>
  </rfmt>
  <rfmt sheetId="2" sqref="F63" start="0" length="0">
    <dxf>
      <font>
        <sz val="9"/>
        <color auto="1"/>
        <name val="Times New Roman"/>
        <family val="1"/>
        <charset val="204"/>
        <scheme val="none"/>
      </font>
      <alignment wrapText="1"/>
    </dxf>
  </rfmt>
  <rfmt sheetId="2" sqref="F32" start="0" length="0">
    <dxf>
      <alignment wrapText="1"/>
    </dxf>
  </rfmt>
  <rfmt sheetId="2" sqref="F110" start="0" length="0">
    <dxf>
      <alignment wrapText="1"/>
    </dxf>
  </rfmt>
  <rfmt sheetId="2" sqref="F61" start="0" length="0">
    <dxf>
      <alignment wrapText="1"/>
    </dxf>
  </rfmt>
  <rfmt sheetId="2" sqref="F147" start="0" length="0">
    <dxf>
      <numFmt numFmtId="4" formatCode="#,##0.00"/>
      <alignment wrapText="1"/>
    </dxf>
  </rfmt>
  <rfmt sheetId="2" sqref="F107" start="0" length="0">
    <dxf>
      <alignment wrapText="1"/>
    </dxf>
  </rfmt>
</revisions>
</file>

<file path=xl/revisions/revisionLog2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A299C84D_C097_439E_954D_685D90CA46C9_.wvu.Rows" hidden="1" oldHidden="1">
    <oldFormula>'2020-2022'!$857:$1523</oldFormula>
  </rdn>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'2020-2022'!$A$7:$S$2110</formula>
    <oldFormula>'2020-2022'!$A$7:$S$2110</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2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347" sId="1" ref="A1804:XFD1804" action="insertRow"/>
  <rfmt sheetId="1" sqref="A1804:XFD1804">
    <dxf>
      <fill>
        <patternFill>
          <bgColor rgb="FFFFFF00"/>
        </patternFill>
      </fill>
    </dxf>
  </rfmt>
  <rcc rId="21348" sId="1">
    <nc r="B1804" t="inlineStr">
      <is>
        <t>пгт. Талинка, мкр. 2,  д. 2</t>
      </is>
    </nc>
  </rcc>
  <rcc rId="21349" sId="1" odxf="1" dxf="1" numFmtId="4">
    <nc r="E1804">
      <v>196482.03</v>
    </nc>
    <odxf>
      <numFmt numFmtId="4" formatCode="#,##0.00"/>
      <alignment wrapText="0"/>
    </odxf>
    <ndxf>
      <numFmt numFmtId="165" formatCode="#,##0.00_р_."/>
      <alignment wrapText="1"/>
    </ndxf>
  </rcc>
  <rcc rId="21350" sId="1" odxf="1" dxf="1">
    <nc r="C1804">
      <f>ROUND(SUM(D1804+E1804+F1804+G1804+H1804+I1804+J1804+K1804+M1804+O1804+P1804+Q1804+R1804+S1804),2)</f>
    </nc>
    <odxf>
      <fill>
        <patternFill patternType="solid">
          <bgColor rgb="FFFFFF00"/>
        </patternFill>
      </fill>
    </odxf>
    <ndxf>
      <fill>
        <patternFill patternType="none">
          <bgColor indexed="65"/>
        </patternFill>
      </fill>
    </ndxf>
  </rcc>
  <rfmt sheetId="1" sqref="C1804">
    <dxf>
      <fill>
        <patternFill patternType="solid">
          <bgColor rgb="FFFFFF00"/>
        </patternFill>
      </fill>
    </dxf>
  </rfmt>
  <rcc rId="21351" sId="1">
    <oc r="D1805">
      <f>ROUND(SUM(D1802:D1803),2)</f>
    </oc>
    <nc r="D1805">
      <f>ROUND(SUM(D1802:D1804),2)</f>
    </nc>
  </rcc>
  <rcc rId="21352" sId="1">
    <oc r="E1805">
      <f>ROUND(SUM(E1802:E1803),2)</f>
    </oc>
    <nc r="E1805">
      <f>ROUND(SUM(E1802:E1804),2)</f>
    </nc>
  </rcc>
  <rcc rId="21353" sId="1">
    <oc r="F1805">
      <f>ROUND(SUM(F1802:F1803),2)</f>
    </oc>
    <nc r="F1805">
      <f>ROUND(SUM(F1802:F1804),2)</f>
    </nc>
  </rcc>
  <rcc rId="21354" sId="1">
    <oc r="G1805">
      <f>ROUND(SUM(G1802:G1803),2)</f>
    </oc>
    <nc r="G1805">
      <f>ROUND(SUM(G1802:G1804),2)</f>
    </nc>
  </rcc>
  <rcc rId="21355" sId="1">
    <oc r="H1805">
      <f>ROUND(SUM(H1802:H1803),2)</f>
    </oc>
    <nc r="H1805">
      <f>ROUND(SUM(H1802:H1804),2)</f>
    </nc>
  </rcc>
  <rcc rId="21356" sId="1">
    <oc r="I1805">
      <f>ROUND(SUM(I1802:I1803),2)</f>
    </oc>
    <nc r="I1805">
      <f>ROUND(SUM(I1802:I1804),2)</f>
    </nc>
  </rcc>
  <rcc rId="21357" sId="1">
    <oc r="J1805">
      <f>ROUND(SUM(J1802:J1803),2)</f>
    </oc>
    <nc r="J1805">
      <f>ROUND(SUM(J1802:J1804),2)</f>
    </nc>
  </rcc>
  <rcc rId="21358" sId="1">
    <oc r="K1805">
      <f>ROUND(SUM(K1802:K1803),2)</f>
    </oc>
    <nc r="K1805">
      <f>ROUND(SUM(K1802:K1804),2)</f>
    </nc>
  </rcc>
  <rcc rId="21359" sId="1">
    <oc r="L1805">
      <f>ROUND(SUM(L1802:L1803),2)</f>
    </oc>
    <nc r="L1805">
      <f>ROUND(SUM(L1802:L1804),2)</f>
    </nc>
  </rcc>
  <rcc rId="21360" sId="1">
    <oc r="M1805">
      <f>ROUND(SUM(M1802:M1803),2)</f>
    </oc>
    <nc r="M1805">
      <f>ROUND(SUM(M1802:M1804),2)</f>
    </nc>
  </rcc>
  <rcc rId="21361" sId="1" odxf="1" dxf="1">
    <oc r="N1805" t="inlineStr">
      <is>
        <t>-</t>
      </is>
    </oc>
    <nc r="N1805">
      <f>ROUND(SUM(N1802:N1804),2)</f>
    </nc>
    <odxf>
      <numFmt numFmtId="2" formatCode="0.00"/>
    </odxf>
    <ndxf>
      <numFmt numFmtId="4" formatCode="#,##0.00"/>
    </ndxf>
  </rcc>
  <rcc rId="21362" sId="1">
    <oc r="O1805">
      <f>ROUND(SUM(O1802:O1803),2)</f>
    </oc>
    <nc r="O1805">
      <f>ROUND(SUM(O1802:O1804),2)</f>
    </nc>
  </rcc>
  <rcc rId="21363" sId="1">
    <oc r="P1805">
      <f>ROUND(SUM(P1802:P1803),2)</f>
    </oc>
    <nc r="P1805">
      <f>ROUND(SUM(P1802:P1804),2)</f>
    </nc>
  </rcc>
  <rcc rId="21364" sId="1">
    <oc r="Q1805">
      <f>ROUND(SUM(Q1802:Q1803),2)</f>
    </oc>
    <nc r="Q1805">
      <f>ROUND(SUM(Q1802:Q1804),2)</f>
    </nc>
  </rcc>
  <rcc rId="21365" sId="1">
    <oc r="R1805">
      <f>ROUND(SUM(R1802:R1803),2)</f>
    </oc>
    <nc r="R1805">
      <f>ROUND(SUM(R1802:R1804),2)</f>
    </nc>
  </rcc>
  <rcc rId="21366" sId="1">
    <oc r="S1805">
      <f>ROUND(SUM(S1802:S1803),2)</f>
    </oc>
    <nc r="S1805">
      <f>ROUND(SUM(S1802:S1804),2)</f>
    </nc>
  </rcc>
  <rcc rId="21367" sId="1">
    <oc r="C1805">
      <f>ROUND(SUM(D1805+E1805+F1805+G1805+H1805+I1805+J1805+K1805+M1805+O1805+P1805+Q1805+R1805+S1805),2)</f>
    </oc>
    <nc r="C1805">
      <f>ROUND(SUM(D1805+E1805+F1805+G1805+H1805+I1805+J1805+K1805+M1805+O1805+P1805+Q1805+R1805+S1805),2)</f>
    </nc>
  </rcc>
  <rcc rId="21368" sId="1">
    <nc r="T1804" t="inlineStr">
      <is>
        <t>ПИР на крышу</t>
      </is>
    </nc>
  </rcc>
  <rcc rId="21369" sId="2">
    <nc r="E75" t="inlineStr">
      <is>
        <t>пгт. Талинка, мкр. 2,  д. 2</t>
      </is>
    </nc>
  </rcc>
  <rcc rId="21370" sId="2">
    <nc r="F75">
      <v>196482.03</v>
    </nc>
  </rcc>
  <rcc rId="21371" sId="2">
    <nc r="D75" t="inlineStr">
      <is>
        <t>Октябрьский район</t>
      </is>
    </nc>
  </rcc>
  <rcc rId="21372" sId="2">
    <nc r="B75" t="inlineStr">
      <is>
        <t>+</t>
      </is>
    </nc>
  </rcc>
  <rcc rId="21373" sId="2">
    <nc r="C75" t="inlineStr">
      <is>
        <t>2022</t>
      </is>
    </nc>
  </rcc>
  <rcc rId="21374" sId="2">
    <nc r="G75" t="inlineStr">
      <is>
        <t>ПИР на крышу с более позднего (Вх-15912 от 03.08.2022)</t>
      </is>
    </nc>
  </rcc>
  <rcv guid="{588C31BA-C36B-4B9E-AE8B-D926F1C5CA78}" action="delete"/>
  <rdn rId="0" localSheetId="1" customView="1" name="Z_588C31BA_C36B_4B9E_AE8B_D926F1C5CA78_.wvu.FilterData" hidden="1" oldHidden="1">
    <formula>'2020-2022'!$A$7:$S$2111</formula>
    <oldFormula>'2020-2022'!$A$7:$S$2111</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2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377" sId="1" numFmtId="4">
    <oc r="D48">
      <v>58537.17</v>
    </oc>
    <nc r="D48">
      <v>98259.299999999988</v>
    </nc>
  </rcc>
  <rfmt sheetId="1" sqref="D48">
    <dxf>
      <fill>
        <patternFill patternType="solid">
          <bgColor theme="7" tint="0.39997558519241921"/>
        </patternFill>
      </fill>
    </dxf>
  </rfmt>
  <rfmt sheetId="1" sqref="B48">
    <dxf>
      <fill>
        <patternFill patternType="solid">
          <bgColor theme="7" tint="0.39997558519241921"/>
        </patternFill>
      </fill>
    </dxf>
  </rfmt>
  <rcc rId="21378" sId="1" numFmtId="4">
    <oc r="D812">
      <v>24118.720000000001</v>
    </oc>
    <nc r="D812">
      <v>53973.36</v>
    </nc>
  </rcc>
  <rfmt sheetId="1" sqref="D812">
    <dxf>
      <fill>
        <patternFill patternType="solid">
          <bgColor theme="7" tint="0.39997558519241921"/>
        </patternFill>
      </fill>
    </dxf>
  </rfmt>
  <rfmt sheetId="1" sqref="B812">
    <dxf>
      <fill>
        <patternFill patternType="solid">
          <bgColor theme="7" tint="0.39997558519241921"/>
        </patternFill>
      </fill>
    </dxf>
  </rfmt>
  <rcc rId="21379" sId="1" numFmtId="4">
    <oc r="E836">
      <v>269199.84000000003</v>
    </oc>
    <nc r="E836">
      <v>176723.65</v>
    </nc>
  </rcc>
  <rfmt sheetId="1" sqref="E836">
    <dxf>
      <fill>
        <patternFill patternType="solid">
          <bgColor theme="7" tint="0.39997558519241921"/>
        </patternFill>
      </fill>
    </dxf>
  </rfmt>
  <rfmt sheetId="1" sqref="C836">
    <dxf>
      <fill>
        <patternFill patternType="solid">
          <bgColor theme="7" tint="0.39997558519241921"/>
        </patternFill>
      </fill>
    </dxf>
  </rfmt>
  <rcc rId="21380" sId="1" numFmtId="4">
    <oc r="J1520">
      <v>1090714.8600000001</v>
    </oc>
    <nc r="J1520">
      <v>852099.6</v>
    </nc>
  </rcc>
  <rfmt sheetId="1" sqref="J1520">
    <dxf>
      <fill>
        <patternFill patternType="solid">
          <bgColor theme="7" tint="0.39997558519241921"/>
        </patternFill>
      </fill>
    </dxf>
  </rfmt>
  <rcc rId="21381" sId="1" numFmtId="4">
    <oc r="H1520">
      <v>1908106.84</v>
    </oc>
    <nc r="H1520">
      <v>1231156.8</v>
    </nc>
  </rcc>
  <rfmt sheetId="1" sqref="H1520">
    <dxf>
      <fill>
        <patternFill patternType="solid">
          <bgColor theme="7" tint="0.39997558519241921"/>
        </patternFill>
      </fill>
    </dxf>
  </rfmt>
  <rcc rId="21382" sId="1" numFmtId="4">
    <oc r="G1520">
      <v>2891392.59</v>
    </oc>
    <nc r="G1520">
      <v>2644819.2000000002</v>
    </nc>
  </rcc>
  <rfmt sheetId="1" sqref="G1520">
    <dxf>
      <fill>
        <patternFill patternType="solid">
          <bgColor theme="7" tint="0.39997558519241921"/>
        </patternFill>
      </fill>
    </dxf>
  </rfmt>
  <rcc rId="21383" sId="1" numFmtId="4">
    <oc r="I1520">
      <v>833193.48</v>
    </oc>
    <nc r="I1520">
      <v>714799.2</v>
    </nc>
  </rcc>
  <rfmt sheetId="1" sqref="I1520">
    <dxf>
      <fill>
        <patternFill patternType="solid">
          <bgColor theme="7" tint="0.39997558519241921"/>
        </patternFill>
      </fill>
    </dxf>
  </rfmt>
  <rcc rId="21384" sId="1" numFmtId="4">
    <oc r="D1520">
      <f>ROUND((F1520+G1520+H1520+I1520+J1520+K1520+M1520+O1520+P1520+Q1520+R1520+S1520)*0.0214,2)</f>
    </oc>
    <nc r="D1520">
      <v>24555.83</v>
    </nc>
  </rcc>
  <rfmt sheetId="1" sqref="D1520">
    <dxf>
      <fill>
        <patternFill patternType="solid">
          <bgColor theme="7" tint="0.39997558519241921"/>
        </patternFill>
      </fill>
    </dxf>
  </rfmt>
  <rfmt sheetId="1" sqref="C1520">
    <dxf>
      <fill>
        <patternFill patternType="solid">
          <bgColor theme="7" tint="0.39997558519241921"/>
        </patternFill>
      </fill>
    </dxf>
  </rfmt>
  <rcc rId="21385" sId="1" numFmtId="4">
    <oc r="P800">
      <v>3144520.32</v>
    </oc>
    <nc r="P800">
      <v>3068177.74</v>
    </nc>
  </rcc>
  <rfmt sheetId="1" sqref="P800">
    <dxf>
      <fill>
        <patternFill patternType="solid">
          <bgColor theme="7" tint="0.39997558519241921"/>
        </patternFill>
      </fill>
    </dxf>
  </rfmt>
  <rcc rId="21386" sId="1" numFmtId="4">
    <oc r="J800">
      <v>2127624.7400000002</v>
    </oc>
    <nc r="J800">
      <v>665314.17000000004</v>
    </nc>
  </rcc>
  <rfmt sheetId="1" sqref="J800">
    <dxf>
      <fill>
        <patternFill patternType="solid">
          <bgColor theme="7" tint="0.39997558519241921"/>
        </patternFill>
      </fill>
    </dxf>
  </rfmt>
  <rcc rId="21387" sId="1" numFmtId="4">
    <oc r="H800">
      <v>3741976.81</v>
    </oc>
    <nc r="H800">
      <v>3208919.17</v>
    </nc>
  </rcc>
  <rfmt sheetId="1" sqref="H800">
    <dxf>
      <fill>
        <patternFill patternType="solid">
          <bgColor theme="7" tint="0.39997558519241921"/>
        </patternFill>
      </fill>
    </dxf>
  </rfmt>
  <rcc rId="21388" sId="1" numFmtId="4">
    <oc r="I800">
      <v>1759808.93</v>
    </oc>
    <nc r="I800">
      <v>1360809.31</v>
    </nc>
  </rcc>
  <rfmt sheetId="1" sqref="I800">
    <dxf>
      <fill>
        <patternFill patternType="solid">
          <bgColor theme="7" tint="0.39997558519241921"/>
        </patternFill>
      </fill>
    </dxf>
  </rfmt>
  <rcc rId="21389" sId="1" numFmtId="4">
    <oc r="D800">
      <f>ROUND((F800+G800+H800+I800+J800+K800+M800+O800+P800+Q800+R800+S800)*0.0214,2)</f>
    </oc>
    <nc r="D800">
      <v>23618.55</v>
    </nc>
  </rcc>
  <rfmt sheetId="1" sqref="D800">
    <dxf>
      <fill>
        <patternFill patternType="solid">
          <bgColor theme="7" tint="0.39997558519241921"/>
        </patternFill>
      </fill>
    </dxf>
  </rfmt>
  <rfmt sheetId="1" sqref="A800:C800">
    <dxf>
      <fill>
        <patternFill patternType="solid">
          <bgColor theme="7" tint="0.39997558519241921"/>
        </patternFill>
      </fill>
    </dxf>
  </rfmt>
  <rcc rId="21390" sId="1" numFmtId="4">
    <oc r="J801">
      <v>1043974.04</v>
    </oc>
    <nc r="J801">
      <v>872316.62</v>
    </nc>
  </rcc>
  <rcc rId="21391" sId="1" numFmtId="4">
    <oc r="J1500">
      <v>1043974.04</v>
    </oc>
    <nc r="J1500">
      <v>872316.62</v>
    </nc>
  </rcc>
  <rcc rId="21392" sId="1" numFmtId="4">
    <oc r="H801">
      <v>1836097.59</v>
    </oc>
    <nc r="H801">
      <v>1640917.63</v>
    </nc>
  </rcc>
  <rcc rId="21393" sId="1" numFmtId="4">
    <oc r="H1500">
      <v>1836097.59</v>
    </oc>
    <nc r="H1500">
      <v>1640917.62</v>
    </nc>
  </rcc>
  <rfmt sheetId="1" sqref="G801">
    <dxf>
      <fill>
        <patternFill patternType="solid">
          <bgColor theme="7" tint="0.39997558519241921"/>
        </patternFill>
      </fill>
    </dxf>
  </rfmt>
  <rcc rId="21394" sId="1" numFmtId="4">
    <oc r="G1500">
      <v>3180113.585</v>
    </oc>
    <nc r="G1500">
      <v>832044.93</v>
    </nc>
  </rcc>
  <rfmt sheetId="1" sqref="G1500">
    <dxf>
      <fill>
        <patternFill patternType="solid">
          <bgColor theme="7" tint="0.39997558519241921"/>
        </patternFill>
      </fill>
    </dxf>
  </rfmt>
  <rfmt sheetId="1" sqref="I801">
    <dxf>
      <fill>
        <patternFill patternType="solid">
          <bgColor theme="7" tint="0.39997558519241921"/>
        </patternFill>
      </fill>
    </dxf>
  </rfmt>
  <rfmt sheetId="1" sqref="I1500">
    <dxf>
      <fill>
        <patternFill patternType="solid">
          <bgColor theme="7" tint="0.39997558519241921"/>
        </patternFill>
      </fill>
    </dxf>
  </rfmt>
  <rfmt sheetId="1" sqref="J801">
    <dxf>
      <fill>
        <patternFill patternType="solid">
          <bgColor theme="7" tint="0.39997558519241921"/>
        </patternFill>
      </fill>
    </dxf>
  </rfmt>
  <rfmt sheetId="1" sqref="J1500">
    <dxf>
      <fill>
        <patternFill patternType="solid">
          <bgColor theme="7" tint="0.39997558519241921"/>
        </patternFill>
      </fill>
    </dxf>
  </rfmt>
  <rfmt sheetId="1" sqref="H801">
    <dxf>
      <fill>
        <patternFill patternType="solid">
          <bgColor theme="7" tint="0.39997558519241921"/>
        </patternFill>
      </fill>
    </dxf>
  </rfmt>
  <rfmt sheetId="1" sqref="H1500">
    <dxf>
      <fill>
        <patternFill patternType="solid">
          <bgColor theme="7" tint="0.39997558519241921"/>
        </patternFill>
      </fill>
    </dxf>
  </rfmt>
  <rcc rId="21395" sId="1" numFmtId="4">
    <oc r="I801">
      <v>863495.71</v>
    </oc>
    <nc r="I801">
      <v>688075.66</v>
    </nc>
  </rcc>
  <rcc rId="21396" sId="1" numFmtId="4">
    <oc r="I1500">
      <v>863495.71</v>
    </oc>
    <nc r="I1500">
      <v>668075.66</v>
    </nc>
  </rcc>
  <rcc rId="21397" sId="1" numFmtId="4">
    <oc r="D801">
      <f>ROUND((F801+G801+H801+I801+J801+K801+M801+O801+P801+Q801+R801+S801)*0.0214,2)</f>
    </oc>
    <nc r="D801">
      <v>15883.18</v>
    </nc>
  </rcc>
  <rcc rId="21398" sId="1" numFmtId="4">
    <oc r="D1500">
      <f>ROUND((F1500+G1500+H1500+I1500+J1500+K1500+M1500+O1500+P1500+Q1500+R1500+S1500)*0.0214,2)</f>
    </oc>
    <nc r="D1500">
      <v>15883.19</v>
    </nc>
  </rcc>
  <rfmt sheetId="1" sqref="A801:S801 A1500:S1500">
    <dxf>
      <fill>
        <patternFill>
          <bgColor theme="7" tint="0.39997558519241921"/>
        </patternFill>
      </fill>
    </dxf>
  </rfmt>
  <rcc rId="21399" sId="1" numFmtId="4">
    <oc r="G807">
      <v>6310593.7000000002</v>
    </oc>
    <nc r="G807">
      <v>5924230.6900000004</v>
    </nc>
  </rcc>
  <rfmt sheetId="1" sqref="G807">
    <dxf>
      <fill>
        <patternFill patternType="solid">
          <bgColor theme="7" tint="0.39997558519241921"/>
        </patternFill>
      </fill>
    </dxf>
  </rfmt>
  <rcc rId="21400" sId="1" numFmtId="4">
    <oc r="D807">
      <f>ROUND((F807+G807+H807+I807+J807+K807+M807+O807+P807+Q807+R807+S807)*0.0214,2)</f>
    </oc>
    <nc r="D807">
      <v>46915.7</v>
    </nc>
  </rcc>
  <rfmt sheetId="1" sqref="D807">
    <dxf>
      <fill>
        <patternFill patternType="solid">
          <bgColor theme="7" tint="0.39997558519241921"/>
        </patternFill>
      </fill>
    </dxf>
  </rfmt>
  <rfmt sheetId="1" sqref="B807:C807">
    <dxf>
      <fill>
        <patternFill patternType="solid">
          <bgColor theme="7" tint="0.39997558519241921"/>
        </patternFill>
      </fill>
    </dxf>
  </rfmt>
  <rcc rId="21401" sId="1" numFmtId="4">
    <oc r="D810">
      <f>ROUND((F810+G810+H810+I810+J810+K810+M810+O810+P810+Q810+R810+S810)*0.0214,2)</f>
    </oc>
    <nc r="D810">
      <v>19892.84</v>
    </nc>
  </rcc>
  <rfmt sheetId="1" sqref="D810">
    <dxf>
      <fill>
        <patternFill patternType="solid">
          <bgColor theme="7" tint="0.39997558519241921"/>
        </patternFill>
      </fill>
    </dxf>
  </rfmt>
  <rfmt sheetId="1" sqref="B810">
    <dxf>
      <fill>
        <patternFill patternType="solid">
          <bgColor theme="7" tint="0.39997558519241921"/>
        </patternFill>
      </fill>
    </dxf>
  </rfmt>
  <rcc rId="21402" sId="1" numFmtId="4">
    <oc r="R825">
      <v>12198197.039999999</v>
    </oc>
    <nc r="R825">
      <v>11820822.77</v>
    </nc>
  </rcc>
  <rfmt sheetId="1" sqref="R825">
    <dxf>
      <fill>
        <patternFill patternType="solid">
          <bgColor theme="7" tint="0.39997558519241921"/>
        </patternFill>
      </fill>
    </dxf>
  </rfmt>
  <rcc rId="21403" sId="1" numFmtId="4">
    <oc r="D825">
      <f>ROUND((F825+G825+H825+I825+J825+K825+M825+O825+P825+Q825+R825+S825)*0.0214,2)</f>
    </oc>
    <nc r="D825">
      <v>70157.815000000002</v>
    </nc>
  </rcc>
  <rfmt sheetId="1" sqref="D825">
    <dxf>
      <fill>
        <patternFill patternType="solid">
          <bgColor theme="7" tint="0.39997558519241921"/>
        </patternFill>
      </fill>
    </dxf>
  </rfmt>
  <rfmt sheetId="1" sqref="B825:C825">
    <dxf>
      <fill>
        <patternFill patternType="solid">
          <bgColor theme="7" tint="0.39997558519241921"/>
        </patternFill>
      </fill>
    </dxf>
  </rfmt>
  <rcc rId="21404" sId="1" numFmtId="4">
    <oc r="D828">
      <f>ROUND((F828+G828+H828+I828+J828+K828+M828+O828+P828+Q828+R828+S828)*0.0214,2)</f>
    </oc>
    <nc r="D828">
      <v>53944.09</v>
    </nc>
  </rcc>
  <rfmt sheetId="1" sqref="D828">
    <dxf>
      <fill>
        <patternFill patternType="solid">
          <bgColor theme="7" tint="0.39997558519241921"/>
        </patternFill>
      </fill>
    </dxf>
  </rfmt>
  <rfmt sheetId="1" sqref="B828:C828">
    <dxf>
      <fill>
        <patternFill patternType="solid">
          <bgColor theme="7" tint="0.39997558519241921"/>
        </patternFill>
      </fill>
    </dxf>
  </rfmt>
  <rcc rId="21405" sId="1" numFmtId="4">
    <oc r="D829">
      <f>ROUND((F829+G829+H829+I829+J829+K829+M829+O829+P829+Q829+R829+S829)*0.0214,2)</f>
    </oc>
    <nc r="D829">
      <v>54307.45</v>
    </nc>
  </rcc>
  <rfmt sheetId="1" sqref="D829">
    <dxf>
      <fill>
        <patternFill patternType="solid">
          <bgColor theme="7" tint="0.39997558519241921"/>
        </patternFill>
      </fill>
    </dxf>
  </rfmt>
  <rfmt sheetId="1" sqref="B829:C829">
    <dxf>
      <fill>
        <patternFill patternType="solid">
          <bgColor theme="7" tint="0.39997558519241921"/>
        </patternFill>
      </fill>
    </dxf>
  </rfmt>
  <rcc rId="21406" sId="1" numFmtId="4">
    <oc r="G1516">
      <v>4087495.64</v>
    </oc>
    <nc r="G1516">
      <v>3716907.9699999997</v>
    </nc>
  </rcc>
  <rfmt sheetId="1" sqref="G1516">
    <dxf>
      <fill>
        <patternFill patternType="solid">
          <bgColor theme="7" tint="0.39997558519241921"/>
        </patternFill>
      </fill>
    </dxf>
  </rfmt>
  <rcc rId="21407" sId="1" numFmtId="4">
    <oc r="R832">
      <v>13283269.619999999</v>
    </oc>
    <nc r="R832">
      <v>13252717.199999999</v>
    </nc>
  </rcc>
  <rfmt sheetId="1" sqref="R832">
    <dxf>
      <fill>
        <patternFill patternType="solid">
          <bgColor theme="7" tint="0.39997558519241921"/>
        </patternFill>
      </fill>
    </dxf>
  </rfmt>
  <rfmt sheetId="1" sqref="G832">
    <dxf>
      <fill>
        <patternFill patternType="solid">
          <bgColor theme="7" tint="0.39997558519241921"/>
        </patternFill>
      </fill>
    </dxf>
  </rfmt>
  <rfmt sheetId="1" sqref="B832">
    <dxf>
      <fill>
        <patternFill patternType="solid">
          <bgColor theme="7" tint="0.39997558519241921"/>
        </patternFill>
      </fill>
    </dxf>
  </rfmt>
  <rcc rId="21408" sId="1" numFmtId="4">
    <oc r="D832">
      <f>ROUND((F832+G832+H832+I832+J832+K832+M832+O832+P832+Q832+R832+S832)*0.0214,2)</f>
    </oc>
    <nc r="D832">
      <v>55029.91</v>
    </nc>
  </rcc>
  <rfmt sheetId="1" sqref="D832">
    <dxf>
      <fill>
        <patternFill patternType="solid">
          <bgColor theme="7" tint="0.39997558519241921"/>
        </patternFill>
      </fill>
    </dxf>
  </rfmt>
  <rfmt sheetId="1" sqref="C832">
    <dxf>
      <fill>
        <patternFill patternType="solid">
          <bgColor theme="7" tint="0.39997558519241921"/>
        </patternFill>
      </fill>
    </dxf>
  </rfmt>
  <rfmt sheetId="1" sqref="P1518">
    <dxf>
      <fill>
        <patternFill patternType="solid">
          <bgColor theme="7" tint="0.39997558519241921"/>
        </patternFill>
      </fill>
    </dxf>
  </rfmt>
  <rcc rId="21409" sId="1" numFmtId="4">
    <oc r="P1518">
      <v>1174960.95</v>
    </oc>
    <nc r="P1518">
      <v>778168.8</v>
    </nc>
  </rcc>
  <rcc rId="21410" sId="1" numFmtId="4">
    <oc r="Q1518">
      <v>4283675.4000000004</v>
    </oc>
    <nc r="Q1518">
      <v>1166372.3999999999</v>
    </nc>
  </rcc>
  <rfmt sheetId="1" sqref="Q1518">
    <dxf>
      <fill>
        <patternFill patternType="solid">
          <bgColor theme="7" tint="0.39997558519241921"/>
        </patternFill>
      </fill>
    </dxf>
  </rfmt>
  <rcc rId="21411" sId="1" numFmtId="4">
    <oc r="J1518">
      <v>764564.66</v>
    </oc>
    <nc r="J1518">
      <v>416493.6</v>
    </nc>
  </rcc>
  <rfmt sheetId="1" sqref="J1518">
    <dxf>
      <fill>
        <patternFill patternType="solid">
          <bgColor theme="7" tint="0.39997558519241921"/>
        </patternFill>
      </fill>
    </dxf>
  </rfmt>
  <rcc rId="21412" sId="1" numFmtId="4">
    <oc r="H1518">
      <v>1337540.29</v>
    </oc>
    <nc r="H1518">
      <v>787538.4</v>
    </nc>
  </rcc>
  <rfmt sheetId="1" sqref="H1518">
    <dxf>
      <fill>
        <patternFill patternType="solid">
          <bgColor theme="7" tint="0.39997558519241921"/>
        </patternFill>
      </fill>
    </dxf>
  </rfmt>
  <rcc rId="21413" sId="1" numFmtId="4">
    <oc r="G1518">
      <v>2035119.71</v>
    </oc>
    <nc r="G1518">
      <v>1973370</v>
    </nc>
  </rcc>
  <rfmt sheetId="1" sqref="G1518">
    <dxf>
      <fill>
        <patternFill patternType="solid">
          <bgColor theme="7" tint="0.39997558519241921"/>
        </patternFill>
      </fill>
    </dxf>
  </rfmt>
  <rcc rId="21414" sId="1" numFmtId="4">
    <oc r="I1518">
      <v>524599.43999999994</v>
    </oc>
    <nc r="I1518">
      <v>212102.39999999999</v>
    </nc>
  </rcc>
  <rfmt sheetId="1" sqref="I1518">
    <dxf>
      <fill>
        <patternFill patternType="solid">
          <bgColor theme="7" tint="0.39997558519241921"/>
        </patternFill>
      </fill>
    </dxf>
  </rfmt>
  <rfmt sheetId="1" sqref="B1518">
    <dxf>
      <fill>
        <patternFill patternType="solid">
          <bgColor theme="7" tint="0.39997558519241921"/>
        </patternFill>
      </fill>
    </dxf>
  </rfmt>
  <rcc rId="21415" sId="1" numFmtId="4">
    <oc r="H1554">
      <v>9380374.8000000007</v>
    </oc>
    <nc r="H1554">
      <v>2995748.87</v>
    </nc>
  </rcc>
  <rfmt sheetId="1" sqref="H1554">
    <dxf>
      <fill>
        <patternFill patternType="solid">
          <bgColor theme="7" tint="0.39997558519241921"/>
        </patternFill>
      </fill>
    </dxf>
  </rfmt>
  <rfmt sheetId="1" sqref="B1554">
    <dxf>
      <fill>
        <patternFill patternType="solid">
          <bgColor theme="7" tint="0.39997558519241921"/>
        </patternFill>
      </fill>
    </dxf>
  </rfmt>
  <rcc rId="21416" sId="1" numFmtId="4">
    <oc r="G1554">
      <v>12923097.59</v>
    </oc>
    <nc r="G1554">
      <v>8172978.5199999996</v>
    </nc>
  </rcc>
  <rfmt sheetId="1" sqref="G1554">
    <dxf>
      <fill>
        <patternFill patternType="solid">
          <bgColor theme="7" tint="0.39997558519241921"/>
        </patternFill>
      </fill>
    </dxf>
  </rfmt>
  <rcc rId="21417" sId="1" numFmtId="4">
    <oc r="I1554">
      <v>4485990.09</v>
    </oc>
    <nc r="I1554">
      <v>1599422.85</v>
    </nc>
  </rcc>
  <rfmt sheetId="1" sqref="I1554">
    <dxf>
      <fill>
        <patternFill patternType="solid">
          <bgColor theme="7" tint="0.39997558519241921"/>
        </patternFill>
      </fill>
    </dxf>
  </rfmt>
  <rfmt sheetId="1" sqref="G120">
    <dxf>
      <fill>
        <patternFill patternType="solid">
          <bgColor theme="7" tint="0.39997558519241921"/>
        </patternFill>
      </fill>
    </dxf>
  </rfmt>
  <rcc rId="21418" sId="1" numFmtId="4">
    <oc r="G120">
      <v>1370779.9</v>
    </oc>
    <nc r="G120">
      <v>1251413.57</v>
    </nc>
  </rcc>
  <rfmt sheetId="1" sqref="B120:C120">
    <dxf>
      <fill>
        <patternFill patternType="solid">
          <bgColor theme="7" tint="0.39997558519241921"/>
        </patternFill>
      </fill>
    </dxf>
  </rfmt>
  <rcc rId="21419" sId="1" numFmtId="4">
    <oc r="D120">
      <v>18983.599999999999</v>
    </oc>
    <nc r="D120">
      <v>16330.95</v>
    </nc>
  </rcc>
  <rfmt sheetId="1" sqref="D120">
    <dxf>
      <fill>
        <patternFill patternType="solid">
          <bgColor theme="7" tint="0.39997558519241921"/>
        </patternFill>
      </fill>
    </dxf>
  </rfmt>
  <rcc rId="21420" sId="1" numFmtId="4">
    <oc r="J126">
      <v>591438.42000000004</v>
    </oc>
    <nc r="J126">
      <v>1071184.23</v>
    </nc>
  </rcc>
  <rfmt sheetId="1" sqref="J126">
    <dxf>
      <fill>
        <patternFill patternType="solid">
          <bgColor theme="7" tint="0.39997558519241921"/>
        </patternFill>
      </fill>
    </dxf>
  </rfmt>
  <rcc rId="21421" sId="1" numFmtId="4">
    <oc r="H126">
      <v>1782322.55</v>
    </oc>
    <nc r="H126">
      <v>2669595.52</v>
    </nc>
  </rcc>
  <rfmt sheetId="1" sqref="H126">
    <dxf>
      <fill>
        <patternFill patternType="solid">
          <bgColor theme="7" tint="0.39997558519241921"/>
        </patternFill>
      </fill>
    </dxf>
  </rfmt>
  <rcc rId="21422" sId="1" numFmtId="4">
    <oc r="I126">
      <v>652296.84</v>
    </oc>
    <nc r="I126">
      <v>1061748.42</v>
    </nc>
  </rcc>
  <rfmt sheetId="1" sqref="I126">
    <dxf>
      <fill>
        <patternFill patternType="solid">
          <bgColor theme="7" tint="0.39997558519241921"/>
        </patternFill>
      </fill>
    </dxf>
  </rfmt>
  <rfmt sheetId="1" sqref="B126">
    <dxf>
      <fill>
        <patternFill patternType="solid">
          <bgColor theme="7" tint="0.39997558519241921"/>
        </patternFill>
      </fill>
    </dxf>
  </rfmt>
  <rcc rId="21423" sId="1" numFmtId="4">
    <oc r="Q922">
      <v>7193326.5599999996</v>
    </oc>
    <nc r="Q922">
      <v>4862286.88</v>
    </nc>
  </rcc>
  <rfmt sheetId="1" sqref="Q922">
    <dxf>
      <fill>
        <patternFill patternType="solid">
          <bgColor theme="7" tint="0.39997558519241921"/>
        </patternFill>
      </fill>
    </dxf>
  </rfmt>
  <rfmt sheetId="1" sqref="B922">
    <dxf>
      <fill>
        <patternFill patternType="solid">
          <bgColor theme="7" tint="0.39997558519241921"/>
        </patternFill>
      </fill>
    </dxf>
  </rfmt>
  <rcc rId="21424" sId="1" numFmtId="4">
    <oc r="D922">
      <f>ROUND((F922+G922+H922+I922+J922+K922+M922+O922+P922+Q922+R922+S922)*0.0214,2)</f>
    </oc>
    <nc r="D922">
      <v>103518.09</v>
    </nc>
  </rcc>
  <rfmt sheetId="1" sqref="D922">
    <dxf>
      <fill>
        <patternFill patternType="solid">
          <bgColor theme="7" tint="0.39997558519241921"/>
        </patternFill>
      </fill>
    </dxf>
  </rfmt>
  <rcc rId="21425" sId="1" numFmtId="4">
    <oc r="J1608">
      <v>700215.3</v>
    </oc>
    <nc r="J1608">
      <v>322989.53999999998</v>
    </nc>
  </rcc>
  <rfmt sheetId="1" sqref="J1608">
    <dxf>
      <fill>
        <patternFill>
          <bgColor theme="7" tint="0.39997558519241921"/>
        </patternFill>
      </fill>
    </dxf>
  </rfmt>
  <rcc rId="21426" sId="1" numFmtId="4">
    <oc r="D1608">
      <f>ROUND((F1608+G1608+H1608+I1608+J1608+K1608+M1608+O1608+P1608+Q1608+R1608+S1608)*0.0214,2)</f>
    </oc>
    <nc r="D1608">
      <v>78805.200000000012</v>
    </nc>
  </rcc>
  <rfmt sheetId="1" sqref="D1608">
    <dxf>
      <fill>
        <patternFill patternType="solid">
          <bgColor theme="7" tint="0.39997558519241921"/>
        </patternFill>
      </fill>
    </dxf>
  </rfmt>
  <rfmt sheetId="1" sqref="B1608">
    <dxf>
      <fill>
        <patternFill patternType="solid">
          <bgColor theme="7" tint="0.39997558519241921"/>
        </patternFill>
      </fill>
    </dxf>
  </rfmt>
  <rcc rId="21427" sId="1" numFmtId="4">
    <oc r="J924">
      <v>484346.26</v>
    </oc>
    <nc r="J924">
      <v>1760645.86</v>
    </nc>
  </rcc>
  <rfmt sheetId="1" sqref="J924">
    <dxf>
      <fill>
        <patternFill patternType="solid">
          <bgColor theme="7" tint="0.39997558519241921"/>
        </patternFill>
      </fill>
    </dxf>
  </rfmt>
  <rcc rId="21428" sId="1" numFmtId="4">
    <oc r="H924">
      <v>1667189.39</v>
    </oc>
    <nc r="H924">
      <v>3862201.2199999997</v>
    </nc>
  </rcc>
  <rfmt sheetId="1" sqref="H924">
    <dxf>
      <fill>
        <patternFill patternType="solid">
          <bgColor theme="7" tint="0.39997558519241921"/>
        </patternFill>
      </fill>
    </dxf>
  </rfmt>
  <rcc rId="21429" sId="1" numFmtId="4">
    <oc r="I924">
      <v>488355.79</v>
    </oc>
    <nc r="I924">
      <v>1391519.1</v>
    </nc>
  </rcc>
  <rfmt sheetId="1" sqref="I924">
    <dxf>
      <fill>
        <patternFill patternType="solid">
          <bgColor theme="7" tint="0.39997558519241921"/>
        </patternFill>
      </fill>
    </dxf>
  </rfmt>
  <rcc rId="21430" sId="1" numFmtId="4">
    <oc r="D924">
      <v>119624.69</v>
    </oc>
    <nc r="D924">
      <v>208557.76</v>
    </nc>
  </rcc>
  <rfmt sheetId="1" sqref="D924">
    <dxf>
      <fill>
        <patternFill patternType="solid">
          <bgColor theme="7" tint="0.39997558519241921"/>
        </patternFill>
      </fill>
    </dxf>
  </rfmt>
  <rfmt sheetId="1" sqref="B924">
    <dxf>
      <fill>
        <patternFill patternType="solid">
          <bgColor theme="7" tint="0.39997558519241921"/>
        </patternFill>
      </fill>
    </dxf>
  </rfmt>
  <rcc rId="21431" sId="1" numFmtId="4">
    <oc r="P930">
      <v>13348899.630000001</v>
    </oc>
    <nc r="P930">
      <v>136779.54999999999</v>
    </nc>
  </rcc>
  <rfmt sheetId="1" sqref="P930">
    <dxf>
      <fill>
        <patternFill patternType="solid">
          <bgColor theme="7" tint="0.39997558519241921"/>
        </patternFill>
      </fill>
    </dxf>
  </rfmt>
  <rfmt sheetId="1" sqref="B930:C930">
    <dxf>
      <fill>
        <patternFill patternType="solid">
          <bgColor theme="7" tint="0.39997558519241921"/>
        </patternFill>
      </fill>
    </dxf>
  </rfmt>
  <rcc rId="21432" sId="1" numFmtId="4">
    <oc r="D930">
      <f>ROUND((F930+G930+H930+I930+J930+K930+M930+O930+P930+Q930+R930+S930)*0.0214,2)</f>
    </oc>
    <nc r="D930">
      <v>155361.5</v>
    </nc>
  </rcc>
  <rfmt sheetId="1" sqref="D930">
    <dxf>
      <fill>
        <patternFill patternType="solid">
          <bgColor theme="7" tint="0.39997558519241921"/>
        </patternFill>
      </fill>
    </dxf>
  </rfmt>
  <rcc rId="21433" sId="1" numFmtId="4">
    <oc r="Q932">
      <v>11605749.67</v>
    </oc>
    <nc r="Q932">
      <v>4548531.3499999996</v>
    </nc>
  </rcc>
  <rfmt sheetId="1" sqref="Q932">
    <dxf>
      <fill>
        <patternFill patternType="solid">
          <bgColor theme="7" tint="0.39997558519241921"/>
        </patternFill>
      </fill>
    </dxf>
  </rfmt>
  <rfmt sheetId="1" sqref="B932:C932">
    <dxf>
      <fill>
        <patternFill patternType="solid">
          <bgColor theme="7" tint="0.39997558519241921"/>
        </patternFill>
      </fill>
    </dxf>
  </rfmt>
  <rcc rId="21434" sId="1" numFmtId="4">
    <oc r="D932">
      <f>ROUND((F932+G932+H932+I932+J932+K932+M932+O932+P932+Q932+R932+S932)*0.0214,2)</f>
    </oc>
    <nc r="D932">
      <v>193547.82</v>
    </nc>
  </rcc>
  <rfmt sheetId="1" sqref="D932">
    <dxf>
      <fill>
        <patternFill patternType="solid">
          <bgColor theme="7" tint="0.39997558519241921"/>
        </patternFill>
      </fill>
    </dxf>
  </rfmt>
  <rcc rId="21435" sId="1" numFmtId="4">
    <oc r="E933">
      <v>278124.79999999999</v>
    </oc>
    <nc r="E933">
      <v>349826.66</v>
    </nc>
  </rcc>
  <rfmt sheetId="1" sqref="E933">
    <dxf>
      <fill>
        <patternFill patternType="solid">
          <bgColor theme="7" tint="0.39997558519241921"/>
        </patternFill>
      </fill>
    </dxf>
  </rfmt>
  <rfmt sheetId="1" sqref="B933">
    <dxf>
      <fill>
        <patternFill patternType="solid">
          <bgColor theme="7" tint="0.39997558519241921"/>
        </patternFill>
      </fill>
    </dxf>
  </rfmt>
  <rcc rId="21436" sId="1" numFmtId="4">
    <oc r="E934">
      <v>81858.820000000007</v>
    </oc>
    <nc r="E934">
      <v>123645.83</v>
    </nc>
  </rcc>
  <rfmt sheetId="1" sqref="E934">
    <dxf>
      <fill>
        <patternFill patternType="solid">
          <bgColor theme="7" tint="0.39997558519241921"/>
        </patternFill>
      </fill>
    </dxf>
  </rfmt>
  <rfmt sheetId="1" sqref="B934">
    <dxf>
      <fill>
        <patternFill patternType="solid">
          <bgColor theme="7" tint="0.39997558519241921"/>
        </patternFill>
      </fill>
    </dxf>
  </rfmt>
  <rcc rId="21437" sId="1" numFmtId="4">
    <oc r="E935">
      <v>84605.75</v>
    </oc>
    <nc r="E935">
      <v>127430.82</v>
    </nc>
  </rcc>
  <rfmt sheetId="1" sqref="E935">
    <dxf>
      <fill>
        <patternFill patternType="solid">
          <bgColor theme="7" tint="0.39997558519241921"/>
        </patternFill>
      </fill>
    </dxf>
  </rfmt>
  <rfmt sheetId="1" sqref="B935:C935">
    <dxf>
      <fill>
        <patternFill patternType="solid">
          <bgColor theme="7" tint="0.39997558519241921"/>
        </patternFill>
      </fill>
    </dxf>
  </rfmt>
  <rcc rId="21438" sId="1" numFmtId="4">
    <oc r="E936">
      <v>85115.56</v>
    </oc>
    <nc r="E936">
      <v>128133.3</v>
    </nc>
  </rcc>
  <rfmt sheetId="1" sqref="E936">
    <dxf>
      <fill>
        <patternFill patternType="solid">
          <bgColor theme="7" tint="0.39997558519241921"/>
        </patternFill>
      </fill>
    </dxf>
  </rfmt>
  <rfmt sheetId="1" sqref="B936:C936">
    <dxf>
      <fill>
        <patternFill patternType="solid">
          <bgColor theme="7" tint="0.39997558519241921"/>
        </patternFill>
      </fill>
    </dxf>
  </rfmt>
  <rcc rId="21439" sId="1" numFmtId="4">
    <oc r="E937">
      <v>336500.34</v>
    </oc>
    <nc r="E937">
      <v>383121.15</v>
    </nc>
  </rcc>
  <rfmt sheetId="1" sqref="E937">
    <dxf>
      <fill>
        <patternFill patternType="solid">
          <bgColor theme="7" tint="0.39997558519241921"/>
        </patternFill>
      </fill>
    </dxf>
  </rfmt>
  <rfmt sheetId="1" sqref="B937:B938">
    <dxf>
      <fill>
        <patternFill patternType="solid">
          <bgColor theme="7" tint="0.39997558519241921"/>
        </patternFill>
      </fill>
    </dxf>
  </rfmt>
  <rcc rId="21440" sId="1" numFmtId="4">
    <oc r="E938">
      <v>361422.81</v>
    </oc>
    <nc r="E938">
      <v>472116.46</v>
    </nc>
  </rcc>
  <rfmt sheetId="1" sqref="E938">
    <dxf>
      <fill>
        <patternFill patternType="solid">
          <bgColor theme="7" tint="0.39997558519241921"/>
        </patternFill>
      </fill>
    </dxf>
  </rfmt>
  <rcc rId="21441" sId="1" numFmtId="4">
    <oc r="E939">
      <v>84977.54</v>
    </oc>
    <nc r="E939">
      <v>127943.13</v>
    </nc>
  </rcc>
  <rfmt sheetId="1" sqref="E939">
    <dxf>
      <fill>
        <patternFill patternType="solid">
          <bgColor theme="7" tint="0.39997558519241921"/>
        </patternFill>
      </fill>
    </dxf>
  </rfmt>
  <rfmt sheetId="1" sqref="B939:C939">
    <dxf>
      <fill>
        <patternFill patternType="solid">
          <bgColor theme="7" tint="0.39997558519241921"/>
        </patternFill>
      </fill>
    </dxf>
  </rfmt>
  <rcc rId="21442" sId="1" numFmtId="4">
    <oc r="E940">
      <v>338741.36</v>
    </oc>
    <nc r="E940">
      <v>465899.03</v>
    </nc>
  </rcc>
  <rfmt sheetId="1" sqref="E940">
    <dxf>
      <fill>
        <patternFill patternType="solid">
          <bgColor theme="7" tint="0.39997558519241921"/>
        </patternFill>
      </fill>
    </dxf>
  </rfmt>
  <rfmt sheetId="1" sqref="B940:C940">
    <dxf>
      <fill>
        <patternFill patternType="solid">
          <bgColor theme="7" tint="0.39997558519241921"/>
        </patternFill>
      </fill>
    </dxf>
  </rfmt>
  <rcc rId="21443" sId="1" numFmtId="4">
    <oc r="P941">
      <v>2245638.25</v>
    </oc>
    <nc r="P941">
      <v>2161140.7599999998</v>
    </nc>
  </rcc>
  <rfmt sheetId="1" sqref="P941">
    <dxf>
      <fill>
        <patternFill patternType="solid">
          <bgColor theme="7" tint="0.39997558519241921"/>
        </patternFill>
      </fill>
    </dxf>
  </rfmt>
  <rcc rId="21444" sId="1" numFmtId="4">
    <oc r="R941">
      <v>6377171.2400000002</v>
    </oc>
    <nc r="R941">
      <v>3693878.23</v>
    </nc>
  </rcc>
  <rcc rId="21445" sId="1" numFmtId="4">
    <oc r="D941">
      <f>ROUND((F941+G941+H941+I941+J941+K941+M941+O941+P941+Q941+R941+S941)*0.0214,2)</f>
    </oc>
    <nc r="D941">
      <v>268994.90000000002</v>
    </nc>
  </rcc>
  <rfmt sheetId="1" sqref="B941:D941">
    <dxf>
      <fill>
        <patternFill patternType="solid">
          <bgColor theme="7" tint="0.39997558519241921"/>
        </patternFill>
      </fill>
    </dxf>
  </rfmt>
  <rfmt sheetId="1" sqref="R941">
    <dxf>
      <fill>
        <patternFill patternType="solid">
          <bgColor theme="7" tint="0.39997558519241921"/>
        </patternFill>
      </fill>
    </dxf>
  </rfmt>
  <rcc rId="21446" sId="1" numFmtId="4">
    <oc r="F1626">
      <v>1856987.08</v>
    </oc>
    <nc r="F1626">
      <v>1827187.96</v>
    </nc>
  </rcc>
  <rfmt sheetId="1" sqref="F1626">
    <dxf>
      <fill>
        <patternFill patternType="solid">
          <bgColor theme="7" tint="0.39997558519241921"/>
        </patternFill>
      </fill>
    </dxf>
  </rfmt>
  <rcc rId="21447" sId="1" numFmtId="4">
    <oc r="P949">
      <v>3655320</v>
    </oc>
    <nc r="P949">
      <v>3583642.93</v>
    </nc>
  </rcc>
  <rfmt sheetId="1" sqref="P949">
    <dxf>
      <fill>
        <patternFill patternType="solid">
          <bgColor theme="7" tint="0.39997558519241921"/>
        </patternFill>
      </fill>
    </dxf>
  </rfmt>
  <rfmt sheetId="1" sqref="B949">
    <dxf>
      <fill>
        <patternFill patternType="solid">
          <bgColor theme="7" tint="0.39997558519241921"/>
        </patternFill>
      </fill>
    </dxf>
  </rfmt>
  <rcc rId="21448" sId="1" numFmtId="4">
    <oc r="D949">
      <f>ROUND((F949+G949+H949+I949+J949+K949+M949+O949+P949+Q949+R949+S949)*0.0214,2)</f>
    </oc>
    <nc r="D949">
      <v>4912.37</v>
    </nc>
  </rcc>
  <rfmt sheetId="1" sqref="D949">
    <dxf>
      <fill>
        <patternFill patternType="solid">
          <bgColor theme="7" tint="0.39997558519241921"/>
        </patternFill>
      </fill>
    </dxf>
  </rfmt>
  <rcc rId="21449" sId="1" numFmtId="4">
    <oc r="D1629">
      <f>ROUND((F1629+G1629+H1629+I1629+J1629+K1629+M1629+O1629+P1629+Q1629+R1629+S1629)*0.0214,2)</f>
    </oc>
    <nc r="D1629">
      <v>3853.04</v>
    </nc>
  </rcc>
  <rfmt sheetId="1" sqref="B1629">
    <dxf>
      <fill>
        <patternFill patternType="solid">
          <bgColor theme="7" tint="0.39997558519241921"/>
        </patternFill>
      </fill>
    </dxf>
  </rfmt>
  <rfmt sheetId="1" sqref="D1629">
    <dxf>
      <fill>
        <patternFill patternType="solid">
          <bgColor theme="7" tint="0.39997558519241921"/>
        </patternFill>
      </fill>
    </dxf>
  </rfmt>
  <rcc rId="21450" sId="1" numFmtId="4">
    <oc r="E1630">
      <v>461256.63</v>
    </oc>
    <nc r="E1630">
      <v>467958.52</v>
    </nc>
  </rcc>
  <rfmt sheetId="1" sqref="E1630">
    <dxf>
      <fill>
        <patternFill patternType="solid">
          <bgColor theme="7" tint="0.39997558519241921"/>
        </patternFill>
      </fill>
    </dxf>
  </rfmt>
  <rfmt sheetId="1" sqref="B1630">
    <dxf>
      <fill>
        <patternFill patternType="solid">
          <bgColor theme="7" tint="0.39997558519241921"/>
        </patternFill>
      </fill>
    </dxf>
  </rfmt>
  <rcc rId="21451" sId="1" numFmtId="4">
    <oc r="I952">
      <v>615448.42000000004</v>
    </oc>
    <nc r="I952">
      <v>1426333.38</v>
    </nc>
  </rcc>
  <rfmt sheetId="1" sqref="I952">
    <dxf>
      <fill>
        <patternFill patternType="solid">
          <bgColor theme="7" tint="0.39997558519241921"/>
        </patternFill>
      </fill>
    </dxf>
  </rfmt>
  <rcc rId="21452" sId="1" numFmtId="4">
    <oc r="J952">
      <v>775484.4</v>
    </oc>
    <nc r="J952">
      <v>1976528.25</v>
    </nc>
  </rcc>
  <rfmt sheetId="1" sqref="J952">
    <dxf>
      <fill>
        <patternFill patternType="solid">
          <bgColor theme="7" tint="0.39997558519241921"/>
        </patternFill>
      </fill>
    </dxf>
  </rfmt>
  <rcc rId="21453" sId="1" numFmtId="4">
    <oc r="H952">
      <v>1229552.54</v>
    </oc>
    <nc r="H952">
      <v>3860558.48</v>
    </nc>
  </rcc>
  <rfmt sheetId="1" sqref="H952">
    <dxf>
      <fill>
        <patternFill patternType="solid">
          <bgColor theme="7" tint="0.39997558519241921"/>
        </patternFill>
      </fill>
    </dxf>
  </rfmt>
  <rcc rId="21454" sId="1" numFmtId="4">
    <oc r="G952">
      <v>13645641.4</v>
    </oc>
    <nc r="G952">
      <v>5375277.1200000001</v>
    </nc>
  </rcc>
  <rfmt sheetId="1" sqref="G952">
    <dxf>
      <fill>
        <patternFill patternType="solid">
          <bgColor theme="7" tint="0.39997558519241921"/>
        </patternFill>
      </fill>
    </dxf>
  </rfmt>
  <rcc rId="21455" sId="1" numFmtId="4">
    <oc r="D952">
      <f>ROUND((F952+G952+H952+I952+J952+K952+M952+O952+P952+Q952+R952+S952)*0.0214,2)</f>
    </oc>
    <nc r="D952">
      <v>23746.54</v>
    </nc>
  </rcc>
  <rfmt sheetId="1" sqref="D952">
    <dxf>
      <fill>
        <patternFill patternType="solid">
          <bgColor theme="7" tint="0.39997558519241921"/>
        </patternFill>
      </fill>
    </dxf>
  </rfmt>
  <rfmt sheetId="1" sqref="B952">
    <dxf>
      <fill>
        <patternFill patternType="solid">
          <bgColor theme="7" tint="0.39997558519241921"/>
        </patternFill>
      </fill>
    </dxf>
  </rfmt>
  <rcc rId="21456" sId="1" numFmtId="4">
    <oc r="E953">
      <v>268235.15999999997</v>
    </oc>
    <nc r="E953">
      <v>116442.86</v>
    </nc>
  </rcc>
  <rfmt sheetId="1" sqref="E953">
    <dxf>
      <fill>
        <patternFill patternType="solid">
          <bgColor theme="7" tint="0.39997558519241921"/>
        </patternFill>
      </fill>
    </dxf>
  </rfmt>
  <rfmt sheetId="1" sqref="B953">
    <dxf>
      <fill>
        <patternFill patternType="solid">
          <bgColor theme="7" tint="0.39997558519241921"/>
        </patternFill>
      </fill>
    </dxf>
  </rfmt>
  <rfmt sheetId="1" sqref="B1631">
    <dxf>
      <fill>
        <patternFill patternType="solid">
          <bgColor theme="7" tint="0.39997558519241921"/>
        </patternFill>
      </fill>
    </dxf>
  </rfmt>
  <rcc rId="21457" sId="1" numFmtId="4">
    <oc r="G1631">
      <v>2156105.2799999998</v>
    </oc>
    <nc r="G1631">
      <v>1414608.63</v>
    </nc>
  </rcc>
  <rfmt sheetId="1" sqref="G1631">
    <dxf>
      <fill>
        <patternFill patternType="solid">
          <bgColor theme="7" tint="0.39997558519241921"/>
        </patternFill>
      </fill>
    </dxf>
  </rfmt>
  <rcc rId="21458" sId="1" numFmtId="4">
    <oc r="I1631">
      <v>748430.88</v>
    </oc>
    <nc r="I1631">
      <v>237097.21</v>
    </nc>
  </rcc>
  <rfmt sheetId="1" sqref="I1631">
    <dxf>
      <fill>
        <patternFill patternType="solid">
          <bgColor theme="7" tint="0.39997558519241921"/>
        </patternFill>
      </fill>
    </dxf>
  </rfmt>
  <rcc rId="21459" sId="1" numFmtId="4">
    <oc r="H1631">
      <v>1565067.2</v>
    </oc>
    <nc r="H1631">
      <v>704933.63</v>
    </nc>
  </rcc>
  <rfmt sheetId="1" sqref="H1631">
    <dxf>
      <fill>
        <patternFill patternType="solid">
          <bgColor theme="7" tint="0.39997558519241921"/>
        </patternFill>
      </fill>
    </dxf>
  </rfmt>
  <rcc rId="21460" sId="1" numFmtId="4">
    <oc r="J1631">
      <v>895099.84</v>
    </oc>
    <nc r="J1631">
      <v>389209.63</v>
    </nc>
  </rcc>
  <rfmt sheetId="1" sqref="J1631">
    <dxf>
      <fill>
        <patternFill patternType="solid">
          <bgColor theme="7" tint="0.39997558519241921"/>
        </patternFill>
      </fill>
    </dxf>
  </rfmt>
  <rcc rId="21461" sId="1" numFmtId="4">
    <oc r="D1631">
      <f>ROUND((F1631+G1631+H1631+I1631+J1631+K1631+M1631+O1631+P1631+Q1631+R1631+S1631)*0.0214,2)</f>
    </oc>
    <nc r="D1631">
      <v>52308.43</v>
    </nc>
  </rcc>
  <rfmt sheetId="1" sqref="D1631">
    <dxf>
      <fill>
        <patternFill patternType="solid">
          <bgColor theme="7" tint="0.39997558519241921"/>
        </patternFill>
      </fill>
    </dxf>
  </rfmt>
  <rfmt sheetId="1" sqref="B1584">
    <dxf>
      <fill>
        <patternFill patternType="solid">
          <bgColor theme="7" tint="0.39997558519241921"/>
        </patternFill>
      </fill>
    </dxf>
  </rfmt>
  <rcc rId="21462" sId="1" numFmtId="4">
    <oc r="E1584">
      <v>140741.42000000001</v>
    </oc>
    <nc r="E1584">
      <v>55968.29</v>
    </nc>
  </rcc>
  <rfmt sheetId="1" sqref="E1584">
    <dxf>
      <fill>
        <patternFill patternType="solid">
          <bgColor theme="7" tint="0.39997558519241921"/>
        </patternFill>
      </fill>
    </dxf>
  </rfmt>
  <rcc rId="21463" sId="1" numFmtId="4">
    <oc r="F1576">
      <v>739926.05</v>
    </oc>
    <nc r="F1576">
      <v>552350.77</v>
    </nc>
  </rcc>
  <rfmt sheetId="1" sqref="F1576">
    <dxf>
      <fill>
        <patternFill patternType="solid">
          <bgColor theme="7" tint="0.39997558519241921"/>
        </patternFill>
      </fill>
    </dxf>
  </rfmt>
  <rfmt sheetId="1" sqref="B1576">
    <dxf>
      <fill>
        <patternFill patternType="solid">
          <bgColor theme="7" tint="0.39997558519241921"/>
        </patternFill>
      </fill>
    </dxf>
  </rfmt>
  <rcc rId="21464" sId="1" numFmtId="4">
    <oc r="M1582">
      <v>7580704.2999999998</v>
    </oc>
    <nc r="M1582">
      <v>4115557.1</v>
    </nc>
  </rcc>
  <rfmt sheetId="1" sqref="M1582">
    <dxf>
      <fill>
        <patternFill patternType="solid">
          <bgColor theme="7" tint="0.39997558519241921"/>
        </patternFill>
      </fill>
    </dxf>
  </rfmt>
  <rfmt sheetId="1" sqref="B1582:C1582">
    <dxf>
      <fill>
        <patternFill patternType="solid">
          <bgColor theme="7" tint="0.39997558519241921"/>
        </patternFill>
      </fill>
    </dxf>
  </rfmt>
  <rcc rId="21465" sId="1" numFmtId="4">
    <oc r="E1582">
      <v>87562.59</v>
    </oc>
    <nc r="E1582">
      <v>107010.08</v>
    </nc>
  </rcc>
  <rcc rId="21466" sId="1" numFmtId="4">
    <oc r="E1587">
      <v>139637.35999999999</v>
    </oc>
    <nc r="E1587">
      <v>55468.92</v>
    </nc>
  </rcc>
  <rfmt sheetId="1" sqref="E1587">
    <dxf>
      <fill>
        <patternFill patternType="solid">
          <bgColor theme="7" tint="0.39997558519241921"/>
        </patternFill>
      </fill>
    </dxf>
  </rfmt>
  <rcc rId="21467" sId="1" numFmtId="4">
    <oc r="E1588">
      <v>158771.98000000001</v>
    </oc>
    <nc r="E1588">
      <v>64123.519999999997</v>
    </nc>
  </rcc>
  <rfmt sheetId="1" sqref="E1588">
    <dxf>
      <fill>
        <patternFill patternType="solid">
          <bgColor theme="7" tint="0.39997558519241921"/>
        </patternFill>
      </fill>
    </dxf>
  </rfmt>
  <rfmt sheetId="1" sqref="B1588">
    <dxf>
      <fill>
        <patternFill patternType="solid">
          <bgColor theme="7" tint="0.39997558519241921"/>
        </patternFill>
      </fill>
    </dxf>
  </rfmt>
  <rfmt sheetId="1" sqref="B1589">
    <dxf>
      <fill>
        <patternFill patternType="solid">
          <bgColor theme="7" tint="0.39997558519241921"/>
        </patternFill>
      </fill>
    </dxf>
  </rfmt>
  <rfmt sheetId="1" sqref="B1590:C1590">
    <dxf>
      <fill>
        <patternFill patternType="solid">
          <bgColor theme="7" tint="0.39997558519241921"/>
        </patternFill>
      </fill>
    </dxf>
  </rfmt>
  <rcc rId="21468" sId="1" numFmtId="4">
    <oc r="Q1590">
      <v>5513065.4199999999</v>
    </oc>
    <nc r="Q1590">
      <v>4096457.33</v>
    </nc>
  </rcc>
  <rfmt sheetId="1" sqref="Q1590">
    <dxf>
      <fill>
        <patternFill patternType="solid">
          <bgColor theme="7" tint="0.39997558519241921"/>
        </patternFill>
      </fill>
    </dxf>
  </rfmt>
  <rcc rId="21469" sId="1" numFmtId="4">
    <oc r="J1590">
      <v>1234347.4099999999</v>
    </oc>
    <nc r="J1590">
      <v>191037.44</v>
    </nc>
  </rcc>
  <rfmt sheetId="1" sqref="J1590">
    <dxf>
      <fill>
        <patternFill patternType="solid">
          <bgColor theme="7" tint="0.39997558519241921"/>
        </patternFill>
      </fill>
    </dxf>
  </rfmt>
  <rcc rId="21470" sId="1" numFmtId="4">
    <oc r="H1590">
      <v>2158235.94</v>
    </oc>
    <nc r="H1590">
      <v>317249.89</v>
    </nc>
  </rcc>
  <rfmt sheetId="1" sqref="H1590">
    <dxf>
      <fill>
        <patternFill patternType="solid">
          <bgColor theme="7" tint="0.39997558519241921"/>
        </patternFill>
      </fill>
    </dxf>
  </rfmt>
  <rcc rId="21471" sId="1" numFmtId="4">
    <oc r="G1590">
      <v>2973280.57</v>
    </oc>
    <nc r="G1590">
      <v>1210939.6000000001</v>
    </nc>
  </rcc>
  <rfmt sheetId="1" sqref="G1590">
    <dxf>
      <fill>
        <patternFill patternType="solid">
          <bgColor theme="7" tint="0.39997558519241921"/>
        </patternFill>
      </fill>
    </dxf>
  </rfmt>
  <rcc rId="21472" sId="1" numFmtId="4">
    <oc r="I1590">
      <v>1032090.13</v>
    </oc>
    <nc r="I1590">
      <v>183928.39</v>
    </nc>
  </rcc>
  <rfmt sheetId="1" sqref="I1590">
    <dxf>
      <fill>
        <patternFill patternType="solid">
          <bgColor theme="7" tint="0.39997558519241921"/>
        </patternFill>
      </fill>
    </dxf>
  </rfmt>
  <rfmt sheetId="1" sqref="C1591">
    <dxf>
      <fill>
        <patternFill patternType="solid">
          <bgColor theme="7" tint="0.39997558519241921"/>
        </patternFill>
      </fill>
    </dxf>
  </rfmt>
  <rfmt sheetId="1" sqref="B1591">
    <dxf>
      <fill>
        <patternFill patternType="solid">
          <bgColor theme="7" tint="0.39997558519241921"/>
        </patternFill>
      </fill>
    </dxf>
  </rfmt>
  <rfmt sheetId="1" sqref="E1591">
    <dxf>
      <fill>
        <patternFill patternType="solid">
          <bgColor theme="7" tint="0.39997558519241921"/>
        </patternFill>
      </fill>
    </dxf>
  </rfmt>
  <rcc rId="21473" sId="1" numFmtId="4">
    <oc r="E1591">
      <v>149085.14000000001</v>
    </oc>
    <nc r="E1591">
      <v>59742.16</v>
    </nc>
  </rcc>
  <rcc rId="21474" sId="1" numFmtId="4">
    <oc r="E1592">
      <v>137804.37</v>
    </oc>
    <nc r="E1592">
      <v>54639.86</v>
    </nc>
  </rcc>
  <rfmt sheetId="1" sqref="E1592">
    <dxf>
      <fill>
        <patternFill patternType="solid">
          <bgColor theme="7" tint="0.39997558519241921"/>
        </patternFill>
      </fill>
    </dxf>
  </rfmt>
  <rfmt sheetId="1" sqref="B1592">
    <dxf>
      <fill>
        <patternFill patternType="solid">
          <bgColor theme="7" tint="0.39997558519241921"/>
        </patternFill>
      </fill>
    </dxf>
  </rfmt>
  <rcc rId="21475" sId="1" numFmtId="4">
    <oc r="G1593">
      <v>3609957.96</v>
    </oc>
    <nc r="G1593">
      <v>2114737</v>
    </nc>
  </rcc>
  <rfmt sheetId="1" sqref="G1593">
    <dxf>
      <fill>
        <patternFill patternType="solid">
          <bgColor theme="7" tint="0.39997558519241921"/>
        </patternFill>
      </fill>
    </dxf>
  </rfmt>
  <rfmt sheetId="1" sqref="B1593">
    <dxf>
      <fill>
        <patternFill patternType="solid">
          <bgColor theme="7" tint="0.39997558519241921"/>
        </patternFill>
      </fill>
    </dxf>
  </rfmt>
  <rcc rId="21476" sId="1" numFmtId="4">
    <oc r="I1593">
      <v>1253094.6599999999</v>
    </oc>
    <nc r="I1593">
      <v>309842.36</v>
    </nc>
  </rcc>
  <rfmt sheetId="1" sqref="I1593">
    <dxf>
      <fill>
        <patternFill patternType="solid">
          <bgColor theme="7" tint="0.39997558519241921"/>
        </patternFill>
      </fill>
    </dxf>
  </rfmt>
  <rcc rId="21477" sId="1" numFmtId="4">
    <oc r="H1593">
      <v>2620385.4</v>
    </oc>
    <nc r="H1593">
      <v>1022833.79</v>
    </nc>
  </rcc>
  <rfmt sheetId="1" sqref="H1593">
    <dxf>
      <fill>
        <patternFill patternType="solid">
          <bgColor theme="7" tint="0.39997558519241921"/>
        </patternFill>
      </fill>
    </dxf>
  </rfmt>
  <rcc rId="21478" sId="1" numFmtId="4">
    <oc r="J1593">
      <v>1498661.88</v>
    </oc>
    <nc r="J1593">
      <v>402477.5</v>
    </nc>
  </rcc>
  <rfmt sheetId="1" sqref="J1593">
    <dxf>
      <fill>
        <patternFill patternType="solid">
          <bgColor theme="7" tint="0.39997558519241921"/>
        </patternFill>
      </fill>
    </dxf>
  </rfmt>
  <rcc rId="21479" sId="1" numFmtId="4">
    <oc r="E1594">
      <v>148746.04999999999</v>
    </oc>
    <nc r="E1594">
      <v>59588.78</v>
    </nc>
  </rcc>
  <rfmt sheetId="1" sqref="E1594">
    <dxf>
      <fill>
        <patternFill patternType="solid">
          <bgColor theme="7" tint="0.39997558519241921"/>
        </patternFill>
      </fill>
    </dxf>
  </rfmt>
  <rfmt sheetId="1" sqref="B1594">
    <dxf>
      <fill>
        <patternFill patternType="solid">
          <bgColor theme="7" tint="0.39997558519241921"/>
        </patternFill>
      </fill>
    </dxf>
  </rfmt>
  <rcc rId="21480" sId="1" numFmtId="4">
    <oc r="E1605">
      <v>125544.7</v>
    </oc>
    <nc r="E1605">
      <v>111039.98</v>
    </nc>
  </rcc>
  <rcc rId="21481" sId="1" numFmtId="4">
    <oc r="I1603">
      <v>661486.63</v>
    </oc>
    <nc r="I1603">
      <v>204557</v>
    </nc>
  </rcc>
  <rfmt sheetId="1" sqref="I1603">
    <dxf>
      <fill>
        <patternFill patternType="solid">
          <bgColor theme="7" tint="0.39997558519241921"/>
        </patternFill>
      </fill>
    </dxf>
  </rfmt>
  <rcc rId="21482" sId="1" numFmtId="4">
    <oc r="H1603">
      <v>1383219.96</v>
    </oc>
    <nc r="H1603">
      <v>200915.62</v>
    </nc>
  </rcc>
  <rfmt sheetId="1" sqref="H1603">
    <dxf>
      <fill>
        <patternFill patternType="solid">
          <bgColor theme="7" tint="0.39997558519241921"/>
        </patternFill>
      </fill>
    </dxf>
  </rfmt>
  <rfmt sheetId="1" sqref="B1603">
    <dxf>
      <fill>
        <patternFill patternType="solid">
          <bgColor theme="7" tint="0.39997558519241921"/>
        </patternFill>
      </fill>
    </dxf>
  </rfmt>
  <rfmt sheetId="1" sqref="B1605">
    <dxf>
      <fill>
        <patternFill patternType="solid">
          <bgColor theme="7" tint="0.39997558519241921"/>
        </patternFill>
      </fill>
    </dxf>
  </rfmt>
  <rcc rId="21483" sId="1" numFmtId="4">
    <oc r="E1613">
      <v>341058.58</v>
    </oc>
    <nc r="E1613">
      <v>355412</v>
    </nc>
  </rcc>
  <rfmt sheetId="1" sqref="E1613">
    <dxf>
      <fill>
        <patternFill patternType="solid">
          <bgColor theme="7" tint="0.39997558519241921"/>
        </patternFill>
      </fill>
    </dxf>
  </rfmt>
  <rfmt sheetId="1" sqref="B1613">
    <dxf>
      <fill>
        <patternFill patternType="solid">
          <bgColor theme="7" tint="0.39997558519241921"/>
        </patternFill>
      </fill>
    </dxf>
  </rfmt>
  <rcc rId="21484" sId="1" numFmtId="4">
    <oc r="D179">
      <f>ROUND((F179+G179+H179+I179+J179+K179+M179+O179+P179+Q179+R179+S179)*0.0214,2)</f>
    </oc>
    <nc r="D179">
      <v>49195.81</v>
    </nc>
  </rcc>
  <rfmt sheetId="1" sqref="D179">
    <dxf>
      <fill>
        <patternFill patternType="solid">
          <bgColor theme="7" tint="0.39997558519241921"/>
        </patternFill>
      </fill>
    </dxf>
  </rfmt>
  <rfmt sheetId="1" sqref="B179">
    <dxf>
      <fill>
        <patternFill patternType="solid">
          <bgColor theme="7" tint="0.39997558519241921"/>
        </patternFill>
      </fill>
    </dxf>
  </rfmt>
  <rcc rId="21485" sId="1" numFmtId="4">
    <oc r="J1672">
      <v>1011387.23</v>
    </oc>
    <nc r="J1672">
      <v>779613.98</v>
    </nc>
  </rcc>
  <rfmt sheetId="1" sqref="J1672">
    <dxf>
      <fill>
        <patternFill patternType="solid">
          <bgColor theme="7" tint="0.59999389629810485"/>
        </patternFill>
      </fill>
    </dxf>
  </rfmt>
  <rfmt sheetId="1" sqref="B1672">
    <dxf>
      <fill>
        <patternFill patternType="solid">
          <bgColor theme="7" tint="0.59999389629810485"/>
        </patternFill>
      </fill>
    </dxf>
  </rfmt>
  <rcc rId="21486" sId="1" numFmtId="4">
    <oc r="R1676">
      <v>16958405.300000001</v>
    </oc>
    <nc r="R1676">
      <v>16418967.6</v>
    </nc>
  </rcc>
  <rfmt sheetId="1" sqref="R1676">
    <dxf>
      <fill>
        <patternFill patternType="solid">
          <bgColor theme="7" tint="0.59999389629810485"/>
        </patternFill>
      </fill>
    </dxf>
  </rfmt>
  <rcc rId="21487" sId="1" numFmtId="4">
    <oc r="O1676">
      <v>11312692.74</v>
    </oc>
    <nc r="O1676">
      <v>11061416.4</v>
    </nc>
  </rcc>
  <rfmt sheetId="1" sqref="O1676">
    <dxf>
      <fill>
        <patternFill patternType="solid">
          <bgColor theme="7" tint="0.59999389629810485"/>
        </patternFill>
      </fill>
    </dxf>
  </rfmt>
  <rcc rId="21488" sId="1" numFmtId="4">
    <oc r="D1676">
      <f>ROUND((F1676+G1676+H1676+I1676+J1676+K1676+M1676+O1676+P1676+Q1676+R1676+S1676)*0.0214,2)</f>
    </oc>
    <nc r="D1676">
      <v>579286.48499999999</v>
    </nc>
  </rcc>
  <rfmt sheetId="1" sqref="D1676">
    <dxf>
      <fill>
        <patternFill patternType="solid">
          <bgColor theme="7" tint="0.59999389629810485"/>
        </patternFill>
      </fill>
    </dxf>
  </rfmt>
  <rfmt sheetId="1" sqref="B1676:C1676">
    <dxf>
      <fill>
        <patternFill patternType="solid">
          <bgColor theme="7" tint="0.59999389629810485"/>
        </patternFill>
      </fill>
    </dxf>
  </rfmt>
  <rcc rId="21489" sId="1" numFmtId="4">
    <oc r="D993">
      <v>27488.13</v>
    </oc>
    <nc r="D993">
      <v>24378.43</v>
    </nc>
  </rcc>
  <rfmt sheetId="1" sqref="D993">
    <dxf>
      <fill>
        <patternFill patternType="solid">
          <bgColor theme="7" tint="0.59999389629810485"/>
        </patternFill>
      </fill>
    </dxf>
  </rfmt>
  <rcc rId="21490" sId="1" numFmtId="4">
    <oc r="H993">
      <v>4885647.5999999996</v>
    </oc>
    <nc r="H993">
      <v>3107863.2</v>
    </nc>
  </rcc>
  <rfmt sheetId="1" sqref="H993">
    <dxf>
      <fill>
        <patternFill patternType="solid">
          <bgColor theme="7" tint="0.59999389629810485"/>
        </patternFill>
      </fill>
    </dxf>
  </rfmt>
  <rcc rId="21491" sId="1" numFmtId="4">
    <oc r="I993">
      <v>2084287.2000000002</v>
    </oc>
    <nc r="I993">
      <v>1322020.8</v>
    </nc>
  </rcc>
  <rfmt sheetId="1" sqref="I993">
    <dxf>
      <fill>
        <patternFill patternType="solid">
          <bgColor theme="7" tint="0.59999389629810485"/>
        </patternFill>
      </fill>
    </dxf>
  </rfmt>
  <rfmt sheetId="1" sqref="B993">
    <dxf>
      <fill>
        <patternFill patternType="solid">
          <bgColor theme="7" tint="0.59999389629810485"/>
        </patternFill>
      </fill>
    </dxf>
  </rfmt>
  <rcc rId="21492" sId="1" numFmtId="4">
    <oc r="R1681">
      <v>19695579.920000002</v>
    </oc>
    <nc r="R1681">
      <v>19513129.199999999</v>
    </nc>
  </rcc>
  <rfmt sheetId="1" sqref="R1681">
    <dxf>
      <fill>
        <patternFill patternType="solid">
          <bgColor theme="7" tint="0.59999389629810485"/>
        </patternFill>
      </fill>
    </dxf>
  </rfmt>
  <rcc rId="21493" sId="1" numFmtId="4">
    <oc r="H1681">
      <v>3082157.3</v>
    </oc>
    <nc r="H1681">
      <v>1554079.2</v>
    </nc>
  </rcc>
  <rfmt sheetId="1" sqref="H1681">
    <dxf>
      <fill>
        <patternFill patternType="solid">
          <bgColor theme="7" tint="0.59999389629810485"/>
        </patternFill>
      </fill>
    </dxf>
  </rfmt>
  <rfmt sheetId="1" sqref="B1681">
    <dxf>
      <fill>
        <patternFill patternType="solid">
          <bgColor theme="7" tint="0.59999389629810485"/>
        </patternFill>
      </fill>
    </dxf>
  </rfmt>
  <rcc rId="21494" sId="1" numFmtId="4">
    <oc r="M1682">
      <v>6002400</v>
    </oc>
    <nc r="M1682">
      <v>4171668</v>
    </nc>
  </rcc>
  <rfmt sheetId="1" sqref="M1682">
    <dxf>
      <fill>
        <patternFill patternType="solid">
          <bgColor theme="7" tint="0.59999389629810485"/>
        </patternFill>
      </fill>
    </dxf>
  </rfmt>
  <rcc rId="21495" sId="1" numFmtId="4">
    <oc r="E1682">
      <v>120000</v>
    </oc>
    <nc r="E1682">
      <v>83400</v>
    </nc>
  </rcc>
  <rfmt sheetId="1" sqref="E1682">
    <dxf>
      <fill>
        <patternFill patternType="solid">
          <bgColor theme="7" tint="0.59999389629810485"/>
        </patternFill>
      </fill>
    </dxf>
  </rfmt>
  <rcc rId="21496" sId="1" numFmtId="4">
    <oc r="D1682">
      <f>ROUND((F1682+G1682+H1682+I1682+J1682+K1682+M1682+O1682+P1682+Q1682+R1682+S1682)*0.0214,2)</f>
    </oc>
    <nc r="D1682">
      <v>87376.63</v>
    </nc>
  </rcc>
  <rfmt sheetId="1" sqref="B1682:D1682">
    <dxf>
      <fill>
        <patternFill patternType="solid">
          <bgColor theme="7" tint="0.59999389629810485"/>
        </patternFill>
      </fill>
    </dxf>
  </rfmt>
  <rcc rId="21497" sId="1" numFmtId="4">
    <oc r="M1683">
      <v>6002400</v>
    </oc>
    <nc r="M1683">
      <v>4171668</v>
    </nc>
  </rcc>
  <rfmt sheetId="1" sqref="M1683">
    <dxf>
      <fill>
        <patternFill patternType="solid">
          <bgColor theme="7" tint="0.59999389629810485"/>
        </patternFill>
      </fill>
    </dxf>
  </rfmt>
  <rcc rId="21498" sId="1" numFmtId="4">
    <oc r="E1683">
      <v>120000</v>
    </oc>
    <nc r="E1683">
      <v>83400</v>
    </nc>
  </rcc>
  <rfmt sheetId="1" sqref="E1683">
    <dxf>
      <fill>
        <patternFill patternType="solid">
          <bgColor theme="7" tint="0.59999389629810485"/>
        </patternFill>
      </fill>
    </dxf>
  </rfmt>
  <rcc rId="21499" sId="1" numFmtId="4">
    <oc r="D1683">
      <f>ROUND((F1683+G1683+H1683+I1683+J1683+K1683+M1683+O1683+P1683+Q1683+R1683+S1683)*0.0214,2)</f>
    </oc>
    <nc r="D1683">
      <v>87318.18</v>
    </nc>
  </rcc>
  <rfmt sheetId="1" sqref="B1683:D1683">
    <dxf>
      <fill>
        <patternFill patternType="solid">
          <bgColor theme="7" tint="0.59999389629810485"/>
        </patternFill>
      </fill>
    </dxf>
  </rfmt>
  <rcc rId="21500" sId="1" numFmtId="4">
    <oc r="E1684">
      <v>120000</v>
    </oc>
    <nc r="E1684">
      <v>83400</v>
    </nc>
  </rcc>
  <rcc rId="21501" sId="1" numFmtId="4">
    <oc r="M1684">
      <v>6002400</v>
    </oc>
    <nc r="M1684">
      <v>4171668</v>
    </nc>
  </rcc>
  <rcc rId="21502" sId="1" numFmtId="4">
    <oc r="D1684">
      <f>ROUND((F1684+G1684+H1684+I1684+J1684+K1684+M1684+O1684+P1684+Q1684+R1684+S1684)*0.0214,2)</f>
    </oc>
    <nc r="D1684">
      <v>87373.59</v>
    </nc>
  </rcc>
  <rfmt sheetId="1" sqref="B1684:E1684">
    <dxf>
      <fill>
        <patternFill patternType="solid">
          <bgColor theme="7" tint="0.59999389629810485"/>
        </patternFill>
      </fill>
    </dxf>
  </rfmt>
  <rfmt sheetId="1" sqref="M1684">
    <dxf>
      <fill>
        <patternFill patternType="solid">
          <bgColor theme="7" tint="0.59999389629810485"/>
        </patternFill>
      </fill>
    </dxf>
  </rfmt>
  <rcc rId="21503" sId="1" numFmtId="4">
    <oc r="M1686">
      <v>9003600</v>
    </oc>
    <nc r="M1686">
      <v>6257502</v>
    </nc>
  </rcc>
  <rfmt sheetId="1" sqref="M1686">
    <dxf>
      <fill>
        <patternFill patternType="solid">
          <bgColor theme="7" tint="0.59999389629810485"/>
        </patternFill>
      </fill>
    </dxf>
  </rfmt>
  <rcc rId="21504" sId="1" numFmtId="4">
    <oc r="E1686">
      <v>180000</v>
    </oc>
    <nc r="E1686">
      <v>125100</v>
    </nc>
  </rcc>
  <rcc rId="21505" sId="1" numFmtId="4">
    <oc r="D1686">
      <f>ROUND((F1686+G1686+H1686+I1686+J1686+K1686+M1686+O1686+P1686+Q1686+R1686+S1686)*0.0214,2)</f>
    </oc>
    <nc r="D1686">
      <v>131055.7</v>
    </nc>
  </rcc>
  <rfmt sheetId="1" sqref="B1686:E1686">
    <dxf>
      <fill>
        <patternFill patternType="solid">
          <bgColor theme="7" tint="0.59999389629810485"/>
        </patternFill>
      </fill>
    </dxf>
  </rfmt>
  <rcc rId="21506" sId="1" numFmtId="4">
    <oc r="E1687">
      <v>120000</v>
    </oc>
    <nc r="E1687">
      <v>83400</v>
    </nc>
  </rcc>
  <rcc rId="21507" sId="1" numFmtId="4">
    <oc r="M1687">
      <v>6002400</v>
    </oc>
    <nc r="M1687">
      <v>4171668</v>
    </nc>
  </rcc>
  <rcc rId="21508" sId="1" numFmtId="4">
    <oc r="D1687">
      <f>ROUND((F1687+G1687+H1687+I1687+J1687+K1687+M1687+O1687+P1687+Q1687+R1687+S1687)*0.0214,2)</f>
    </oc>
    <nc r="D1687">
      <v>87557.15</v>
    </nc>
  </rcc>
  <rfmt sheetId="1" sqref="B1687:E1687">
    <dxf>
      <fill>
        <patternFill patternType="solid">
          <bgColor theme="7" tint="0.59999389629810485"/>
        </patternFill>
      </fill>
    </dxf>
  </rfmt>
  <rfmt sheetId="1" sqref="M1687">
    <dxf>
      <fill>
        <patternFill patternType="solid">
          <bgColor theme="7" tint="0.59999389629810485"/>
        </patternFill>
      </fill>
    </dxf>
  </rfmt>
  <rcc rId="21509" sId="1" numFmtId="4">
    <oc r="J998">
      <v>1231663.2</v>
    </oc>
    <nc r="J998">
      <v>1936315.2</v>
    </nc>
  </rcc>
  <rfmt sheetId="1" sqref="J998">
    <dxf>
      <fill>
        <patternFill patternType="solid">
          <bgColor theme="7" tint="0.59999389629810485"/>
        </patternFill>
      </fill>
    </dxf>
  </rfmt>
  <rfmt sheetId="1" sqref="B998">
    <dxf>
      <fill>
        <patternFill patternType="solid">
          <bgColor theme="7" tint="0.59999389629810485"/>
        </patternFill>
      </fill>
    </dxf>
  </rfmt>
  <rcc rId="21510" sId="1" numFmtId="4">
    <oc r="R1688">
      <v>19582557.441000003</v>
    </oc>
    <nc r="R1688">
      <v>19287166.800000001</v>
    </nc>
  </rcc>
  <rfmt sheetId="1" sqref="R1688">
    <dxf>
      <fill>
        <patternFill patternType="solid">
          <bgColor theme="7" tint="0.59999389629810485"/>
        </patternFill>
      </fill>
    </dxf>
  </rfmt>
  <rcc rId="21511" sId="1" numFmtId="4">
    <oc r="J1688">
      <v>4262340.67</v>
    </oc>
    <nc r="J1688">
      <v>2973589.2</v>
    </nc>
  </rcc>
  <rfmt sheetId="1" sqref="J1688">
    <dxf>
      <fill>
        <patternFill patternType="solid">
          <bgColor theme="7" tint="0.59999389629810485"/>
        </patternFill>
      </fill>
    </dxf>
  </rfmt>
  <rcc rId="21512" sId="1" numFmtId="4">
    <oc r="H1688">
      <v>3726252.63</v>
    </oc>
    <nc r="H1688">
      <v>1341248.3999999999</v>
    </nc>
  </rcc>
  <rfmt sheetId="1" sqref="H1688">
    <dxf>
      <fill>
        <patternFill patternType="solid">
          <bgColor theme="7" tint="0.59999389629810485"/>
        </patternFill>
      </fill>
    </dxf>
  </rfmt>
  <rcc rId="21513" sId="1" numFmtId="4">
    <oc r="I1688">
      <v>1781977.09</v>
    </oc>
    <nc r="I1688">
      <v>525154.80000000005</v>
    </nc>
  </rcc>
  <rfmt sheetId="1" sqref="I1688">
    <dxf>
      <fill>
        <patternFill patternType="solid">
          <bgColor theme="7" tint="0.59999389629810485"/>
        </patternFill>
      </fill>
    </dxf>
  </rfmt>
  <rfmt sheetId="1" sqref="B1688:C1688">
    <dxf>
      <fill>
        <patternFill patternType="solid">
          <bgColor theme="7" tint="0.59999389629810485"/>
        </patternFill>
      </fill>
    </dxf>
  </rfmt>
  <rcc rId="21514" sId="1" numFmtId="4">
    <oc r="G187">
      <v>1980635.17</v>
    </oc>
    <nc r="G187">
      <v>3957238.3899999997</v>
    </nc>
  </rcc>
  <rfmt sheetId="1" sqref="G187">
    <dxf>
      <fill>
        <patternFill patternType="solid">
          <bgColor theme="7" tint="0.59999389629810485"/>
        </patternFill>
      </fill>
    </dxf>
  </rfmt>
  <rfmt sheetId="1" sqref="B187">
    <dxf>
      <fill>
        <patternFill patternType="solid">
          <bgColor theme="7" tint="0.59999389629810485"/>
        </patternFill>
      </fill>
    </dxf>
  </rfmt>
  <rcc rId="21515" sId="1" numFmtId="4">
    <oc r="D187">
      <v>41961.74</v>
    </oc>
    <nc r="D187">
      <v>83838.06</v>
    </nc>
  </rcc>
  <rfmt sheetId="1" sqref="D187">
    <dxf>
      <fill>
        <patternFill patternType="solid">
          <bgColor theme="7" tint="0.59999389629810485"/>
        </patternFill>
      </fill>
    </dxf>
  </rfmt>
  <rfmt sheetId="1" sqref="O1689">
    <dxf>
      <fill>
        <patternFill patternType="solid">
          <bgColor theme="7" tint="0.59999389629810485"/>
        </patternFill>
      </fill>
    </dxf>
  </rfmt>
  <rcc rId="21516" sId="1" numFmtId="4">
    <oc r="O1689">
      <v>13231346.68</v>
    </oc>
    <nc r="O1689">
      <v>12868728</v>
    </nc>
  </rcc>
  <rfmt sheetId="1" sqref="B1689:C1689">
    <dxf>
      <fill>
        <patternFill patternType="solid">
          <bgColor theme="7" tint="0.59999389629810485"/>
        </patternFill>
      </fill>
    </dxf>
  </rfmt>
  <rcc rId="21517" sId="1" numFmtId="4">
    <oc r="J1663">
      <v>1230683.49</v>
    </oc>
    <nc r="J1663">
      <v>1200494.4000000001</v>
    </nc>
  </rcc>
  <rfmt sheetId="1" sqref="J1663">
    <dxf>
      <fill>
        <patternFill patternType="solid">
          <bgColor theme="7" tint="0.59999389629810485"/>
        </patternFill>
      </fill>
    </dxf>
  </rfmt>
  <rfmt sheetId="1" sqref="B1663:C1663">
    <dxf>
      <fill>
        <patternFill patternType="solid">
          <bgColor theme="7" tint="0.59999389629810485"/>
        </patternFill>
      </fill>
    </dxf>
  </rfmt>
  <rcc rId="21518" sId="1" numFmtId="4">
    <oc r="O1663">
      <v>3771863.55</v>
    </oc>
    <nc r="O1663">
      <v>3752836.8</v>
    </nc>
  </rcc>
  <rfmt sheetId="1" sqref="O1663">
    <dxf>
      <fill>
        <patternFill patternType="solid">
          <bgColor theme="7" tint="0.59999389629810485"/>
        </patternFill>
      </fill>
    </dxf>
  </rfmt>
  <rcc rId="21519" sId="1" numFmtId="4">
    <oc r="G1690">
      <v>8647819.5600000005</v>
    </oc>
    <nc r="G1690">
      <v>6938264.54</v>
    </nc>
  </rcc>
  <rfmt sheetId="1" sqref="G1690">
    <dxf>
      <fill>
        <patternFill patternType="solid">
          <bgColor theme="7" tint="0.59999389629810485"/>
        </patternFill>
      </fill>
    </dxf>
  </rfmt>
  <rcc rId="21520" sId="1" numFmtId="4">
    <oc r="J1690">
      <v>3123292.65</v>
    </oc>
    <nc r="J1690">
      <v>2914713.69</v>
    </nc>
  </rcc>
  <rfmt sheetId="1" sqref="J1690">
    <dxf>
      <fill>
        <patternFill patternType="solid">
          <bgColor theme="7" tint="0.59999389629810485"/>
        </patternFill>
      </fill>
    </dxf>
  </rfmt>
  <rcc rId="21521" sId="1" numFmtId="4">
    <oc r="P1690">
      <v>4195784.04</v>
    </oc>
    <nc r="P1690">
      <v>3989250.13</v>
    </nc>
  </rcc>
  <rfmt sheetId="1" sqref="P1690">
    <dxf>
      <fill>
        <patternFill patternType="solid">
          <bgColor theme="7" tint="0.59999389629810485"/>
        </patternFill>
      </fill>
    </dxf>
  </rfmt>
  <rfmt sheetId="1" sqref="B1690">
    <dxf>
      <fill>
        <patternFill patternType="solid">
          <bgColor theme="7" tint="0.59999389629810485"/>
        </patternFill>
      </fill>
    </dxf>
  </rfmt>
  <rcc rId="21522" sId="1" numFmtId="4">
    <oc r="E1009">
      <v>997814.59</v>
    </oc>
    <nc r="E1009">
      <v>763917.34</v>
    </nc>
  </rcc>
  <rfmt sheetId="1" sqref="E1009">
    <dxf>
      <fill>
        <patternFill patternType="solid">
          <bgColor theme="7" tint="0.59999389629810485"/>
        </patternFill>
      </fill>
    </dxf>
  </rfmt>
  <rfmt sheetId="1" sqref="B1009:C1009">
    <dxf>
      <fill>
        <patternFill patternType="solid">
          <bgColor theme="7" tint="0.59999389629810485"/>
        </patternFill>
      </fill>
    </dxf>
  </rfmt>
  <rcc rId="21523" sId="1" numFmtId="4">
    <oc r="P1695">
      <v>3071798.13</v>
    </oc>
    <nc r="P1695">
      <v>2994788.4</v>
    </nc>
  </rcc>
  <rfmt sheetId="1" sqref="P1695">
    <dxf>
      <fill>
        <patternFill patternType="solid">
          <bgColor theme="7" tint="0.59999389629810485"/>
        </patternFill>
      </fill>
    </dxf>
  </rfmt>
  <rfmt sheetId="1" sqref="B1695">
    <dxf>
      <fill>
        <patternFill patternType="solid">
          <bgColor theme="7" tint="0.59999389629810485"/>
        </patternFill>
      </fill>
    </dxf>
  </rfmt>
  <rcc rId="21524" sId="1" numFmtId="4">
    <oc r="Q1695">
      <v>5119770.7300000004</v>
    </oc>
    <nc r="Q1695">
      <v>5117187.5999999996</v>
    </nc>
  </rcc>
  <rfmt sheetId="1" sqref="Q1695">
    <dxf>
      <fill>
        <patternFill patternType="solid">
          <bgColor theme="7" tint="0.59999389629810485"/>
        </patternFill>
      </fill>
    </dxf>
  </rfmt>
  <rcc rId="21525" sId="1" numFmtId="4">
    <oc r="G1695">
      <v>6615492.1900000004</v>
    </oc>
    <nc r="G1695">
      <v>5036155.2</v>
    </nc>
  </rcc>
  <rfmt sheetId="1" sqref="G1695">
    <dxf>
      <fill>
        <patternFill patternType="solid">
          <bgColor theme="7" tint="0.59999389629810485"/>
        </patternFill>
      </fill>
    </dxf>
  </rfmt>
  <rcc rId="21526" sId="1" numFmtId="4">
    <oc r="J1695">
      <v>2746438.59</v>
    </oc>
    <nc r="J1695">
      <v>1539922.8</v>
    </nc>
  </rcc>
  <rfmt sheetId="1" sqref="J1695">
    <dxf>
      <fill>
        <patternFill patternType="solid">
          <bgColor theme="7" tint="0.59999389629810485"/>
        </patternFill>
      </fill>
    </dxf>
  </rfmt>
  <rcc rId="21527" sId="1" numFmtId="4">
    <oc r="D1695">
      <f>ROUND((F1695+G1695+H1695+I1695+J1695+K1695+M1695+O1695+P1695+Q1695+R1695+S1695)*0.0214,2)</f>
    </oc>
    <nc r="D1695">
      <v>306539.69</v>
    </nc>
  </rcc>
  <rfmt sheetId="1" sqref="D1695">
    <dxf>
      <fill>
        <patternFill patternType="solid">
          <bgColor theme="7" tint="0.59999389629810485"/>
        </patternFill>
      </fill>
    </dxf>
  </rfmt>
  <rfmt sheetId="1" sqref="C1695">
    <dxf>
      <fill>
        <patternFill patternType="solid">
          <bgColor theme="7" tint="0.59999389629810485"/>
        </patternFill>
      </fill>
    </dxf>
  </rfmt>
  <rcc rId="21528" sId="1" numFmtId="4">
    <oc r="P1697">
      <v>2338150.5</v>
    </oc>
    <nc r="P1697">
      <v>2218454.4</v>
    </nc>
  </rcc>
  <rfmt sheetId="1" sqref="P1697">
    <dxf>
      <fill>
        <patternFill patternType="solid">
          <bgColor theme="7" tint="0.59999389629810485"/>
        </patternFill>
      </fill>
    </dxf>
  </rfmt>
  <rcc rId="21529" sId="1" numFmtId="4">
    <oc r="J1697">
      <v>2090483.61</v>
    </oc>
    <nc r="J1697">
      <v>1410853.2</v>
    </nc>
  </rcc>
  <rfmt sheetId="1" sqref="J1697">
    <dxf>
      <fill>
        <patternFill patternType="solid">
          <bgColor theme="7" tint="0.59999389629810485"/>
        </patternFill>
      </fill>
    </dxf>
  </rfmt>
  <rfmt sheetId="1" sqref="B1697:C1697">
    <dxf>
      <fill>
        <patternFill patternType="solid">
          <bgColor theme="7" tint="0.59999389629810485"/>
        </patternFill>
      </fill>
    </dxf>
  </rfmt>
  <rcc rId="21530" sId="1" numFmtId="4">
    <oc r="P1698">
      <v>3181628.04</v>
    </oc>
    <nc r="P1698">
      <v>3181306.8</v>
    </nc>
  </rcc>
  <rfmt sheetId="1" sqref="P1698">
    <dxf>
      <fill>
        <patternFill patternType="solid">
          <bgColor theme="7" tint="0.59999389629810485"/>
        </patternFill>
      </fill>
    </dxf>
  </rfmt>
  <rcc rId="21531" sId="1" numFmtId="4">
    <oc r="J1698">
      <v>2844635.5</v>
    </oc>
    <nc r="J1698">
      <v>1801174.8</v>
    </nc>
  </rcc>
  <rfmt sheetId="1" sqref="J1698">
    <dxf>
      <fill>
        <patternFill patternType="solid">
          <bgColor theme="7" tint="0.59999389629810485"/>
        </patternFill>
      </fill>
    </dxf>
  </rfmt>
  <rcc rId="21532" sId="1" numFmtId="4">
    <oc r="H1698">
      <v>4973713.4400000004</v>
    </oc>
    <nc r="H1698">
      <v>4653006</v>
    </nc>
  </rcc>
  <rfmt sheetId="1" sqref="H1698">
    <dxf>
      <fill>
        <patternFill patternType="solid">
          <bgColor theme="7" tint="0.59999389629810485"/>
        </patternFill>
      </fill>
    </dxf>
  </rfmt>
  <rcc rId="21533" sId="1" numFmtId="4">
    <oc r="G1698">
      <v>6852024.2999999998</v>
    </oc>
    <nc r="G1698">
      <v>6271795.2000000002</v>
    </nc>
  </rcc>
  <rfmt sheetId="1" sqref="G1698">
    <dxf>
      <fill>
        <patternFill patternType="solid">
          <bgColor theme="7" tint="0.59999389629810485"/>
        </patternFill>
      </fill>
    </dxf>
  </rfmt>
  <rfmt sheetId="1" sqref="B1698:C1698">
    <dxf>
      <fill>
        <patternFill patternType="solid">
          <bgColor theme="7" tint="0.59999389629810485"/>
        </patternFill>
      </fill>
    </dxf>
  </rfmt>
  <rcc rId="21534" sId="1" numFmtId="4">
    <oc r="I1698">
      <v>2378540.66</v>
    </oc>
    <nc r="I1698">
      <v>861100.79999999993</v>
    </nc>
  </rcc>
  <rfmt sheetId="1" sqref="I1698">
    <dxf>
      <fill>
        <patternFill patternType="solid">
          <bgColor theme="7" tint="0.59999389629810485"/>
        </patternFill>
      </fill>
    </dxf>
  </rfmt>
  <rcc rId="21535" sId="1" numFmtId="4">
    <oc r="D1698">
      <f>ROUND((F1698+G1698+H1698+I1698+J1698+K1698+M1698+O1698+P1698+Q1698+R1698+S1698)*0.0214,2)</f>
    </oc>
    <nc r="D1698">
      <v>349946.95999999996</v>
    </nc>
  </rcc>
  <rfmt sheetId="1" sqref="D1698">
    <dxf>
      <fill>
        <patternFill patternType="solid">
          <bgColor theme="7" tint="0.59999389629810485"/>
        </patternFill>
      </fill>
    </dxf>
  </rfmt>
  <rcc rId="21536" sId="1" numFmtId="4">
    <oc r="Q1014">
      <v>1862447.01</v>
    </oc>
    <nc r="Q1014">
      <v>1854654</v>
    </nc>
  </rcc>
  <rfmt sheetId="1" sqref="Q1014">
    <dxf>
      <fill>
        <patternFill patternType="solid">
          <bgColor theme="7" tint="0.59999389629810485"/>
        </patternFill>
      </fill>
    </dxf>
  </rfmt>
  <rcc rId="21537" sId="1" numFmtId="4">
    <oc r="D1014">
      <f>ROUND((F1014+G1014+H1014+I1014+J1014+K1014+M1014+O1014+P1014+Q1014+R1014+S1014)*0.0214,2)</f>
    </oc>
    <nc r="D1014">
      <v>4562.45</v>
    </nc>
  </rcc>
  <rfmt sheetId="1" sqref="D1014">
    <dxf>
      <fill>
        <patternFill patternType="solid">
          <bgColor theme="7" tint="0.59999389629810485"/>
        </patternFill>
      </fill>
    </dxf>
  </rfmt>
  <rfmt sheetId="1" sqref="B1014:C1014">
    <dxf>
      <fill>
        <patternFill patternType="solid">
          <bgColor theme="7" tint="0.59999389629810485"/>
        </patternFill>
      </fill>
    </dxf>
  </rfmt>
  <rcc rId="21538" sId="1" numFmtId="4">
    <oc r="J1701">
      <v>2087962.21</v>
    </oc>
    <nc r="J1701">
      <v>1433920.62</v>
    </nc>
  </rcc>
  <rfmt sheetId="1" sqref="J1701">
    <dxf>
      <fill>
        <patternFill patternType="solid">
          <bgColor theme="7" tint="0.59999389629810485"/>
        </patternFill>
      </fill>
    </dxf>
  </rfmt>
  <rfmt sheetId="1" sqref="B1701:C1701">
    <dxf>
      <fill>
        <patternFill patternType="solid">
          <bgColor theme="7" tint="0.59999389629810485"/>
        </patternFill>
      </fill>
    </dxf>
  </rfmt>
  <rcc rId="21539" sId="1" numFmtId="4">
    <oc r="H224">
      <v>635288.11</v>
    </oc>
    <nc r="H224">
      <v>819925.8</v>
    </nc>
  </rcc>
  <rfmt sheetId="1" sqref="H224">
    <dxf>
      <fill>
        <patternFill patternType="solid">
          <bgColor theme="7" tint="0.59999389629810485"/>
        </patternFill>
      </fill>
    </dxf>
  </rfmt>
  <rfmt sheetId="1" sqref="B224:C224">
    <dxf>
      <fill>
        <patternFill patternType="solid">
          <bgColor theme="7" tint="0.59999389629810485"/>
        </patternFill>
      </fill>
    </dxf>
  </rfmt>
  <rfmt sheetId="1" sqref="I224">
    <dxf>
      <fill>
        <patternFill patternType="solid">
          <bgColor rgb="FFFF0000"/>
        </patternFill>
      </fill>
    </dxf>
  </rfmt>
  <rcc rId="21540" sId="1" numFmtId="4">
    <oc r="I224">
      <v>585488.77</v>
    </oc>
    <nc r="I224">
      <v>571138.24</v>
    </nc>
  </rcc>
  <rcc rId="21541" sId="1" numFmtId="4">
    <oc r="D224">
      <f>ROUND((F224+G224+H224+I224+J224+K224+M224+O224+P224+Q224+R224+S224)*0.0214,2)</f>
    </oc>
    <nc r="D224">
      <v>1224.1500000000001</v>
    </nc>
  </rcc>
  <rfmt sheetId="1" sqref="D224">
    <dxf>
      <fill>
        <patternFill patternType="solid">
          <bgColor theme="7" tint="0.59999389629810485"/>
        </patternFill>
      </fill>
    </dxf>
  </rfmt>
</revisions>
</file>

<file path=xl/revisions/revisionLog2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542" sId="1" numFmtId="4">
    <oc r="D237">
      <f>ROUND((F237+G237+H237+I237+J237+K237+M237+O237+P237+Q237+R237+S237)*0.0214,2)</f>
    </oc>
    <nc r="D237">
      <v>5526.59</v>
    </nc>
  </rcc>
  <rfmt sheetId="1" sqref="D237">
    <dxf>
      <fill>
        <patternFill patternType="solid">
          <bgColor theme="7" tint="0.59999389629810485"/>
        </patternFill>
      </fill>
    </dxf>
  </rfmt>
  <rfmt sheetId="1" sqref="B237">
    <dxf>
      <fill>
        <patternFill patternType="solid">
          <bgColor theme="7" tint="0.59999389629810485"/>
        </patternFill>
      </fill>
    </dxf>
  </rfmt>
  <rfmt sheetId="1" sqref="C237">
    <dxf>
      <fill>
        <patternFill patternType="solid">
          <bgColor theme="7" tint="0.59999389629810485"/>
        </patternFill>
      </fill>
    </dxf>
  </rfmt>
  <rcc rId="21543" sId="1" numFmtId="4">
    <oc r="M246">
      <v>16558332.66</v>
    </oc>
    <nc r="M246">
      <v>13483398.25</v>
    </nc>
  </rcc>
  <rfmt sheetId="1" sqref="M246">
    <dxf>
      <fill>
        <patternFill patternType="solid">
          <bgColor theme="7" tint="0.59999389629810485"/>
        </patternFill>
      </fill>
    </dxf>
  </rfmt>
  <rcc rId="21544" sId="1" numFmtId="4">
    <oc r="D246">
      <v>87495.15</v>
    </oc>
    <nc r="D246">
      <v>67340.22</v>
    </nc>
  </rcc>
  <rfmt sheetId="1" sqref="D246">
    <dxf>
      <fill>
        <patternFill patternType="solid">
          <bgColor theme="7" tint="0.59999389629810485"/>
        </patternFill>
      </fill>
    </dxf>
  </rfmt>
  <rfmt sheetId="1" sqref="B246:C246">
    <dxf>
      <fill>
        <patternFill patternType="solid">
          <bgColor theme="7" tint="0.59999389629810485"/>
        </patternFill>
      </fill>
    </dxf>
  </rfmt>
  <rcc rId="21545" sId="1" numFmtId="4">
    <oc r="D1045">
      <f>ROUND((F1045+G1045+H1045+I1045+J1045+K1045+M1045+O1045+P1045+Q1045+R1045+S1045)*0.0214,2)</f>
    </oc>
    <nc r="D1045">
      <v>21490.05</v>
    </nc>
  </rcc>
  <rfmt sheetId="1" sqref="B1045:D1045">
    <dxf>
      <fill>
        <patternFill patternType="solid">
          <bgColor theme="7" tint="0.59999389629810485"/>
        </patternFill>
      </fill>
    </dxf>
  </rfmt>
  <rcc rId="21546" sId="1" numFmtId="4">
    <oc r="J255">
      <v>659991.42000000004</v>
    </oc>
    <nc r="J255">
      <v>634918.63</v>
    </nc>
  </rcc>
  <rcc rId="21547" sId="1" numFmtId="4">
    <oc r="D255">
      <f>ROUND((F255+G255+H255+I255+J255+K255+M255+O255+P255+Q255+R255+S255)*0.0214,2)</f>
    </oc>
    <nc r="D255">
      <v>2850.79</v>
    </nc>
  </rcc>
  <rfmt sheetId="1" sqref="B255:D255">
    <dxf>
      <fill>
        <patternFill patternType="solid">
          <bgColor theme="7" tint="0.59999389629810485"/>
        </patternFill>
      </fill>
    </dxf>
  </rfmt>
  <rfmt sheetId="1" sqref="J255">
    <dxf>
      <fill>
        <patternFill patternType="solid">
          <bgColor theme="7" tint="0.59999389629810485"/>
        </patternFill>
      </fill>
    </dxf>
  </rfmt>
  <rfmt sheetId="1" sqref="J255">
    <dxf>
      <fill>
        <patternFill>
          <bgColor rgb="FFFF0000"/>
        </patternFill>
      </fill>
    </dxf>
  </rfmt>
  <rfmt sheetId="1" sqref="D255">
    <dxf>
      <fill>
        <patternFill>
          <bgColor rgb="FFFF0000"/>
        </patternFill>
      </fill>
    </dxf>
  </rfmt>
  <rcc rId="21548" sId="1" numFmtId="4">
    <oc r="R1732">
      <v>12032159.609999999</v>
    </oc>
    <nc r="R1732">
      <v>11883901.199999999</v>
    </nc>
  </rcc>
  <rfmt sheetId="1" sqref="R1732">
    <dxf>
      <fill>
        <patternFill patternType="solid">
          <bgColor theme="7" tint="0.79998168889431442"/>
        </patternFill>
      </fill>
    </dxf>
  </rfmt>
  <rfmt sheetId="1" sqref="R1732">
    <dxf>
      <fill>
        <patternFill>
          <bgColor theme="7" tint="0.59999389629810485"/>
        </patternFill>
      </fill>
    </dxf>
  </rfmt>
  <rcc rId="21549" sId="1" numFmtId="4">
    <oc r="G1732">
      <v>6308316.1299999999</v>
    </oc>
    <nc r="G1732">
      <v>5084054.4000000004</v>
    </nc>
  </rcc>
  <rfmt sheetId="1" sqref="G1732">
    <dxf>
      <fill>
        <patternFill patternType="solid">
          <bgColor theme="7" tint="0.59999389629810485"/>
        </patternFill>
      </fill>
    </dxf>
  </rfmt>
  <rcc rId="21550" sId="1" numFmtId="4">
    <oc r="J1732">
      <v>2618876.1800000002</v>
    </oc>
    <nc r="J1732">
      <v>2070669.6</v>
    </nc>
  </rcc>
  <rfmt sheetId="1" sqref="J1732">
    <dxf>
      <fill>
        <patternFill patternType="solid">
          <bgColor theme="7" tint="0.59999389629810485"/>
        </patternFill>
      </fill>
    </dxf>
  </rfmt>
  <rcc rId="21551" sId="1" numFmtId="4">
    <oc r="D260">
      <f>ROUND((F260+G260+H260+I260+J260+K260+M260+O260+P260+Q260+R260+S260)*0.0214,2)</f>
    </oc>
    <nc r="D260">
      <v>35938.81</v>
    </nc>
  </rcc>
  <rfmt sheetId="1" sqref="D260">
    <dxf>
      <fill>
        <patternFill patternType="solid">
          <bgColor theme="7" tint="0.59999389629810485"/>
        </patternFill>
      </fill>
    </dxf>
  </rfmt>
  <rfmt sheetId="1" sqref="B260:C260">
    <dxf>
      <fill>
        <patternFill patternType="solid">
          <bgColor theme="7" tint="0.59999389629810485"/>
        </patternFill>
      </fill>
    </dxf>
  </rfmt>
  <rcc rId="21552" sId="1" numFmtId="4">
    <oc r="R1734">
      <v>25162100.539999999</v>
    </oc>
    <nc r="R1734">
      <v>17576695.77</v>
    </nc>
  </rcc>
  <rfmt sheetId="1" sqref="R1734">
    <dxf>
      <fill>
        <patternFill patternType="solid">
          <bgColor theme="7" tint="0.59999389629810485"/>
        </patternFill>
      </fill>
    </dxf>
  </rfmt>
  <rfmt sheetId="1" sqref="B1734:C1734">
    <dxf>
      <fill>
        <patternFill patternType="solid">
          <bgColor theme="7" tint="0.59999389629810485"/>
        </patternFill>
      </fill>
    </dxf>
  </rfmt>
  <rcc rId="21553" sId="1" numFmtId="4">
    <oc r="O1736">
      <v>13439754.279999999</v>
    </oc>
    <nc r="O1736">
      <v>13131307.199999999</v>
    </nc>
  </rcc>
  <rfmt sheetId="1" sqref="O1736">
    <dxf>
      <fill>
        <patternFill patternType="solid">
          <bgColor theme="7" tint="0.59999389629810485"/>
        </patternFill>
      </fill>
    </dxf>
  </rfmt>
  <rcc rId="21554" sId="1" numFmtId="4">
    <oc r="R1736">
      <v>9792813.1899999995</v>
    </oc>
    <nc r="R1736">
      <v>9346674</v>
    </nc>
  </rcc>
  <rfmt sheetId="1" sqref="R1736">
    <dxf>
      <fill>
        <patternFill patternType="solid">
          <bgColor theme="7" tint="0.59999389629810485"/>
        </patternFill>
      </fill>
    </dxf>
  </rfmt>
  <rcc rId="21555" sId="1" numFmtId="4">
    <oc r="G1736">
      <v>5081414.0470000003</v>
    </oc>
    <nc r="G1736">
      <v>4031416.8</v>
    </nc>
  </rcc>
  <rfmt sheetId="1" sqref="G1736">
    <dxf>
      <fill>
        <patternFill patternType="solid">
          <bgColor theme="7" tint="0.59999389629810485"/>
        </patternFill>
      </fill>
    </dxf>
  </rfmt>
  <rcc rId="21556" sId="1" numFmtId="4">
    <oc r="J1736">
      <v>4385122.4800000004</v>
    </oc>
    <nc r="J1736">
      <v>3517662</v>
    </nc>
  </rcc>
  <rfmt sheetId="1" sqref="J1736">
    <dxf>
      <fill>
        <patternFill patternType="solid">
          <bgColor theme="7" tint="0.59999389629810485"/>
        </patternFill>
      </fill>
    </dxf>
  </rfmt>
  <rcc rId="21557" sId="1" numFmtId="4">
    <oc r="D1736">
      <f>ROUND((F1736+G1736+H1736+I1736+J1736+K1736+M1736+O1736+P1736+Q1736+R1736+S1736)*0.0214,2)</f>
    </oc>
    <nc r="D1736">
      <v>632970.43000000005</v>
    </nc>
  </rcc>
  <rfmt sheetId="1" sqref="B1736:D1736">
    <dxf>
      <fill>
        <patternFill patternType="solid">
          <bgColor theme="7" tint="0.59999389629810485"/>
        </patternFill>
      </fill>
    </dxf>
  </rfmt>
  <rcc rId="21558" sId="1" numFmtId="4">
    <oc r="J1737">
      <v>3685431.76</v>
    </oc>
    <nc r="J1737">
      <v>2361608.4</v>
    </nc>
  </rcc>
  <rfmt sheetId="1" sqref="J1737">
    <dxf>
      <fill>
        <patternFill patternType="solid">
          <bgColor theme="7" tint="0.59999389629810485"/>
        </patternFill>
      </fill>
    </dxf>
  </rfmt>
  <rfmt sheetId="1" sqref="B1737:C1737">
    <dxf>
      <fill>
        <patternFill patternType="solid">
          <bgColor theme="7" tint="0.59999389629810485"/>
        </patternFill>
      </fill>
    </dxf>
  </rfmt>
  <rcc rId="21559" sId="1" numFmtId="4">
    <oc r="J1738">
      <v>3721046.65</v>
    </oc>
    <nc r="J1738">
      <v>2310255.6</v>
    </nc>
  </rcc>
  <rfmt sheetId="1" sqref="J1738">
    <dxf>
      <fill>
        <patternFill patternType="solid">
          <bgColor theme="7" tint="0.59999389629810485"/>
        </patternFill>
      </fill>
    </dxf>
  </rfmt>
  <rfmt sheetId="1" sqref="B1738:C1738">
    <dxf>
      <fill>
        <patternFill patternType="solid">
          <bgColor theme="7" tint="0.59999389629810485"/>
        </patternFill>
      </fill>
    </dxf>
  </rfmt>
  <rcc rId="21560" sId="1" numFmtId="4">
    <oc r="P1739">
      <v>4129989.33</v>
    </oc>
    <nc r="P1739">
      <v>4099997.24</v>
    </nc>
  </rcc>
  <rfmt sheetId="1" sqref="P1739">
    <dxf>
      <fill>
        <patternFill patternType="solid">
          <bgColor theme="7" tint="0.59999389629810485"/>
        </patternFill>
      </fill>
    </dxf>
  </rfmt>
  <rcc rId="21561" sId="1" numFmtId="4">
    <oc r="J1739">
      <v>3692523.22</v>
    </oc>
    <nc r="J1739">
      <v>2072641.2799999998</v>
    </nc>
  </rcc>
  <rfmt sheetId="1" sqref="J1739">
    <dxf>
      <fill>
        <patternFill patternType="solid">
          <bgColor theme="7" tint="0.59999389629810485"/>
        </patternFill>
      </fill>
    </dxf>
  </rfmt>
  <rcc rId="21562" sId="1" numFmtId="4">
    <oc r="G1739">
      <v>4447251.84</v>
    </oc>
    <nc r="G1739">
      <v>3449590.2</v>
    </nc>
  </rcc>
  <rfmt sheetId="1" sqref="G1739">
    <dxf>
      <fill>
        <patternFill patternType="solid">
          <bgColor theme="7" tint="0.59999389629810485"/>
        </patternFill>
      </fill>
    </dxf>
  </rfmt>
  <rcc rId="21563" sId="1" numFmtId="4">
    <oc r="R1739">
      <v>16964921.489999998</v>
    </oc>
    <nc r="R1739">
      <v>16633187.060000001</v>
    </nc>
  </rcc>
  <rfmt sheetId="1" sqref="R1739">
    <dxf>
      <fill>
        <patternFill patternType="solid">
          <bgColor theme="7" tint="0.59999389629810485"/>
        </patternFill>
      </fill>
    </dxf>
  </rfmt>
  <rfmt sheetId="1" sqref="B1739:C1739">
    <dxf>
      <fill>
        <patternFill patternType="solid">
          <bgColor theme="7" tint="0.59999389629810485"/>
        </patternFill>
      </fill>
    </dxf>
  </rfmt>
  <rcc rId="21564" sId="1" numFmtId="4">
    <oc r="R1740">
      <v>13027169.5</v>
    </oc>
    <nc r="R1740">
      <v>12412866</v>
    </nc>
  </rcc>
  <rfmt sheetId="1" sqref="R1740">
    <dxf>
      <fill>
        <patternFill patternType="solid">
          <bgColor theme="7" tint="0.59999389629810485"/>
        </patternFill>
      </fill>
    </dxf>
  </rfmt>
  <rfmt sheetId="1" sqref="B1740:C1740">
    <dxf>
      <fill>
        <patternFill patternType="solid">
          <bgColor theme="7" tint="0.59999389629810485"/>
        </patternFill>
      </fill>
    </dxf>
  </rfmt>
  <rcc rId="21565" sId="1" numFmtId="4">
    <oc r="R1741">
      <v>9352027.6300000008</v>
    </oc>
    <nc r="R1741">
      <v>9108402</v>
    </nc>
  </rcc>
  <rfmt sheetId="1" sqref="R1741">
    <dxf>
      <fill>
        <patternFill patternType="solid">
          <bgColor theme="7" tint="0.59999389629810485"/>
        </patternFill>
      </fill>
    </dxf>
  </rfmt>
  <rcc rId="21566" sId="1" numFmtId="4">
    <oc r="J1741">
      <v>2652678.7999999998</v>
    </oc>
    <nc r="J1741">
      <v>480172.79999999999</v>
    </nc>
  </rcc>
  <rcc rId="21567" sId="1" numFmtId="4">
    <oc r="H1741">
      <v>2319082.41</v>
    </oc>
    <nc r="H1741">
      <v>1070442</v>
    </nc>
  </rcc>
  <rcc rId="21568" sId="1" numFmtId="4">
    <oc r="G1741">
      <v>6389739.4699999997</v>
    </oc>
    <nc r="G1741">
      <v>3949384.8</v>
    </nc>
  </rcc>
  <rfmt sheetId="1" sqref="G1741">
    <dxf>
      <fill>
        <patternFill patternType="solid">
          <bgColor theme="7" tint="0.59999389629810485"/>
        </patternFill>
      </fill>
    </dxf>
  </rfmt>
  <rfmt sheetId="1" sqref="J1741">
    <dxf>
      <fill>
        <patternFill patternType="solid">
          <bgColor theme="7" tint="0.59999389629810485"/>
        </patternFill>
      </fill>
    </dxf>
  </rfmt>
  <rcc rId="21569" sId="1" numFmtId="4">
    <oc r="I1741">
      <v>1109008.54</v>
    </oc>
    <nc r="I1741">
      <v>716851.19999999995</v>
    </nc>
  </rcc>
  <rfmt sheetId="1" sqref="H1741:I1741">
    <dxf>
      <fill>
        <patternFill patternType="solid">
          <bgColor theme="7" tint="0.59999389629810485"/>
        </patternFill>
      </fill>
    </dxf>
  </rfmt>
  <rcc rId="21570" sId="1" numFmtId="4">
    <oc r="D1741">
      <f>ROUND((F1741+G1741+H1741+I1741+J1741+K1741+M1741+O1741+P1741+Q1741+R1741+S1741)*0.0214,2)</f>
    </oc>
    <nc r="D1741">
      <v>323056.32</v>
    </nc>
  </rcc>
  <rfmt sheetId="1" sqref="D1741">
    <dxf>
      <fill>
        <patternFill patternType="solid">
          <bgColor theme="7" tint="0.59999389629810485"/>
        </patternFill>
      </fill>
    </dxf>
  </rfmt>
  <rfmt sheetId="1" sqref="B1741:C1741">
    <dxf>
      <fill>
        <patternFill patternType="solid">
          <bgColor theme="7" tint="0.59999389629810485"/>
        </patternFill>
      </fill>
    </dxf>
  </rfmt>
  <rcc rId="21571" sId="1" numFmtId="4">
    <oc r="J1742">
      <v>2637707.94</v>
    </oc>
    <nc r="J1742">
      <v>1110465.6000000001</v>
    </nc>
  </rcc>
  <rfmt sheetId="1" sqref="J1742">
    <dxf>
      <fill>
        <patternFill patternType="solid">
          <bgColor theme="7" tint="0.59999389629810485"/>
        </patternFill>
      </fill>
    </dxf>
  </rfmt>
  <rcc rId="21572" sId="1" numFmtId="4">
    <oc r="H1742">
      <v>4611988.5199999996</v>
    </oc>
    <nc r="H1742">
      <v>1648749.6</v>
    </nc>
  </rcc>
  <rfmt sheetId="1" sqref="H1742">
    <dxf>
      <fill>
        <patternFill patternType="solid">
          <bgColor theme="7" tint="0.59999389629810485"/>
        </patternFill>
      </fill>
    </dxf>
  </rfmt>
  <rcc rId="21573" sId="1" numFmtId="4">
    <oc r="I1742">
      <v>2205499.31</v>
    </oc>
    <nc r="I1742">
      <v>1108224</v>
    </nc>
  </rcc>
  <rfmt sheetId="1" sqref="I1742">
    <dxf>
      <fill>
        <patternFill patternType="solid">
          <bgColor theme="7" tint="0.59999389629810485"/>
        </patternFill>
      </fill>
    </dxf>
  </rfmt>
  <rcc rId="21574" sId="1" numFmtId="4">
    <oc r="D1742">
      <f>ROUND((F1742+G1742+H1742+I1742+J1742+K1742+M1742+O1742+P1742+Q1742+R1742+S1742)*0.0214,2)</f>
    </oc>
    <nc r="D1742">
      <v>324204.99</v>
    </nc>
  </rcc>
  <rfmt sheetId="1" sqref="B1742:D1742">
    <dxf>
      <fill>
        <patternFill patternType="solid">
          <bgColor theme="7" tint="0.59999389629810485"/>
        </patternFill>
      </fill>
    </dxf>
  </rfmt>
  <rcc rId="21575" sId="1" numFmtId="4">
    <oc r="J273">
      <v>3793927.68</v>
    </oc>
    <nc r="J273">
      <v>1955706</v>
    </nc>
  </rcc>
  <rfmt sheetId="1" sqref="J273">
    <dxf>
      <fill>
        <patternFill patternType="solid">
          <bgColor theme="7" tint="0.59999389629810485"/>
        </patternFill>
      </fill>
    </dxf>
  </rfmt>
  <rcc rId="21576" sId="1" numFmtId="4">
    <oc r="D273">
      <f>ROUND((F273+G273+H273+I273+J273+K273+M273+O273+P273+Q273+R273+S273)*0.0214,2)</f>
    </oc>
    <nc r="D273">
      <v>41656.54</v>
    </nc>
  </rcc>
  <rfmt sheetId="1" sqref="D273">
    <dxf>
      <fill>
        <patternFill patternType="solid">
          <bgColor theme="7" tint="0.59999389629810485"/>
        </patternFill>
      </fill>
    </dxf>
  </rfmt>
  <rfmt sheetId="1" sqref="B273:C273">
    <dxf>
      <fill>
        <patternFill patternType="solid">
          <bgColor theme="7" tint="0.59999389629810485"/>
        </patternFill>
      </fill>
    </dxf>
  </rfmt>
  <rcc rId="21577" sId="1" numFmtId="4">
    <oc r="R1749">
      <v>12028177.48</v>
    </oc>
    <nc r="R1749">
      <v>11316268</v>
    </nc>
  </rcc>
  <rfmt sheetId="1" sqref="R1749">
    <dxf>
      <fill>
        <patternFill patternType="solid">
          <bgColor theme="7" tint="0.59999389629810485"/>
        </patternFill>
      </fill>
    </dxf>
  </rfmt>
  <rcc rId="21578" sId="1" numFmtId="4">
    <oc r="O1749">
      <v>8023813.1900000004</v>
    </oc>
    <nc r="O1749">
      <v>7463911</v>
    </nc>
  </rcc>
  <rfmt sheetId="1" sqref="O1749">
    <dxf>
      <fill>
        <patternFill patternType="solid">
          <bgColor theme="7" tint="0.59999389629810485"/>
        </patternFill>
      </fill>
    </dxf>
  </rfmt>
  <rfmt sheetId="1" sqref="B1749:C1749">
    <dxf>
      <fill>
        <patternFill patternType="solid">
          <bgColor theme="7" tint="0.59999389629810485"/>
        </patternFill>
      </fill>
    </dxf>
  </rfmt>
  <rcc rId="21579" sId="1" numFmtId="4">
    <oc r="D1749">
      <f>ROUND((F1749+G1749+H1749+I1749+J1749+K1749+M1749+O1749+P1749+Q1749+R1749+S1749)*0.0214,2)</f>
    </oc>
    <nc r="D1749">
      <v>40189.58</v>
    </nc>
  </rcc>
  <rcc rId="21580" sId="1" numFmtId="4">
    <oc r="F1703">
      <v>3313820.27</v>
    </oc>
    <nc r="F1703">
      <v>3241950.42</v>
    </nc>
  </rcc>
  <rcc rId="21581" sId="1" numFmtId="4">
    <oc r="D1703">
      <f>ROUND((F1703+G1703+H1703+I1703+J1703+K1703+M1703+O1703+P1703+Q1703+R1703+S1703)*0.0214,2)</f>
    </oc>
    <nc r="D1703">
      <v>68340.31</v>
    </nc>
  </rcc>
  <rfmt sheetId="1" sqref="D1703">
    <dxf>
      <fill>
        <patternFill patternType="solid">
          <bgColor theme="7" tint="0.59999389629810485"/>
        </patternFill>
      </fill>
    </dxf>
  </rfmt>
  <rfmt sheetId="1" sqref="B1703:C1703">
    <dxf>
      <fill>
        <patternFill patternType="solid">
          <bgColor theme="7" tint="0.59999389629810485"/>
        </patternFill>
      </fill>
    </dxf>
  </rfmt>
  <rfmt sheetId="1" sqref="F1703">
    <dxf>
      <fill>
        <patternFill patternType="solid">
          <bgColor theme="7" tint="0.59999389629810485"/>
        </patternFill>
      </fill>
    </dxf>
  </rfmt>
  <rcc rId="21582" sId="1" numFmtId="4">
    <oc r="J1707">
      <v>2621712.7599999998</v>
    </oc>
    <nc r="J1707">
      <v>1518980.4</v>
    </nc>
  </rcc>
  <rcc rId="21583" sId="1" numFmtId="4">
    <oc r="D1707">
      <f>ROUND((F1707+G1707+H1707+I1707+J1707+K1707+M1707+O1707+P1707+Q1707+R1707+S1707)*0.0214,2)</f>
    </oc>
    <nc r="D1707">
      <v>31701.119999999999</v>
    </nc>
  </rcc>
  <rfmt sheetId="1" sqref="B1707:D1707">
    <dxf>
      <fill>
        <patternFill patternType="solid">
          <bgColor theme="7" tint="0.59999389629810485"/>
        </patternFill>
      </fill>
    </dxf>
  </rfmt>
  <rfmt sheetId="1" sqref="J1707">
    <dxf>
      <fill>
        <patternFill patternType="solid">
          <bgColor theme="7" tint="0.59999389629810485"/>
        </patternFill>
      </fill>
    </dxf>
  </rfmt>
  <rcc rId="21584" sId="1" numFmtId="4">
    <oc r="J1709">
      <v>2642356.79</v>
    </oc>
    <nc r="J1709">
      <v>2123730</v>
    </nc>
  </rcc>
  <rfmt sheetId="1" sqref="J1709">
    <dxf>
      <fill>
        <patternFill patternType="solid">
          <bgColor theme="7" tint="0.59999389629810485"/>
        </patternFill>
      </fill>
    </dxf>
  </rfmt>
  <rcc rId="21585" sId="1" numFmtId="4">
    <oc r="H1709">
      <v>4620116.95</v>
    </oc>
    <nc r="H1709">
      <v>2917536</v>
    </nc>
  </rcc>
  <rfmt sheetId="1" sqref="H1709">
    <dxf>
      <fill>
        <patternFill patternType="solid">
          <bgColor theme="7" tint="0.59999389629810485"/>
        </patternFill>
      </fill>
    </dxf>
  </rfmt>
  <rcc rId="21586" sId="1" numFmtId="4">
    <oc r="G1709">
      <v>6364875.9299999997</v>
    </oc>
    <nc r="G1709">
      <v>6068176.7999999998</v>
    </nc>
  </rcc>
  <rfmt sheetId="1" sqref="G1709">
    <dxf>
      <fill>
        <patternFill patternType="solid">
          <bgColor theme="7" tint="0.59999389629810485"/>
        </patternFill>
      </fill>
    </dxf>
  </rfmt>
  <rcc rId="21587" sId="1" numFmtId="4">
    <oc r="I1709">
      <v>2209386.41</v>
    </oc>
    <nc r="I1709">
      <v>1519856.4</v>
    </nc>
  </rcc>
  <rfmt sheetId="1" sqref="I1709">
    <dxf>
      <fill>
        <patternFill patternType="solid">
          <bgColor theme="7" tint="0.59999389629810485"/>
        </patternFill>
      </fill>
    </dxf>
  </rfmt>
  <rfmt sheetId="1" sqref="B1709:C1709">
    <dxf>
      <fill>
        <patternFill patternType="solid">
          <bgColor theme="7" tint="0.59999389629810485"/>
        </patternFill>
      </fill>
    </dxf>
  </rfmt>
  <rcc rId="21588" sId="1" numFmtId="4">
    <oc r="G1710">
      <v>669843.6</v>
    </oc>
    <nc r="G1710">
      <v>2221381.2000000002</v>
    </nc>
  </rcc>
  <rfmt sheetId="1" sqref="G1710">
    <dxf>
      <fill>
        <patternFill patternType="solid">
          <bgColor theme="7" tint="0.59999389629810485"/>
        </patternFill>
      </fill>
    </dxf>
  </rfmt>
  <rcc rId="21589" sId="1" numFmtId="4">
    <oc r="I1710">
      <v>1562621.51</v>
    </oc>
    <nc r="I1710">
      <v>568054.80000000005</v>
    </nc>
  </rcc>
  <rfmt sheetId="1" sqref="I1710">
    <dxf>
      <fill>
        <patternFill patternType="solid">
          <bgColor theme="7" tint="0.59999389629810485"/>
        </patternFill>
      </fill>
    </dxf>
  </rfmt>
  <rcc rId="21590" sId="1" numFmtId="4">
    <oc r="H1710">
      <v>3322686.54</v>
    </oc>
    <nc r="H1710">
      <v>1450395.6</v>
    </nc>
  </rcc>
  <rfmt sheetId="1" sqref="H1710">
    <dxf>
      <fill>
        <patternFill patternType="solid">
          <bgColor theme="7" tint="0.59999389629810485"/>
        </patternFill>
      </fill>
    </dxf>
  </rfmt>
  <rcc rId="21591" sId="1" numFmtId="4">
    <oc r="D1710">
      <f>ROUND((F1710+G1710+H1710+I1710+J1710+K1710+M1710+O1710+P1710+Q1710+R1710+S1710)*0.0214,2)</f>
    </oc>
    <nc r="D1710">
      <v>4070.24</v>
    </nc>
  </rcc>
  <rfmt sheetId="1" sqref="B1710:D1710">
    <dxf>
      <fill>
        <patternFill patternType="solid">
          <bgColor theme="7" tint="0.59999389629810485"/>
        </patternFill>
      </fill>
    </dxf>
  </rfmt>
  <rcc rId="21592" sId="1" numFmtId="4">
    <oc r="F1711">
      <v>3301268.14</v>
    </oc>
    <nc r="F1711">
      <v>3106754.4</v>
    </nc>
  </rcc>
  <rfmt sheetId="1" sqref="F1711">
    <dxf>
      <fill>
        <patternFill patternType="solid">
          <bgColor theme="7" tint="0.59999389629810485"/>
        </patternFill>
      </fill>
    </dxf>
  </rfmt>
  <rcc rId="21593" sId="1" numFmtId="4">
    <oc r="J1711">
      <v>4331148.59</v>
    </oc>
    <nc r="J1711">
      <v>1839910.8</v>
    </nc>
  </rcc>
  <rfmt sheetId="1" sqref="J1711">
    <dxf>
      <fill>
        <patternFill patternType="solid">
          <bgColor theme="7" tint="0.59999389629810485"/>
        </patternFill>
      </fill>
    </dxf>
  </rfmt>
  <rfmt sheetId="1" sqref="B1711:C1711">
    <dxf>
      <fill>
        <patternFill patternType="solid">
          <bgColor theme="7" tint="0.59999389629810485"/>
        </patternFill>
      </fill>
    </dxf>
  </rfmt>
  <rfmt sheetId="1" sqref="B1714">
    <dxf>
      <fill>
        <patternFill patternType="solid">
          <bgColor theme="7" tint="0.59999389629810485"/>
        </patternFill>
      </fill>
    </dxf>
  </rfmt>
  <rfmt sheetId="1" sqref="G1714">
    <dxf>
      <fill>
        <patternFill patternType="solid">
          <bgColor theme="7" tint="0.59999389629810485"/>
        </patternFill>
      </fill>
    </dxf>
  </rfmt>
  <rfmt sheetId="1" sqref="B1714:G1714">
    <dxf>
      <fill>
        <patternFill>
          <bgColor theme="0"/>
        </patternFill>
      </fill>
    </dxf>
  </rfmt>
  <rcc rId="21594" sId="1" numFmtId="4">
    <oc r="F1717">
      <v>2081610.28</v>
    </oc>
    <nc r="F1717">
      <v>1749837.6</v>
    </nc>
  </rcc>
  <rfmt sheetId="1" sqref="F1717">
    <dxf>
      <fill>
        <patternFill patternType="solid">
          <bgColor theme="7" tint="0.59999389629810485"/>
        </patternFill>
      </fill>
    </dxf>
  </rfmt>
  <rcc rId="21595" sId="1" numFmtId="4">
    <oc r="G1717">
      <f>6578398.68/2</f>
    </oc>
    <nc r="G1717">
      <v>3068338.8</v>
    </nc>
  </rcc>
  <rcc rId="21596" sId="1" numFmtId="4">
    <oc r="J1717">
      <v>2731000.04</v>
    </oc>
    <nc r="J1717">
      <v>1547415.5999999999</v>
    </nc>
  </rcc>
  <rfmt sheetId="1" sqref="J1717">
    <dxf>
      <fill>
        <patternFill patternType="solid">
          <bgColor theme="7" tint="0.59999389629810485"/>
        </patternFill>
      </fill>
    </dxf>
  </rfmt>
  <rcc rId="21597" sId="1" numFmtId="4">
    <oc r="P1717">
      <v>3054551.14</v>
    </oc>
    <nc r="P1717">
      <v>3024862.8</v>
    </nc>
  </rcc>
  <rfmt sheetId="1" sqref="P1717">
    <dxf>
      <fill>
        <patternFill patternType="solid">
          <bgColor theme="7" tint="0.59999389629810485"/>
        </patternFill>
      </fill>
    </dxf>
  </rfmt>
  <rcc rId="21598" sId="1" numFmtId="4">
    <oc r="D1717">
      <f>ROUND((F1717+G1717+H1717+I1717+J1717+K1717+M1717+O1717+P1717+Q1717+R1717+S1717)*0.0214,2)</f>
    </oc>
    <nc r="D1717">
      <v>195987.87</v>
    </nc>
  </rcc>
  <rfmt sheetId="1" sqref="B1717:D1717">
    <dxf>
      <fill>
        <patternFill patternType="solid">
          <bgColor theme="7" tint="0.59999389629810485"/>
        </patternFill>
      </fill>
    </dxf>
  </rfmt>
  <rfmt sheetId="1" sqref="J1721">
    <dxf>
      <fill>
        <patternFill patternType="solid">
          <bgColor theme="7" tint="0.59999389629810485"/>
        </patternFill>
      </fill>
    </dxf>
  </rfmt>
  <rfmt sheetId="1" sqref="I1721">
    <dxf>
      <fill>
        <patternFill patternType="solid">
          <bgColor theme="7" tint="0.59999389629810485"/>
        </patternFill>
      </fill>
    </dxf>
  </rfmt>
  <rcc rId="21599" sId="1" numFmtId="4">
    <oc r="J1721">
      <v>805228.8</v>
    </oc>
    <nc r="J1721">
      <v>2891398.8</v>
    </nc>
  </rcc>
  <rcc rId="21600" sId="1" numFmtId="4">
    <oc r="D1721">
      <v>2541.15</v>
    </oc>
    <nc r="D1721">
      <v>4543.87</v>
    </nc>
  </rcc>
  <rfmt sheetId="1" sqref="D1721">
    <dxf>
      <fill>
        <patternFill patternType="solid">
          <bgColor theme="7" tint="0.59999389629810485"/>
        </patternFill>
      </fill>
    </dxf>
  </rfmt>
  <rfmt sheetId="1" sqref="B1721:D1721">
    <dxf>
      <fill>
        <patternFill>
          <bgColor theme="7" tint="0.59999389629810485"/>
        </patternFill>
      </fill>
    </dxf>
  </rfmt>
  <rcc rId="21601" sId="1" numFmtId="4">
    <oc r="J1719">
      <v>3694099.1</v>
    </oc>
    <nc r="J1719">
      <v>2875726.8</v>
    </nc>
  </rcc>
  <rfmt sheetId="1" sqref="J1719">
    <dxf>
      <fill>
        <patternFill patternType="solid">
          <bgColor theme="7" tint="0.59999389629810485"/>
        </patternFill>
      </fill>
    </dxf>
  </rfmt>
  <rfmt sheetId="1" sqref="B1719:C1719">
    <dxf>
      <fill>
        <patternFill patternType="solid">
          <bgColor theme="7" tint="0.59999389629810485"/>
        </patternFill>
      </fill>
    </dxf>
  </rfmt>
  <rcc rId="21602" sId="1" numFmtId="4">
    <oc r="R1718">
      <v>12158501.449999999</v>
    </oc>
    <nc r="R1718">
      <v>11934972</v>
    </nc>
  </rcc>
  <rfmt sheetId="1" sqref="R1718">
    <dxf>
      <fill>
        <patternFill patternType="solid">
          <bgColor theme="7" tint="0.59999389629810485"/>
        </patternFill>
      </fill>
    </dxf>
  </rfmt>
  <rcc rId="21603" sId="1" numFmtId="4">
    <oc r="J1718">
      <v>2646375.2799999998</v>
    </oc>
    <nc r="J1718">
      <v>1924057.2</v>
    </nc>
  </rcc>
  <rfmt sheetId="1" sqref="J1718">
    <dxf>
      <fill>
        <patternFill patternType="solid">
          <bgColor theme="7" tint="0.59999389629810485"/>
        </patternFill>
      </fill>
    </dxf>
  </rfmt>
  <rcc rId="21604" sId="1" numFmtId="4">
    <oc r="I1718">
      <v>1106373.22</v>
    </oc>
    <nc r="I1718">
      <v>996924</v>
    </nc>
  </rcc>
  <rfmt sheetId="1" sqref="I1718">
    <dxf>
      <fill>
        <patternFill patternType="solid">
          <bgColor theme="7" tint="0.59999389629810485"/>
        </patternFill>
      </fill>
    </dxf>
  </rfmt>
  <rcc rId="21605" sId="1" numFmtId="4">
    <oc r="D1718">
      <f>ROUND((F1718+G1718+H1718+I1718+J1718+K1718+M1718+O1718+P1718+Q1718+R1718+S1718)*0.0214,2)</f>
    </oc>
    <nc r="D1718">
      <v>313163.49999999994</v>
    </nc>
  </rcc>
  <rfmt sheetId="1" sqref="B1718:D1718">
    <dxf>
      <fill>
        <patternFill patternType="solid">
          <bgColor theme="7" tint="0.59999389629810485"/>
        </patternFill>
      </fill>
    </dxf>
  </rfmt>
  <rcc rId="21606" sId="1" numFmtId="4">
    <oc r="J1726">
      <v>4228105</v>
    </oc>
    <nc r="J1726">
      <v>2196817.2000000002</v>
    </nc>
  </rcc>
  <rfmt sheetId="1" sqref="J1726">
    <dxf>
      <fill>
        <patternFill patternType="solid">
          <bgColor theme="7" tint="0.59999389629810485"/>
        </patternFill>
      </fill>
    </dxf>
  </rfmt>
  <rcc rId="21607" sId="1" numFmtId="4">
    <oc r="I1726">
      <v>1767664.02</v>
    </oc>
    <nc r="I1726">
      <v>696282</v>
    </nc>
  </rcc>
  <rfmt sheetId="1" sqref="I1726">
    <dxf>
      <fill>
        <patternFill patternType="solid">
          <bgColor theme="7" tint="0.59999389629810485"/>
        </patternFill>
      </fill>
    </dxf>
  </rfmt>
  <rcc rId="21608" sId="1" numFmtId="4">
    <oc r="H1726">
      <v>3696322.89</v>
    </oc>
    <nc r="H1726">
      <v>1734336</v>
    </nc>
  </rcc>
  <rfmt sheetId="1" sqref="H1726">
    <dxf>
      <fill>
        <patternFill patternType="solid">
          <bgColor theme="7" tint="0.59999389629810485"/>
        </patternFill>
      </fill>
    </dxf>
  </rfmt>
  <rfmt sheetId="1" sqref="B1726:C1726">
    <dxf>
      <fill>
        <patternFill patternType="solid">
          <bgColor theme="7" tint="0.59999389629810485"/>
        </patternFill>
      </fill>
    </dxf>
  </rfmt>
  <rcc rId="21609" sId="1" numFmtId="4">
    <oc r="R1727">
      <v>1786594.46</v>
    </oc>
    <nc r="R1727">
      <v>1609932</v>
    </nc>
  </rcc>
  <rfmt sheetId="1" sqref="R1727">
    <dxf>
      <fill>
        <patternFill patternType="solid">
          <bgColor theme="7" tint="0.59999389629810485"/>
        </patternFill>
      </fill>
    </dxf>
  </rfmt>
  <rfmt sheetId="1" sqref="B1727:C1727">
    <dxf>
      <fill>
        <patternFill patternType="solid">
          <bgColor theme="7" tint="0.59999389629810485"/>
        </patternFill>
      </fill>
    </dxf>
  </rfmt>
  <rcc rId="21610" sId="1" numFmtId="4">
    <oc r="O1725">
      <v>6371331.7300000004</v>
    </oc>
    <nc r="O1725">
      <v>6310689.5999999996</v>
    </nc>
  </rcc>
  <rfmt sheetId="1" sqref="O1725">
    <dxf>
      <fill>
        <patternFill>
          <bgColor theme="7" tint="0.59999389629810485"/>
        </patternFill>
      </fill>
    </dxf>
  </rfmt>
  <rfmt sheetId="1" sqref="B1725:C1725">
    <dxf>
      <fill>
        <patternFill>
          <bgColor theme="7" tint="0.59999389629810485"/>
        </patternFill>
      </fill>
    </dxf>
  </rfmt>
</revisions>
</file>

<file path=xl/revisions/revisionLog2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496">
    <dxf>
      <fill>
        <patternFill patternType="solid">
          <bgColor rgb="FFFFFF00"/>
        </patternFill>
      </fill>
    </dxf>
  </rfmt>
  <rcc rId="21611" sId="1">
    <nc r="T1496" t="inlineStr">
      <is>
        <t>ТС выше 0,00 исключили реш. ОСС+Комиссии</t>
      </is>
    </nc>
  </rcc>
  <rcv guid="{588C31BA-C36B-4B9E-AE8B-D926F1C5CA78}" action="delete"/>
  <rdn rId="0" localSheetId="1" customView="1" name="Z_588C31BA_C36B_4B9E_AE8B_D926F1C5CA78_.wvu.FilterData" hidden="1" oldHidden="1">
    <formula>'2020-2022'!$A$7:$S$2111</formula>
    <oldFormula>'2020-2022'!$A$7:$S$2111</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2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614" sId="1" numFmtId="4">
    <oc r="P1702">
      <v>1893160.47</v>
    </oc>
    <nc r="P1702">
      <v>1878307.2</v>
    </nc>
  </rcc>
  <rfmt sheetId="1" sqref="P1702">
    <dxf>
      <fill>
        <patternFill patternType="solid">
          <bgColor theme="7" tint="0.59999389629810485"/>
        </patternFill>
      </fill>
    </dxf>
  </rfmt>
  <rfmt sheetId="1" sqref="C1702">
    <dxf>
      <fill>
        <patternFill patternType="solid">
          <bgColor theme="7" tint="0.59999389629810485"/>
        </patternFill>
      </fill>
    </dxf>
  </rfmt>
  <rcc rId="21615" sId="1" numFmtId="4">
    <oc r="Q1697">
      <v>4668447.82</v>
    </oc>
    <nc r="Q1697">
      <v>4636408.8</v>
    </nc>
  </rcc>
  <rfmt sheetId="1" sqref="Q1697">
    <dxf>
      <fill>
        <patternFill patternType="solid">
          <bgColor theme="7" tint="0.59999389629810485"/>
        </patternFill>
      </fill>
    </dxf>
  </rfmt>
  <rcc rId="21616" sId="1" numFmtId="4">
    <oc r="Q1705">
      <v>5226153.58</v>
    </oc>
    <nc r="Q1705">
      <v>5116278</v>
    </nc>
  </rcc>
  <rfmt sheetId="1" sqref="Q1705">
    <dxf>
      <fill>
        <patternFill patternType="solid">
          <bgColor theme="7" tint="0.59999389629810485"/>
        </patternFill>
      </fill>
    </dxf>
  </rfmt>
  <rfmt sheetId="1" sqref="B1705:C1705">
    <dxf>
      <fill>
        <patternFill patternType="solid">
          <bgColor theme="7" tint="0.59999389629810485"/>
        </patternFill>
      </fill>
    </dxf>
  </rfmt>
  <rcc rId="21617" sId="1" numFmtId="4">
    <oc r="J1091">
      <v>10272955.439999999</v>
    </oc>
    <nc r="J1091">
      <v>7948307.79</v>
    </nc>
  </rcc>
  <rfmt sheetId="1" sqref="J1091">
    <dxf>
      <fill>
        <patternFill patternType="solid">
          <bgColor theme="7" tint="0.59999389629810485"/>
        </patternFill>
      </fill>
    </dxf>
  </rfmt>
  <rcc rId="21618" sId="1" numFmtId="4">
    <oc r="D1091">
      <f>ROUND((F1091+G1091+H1091+I1091+J1091+K1091+M1091+O1091+P1091+Q1091+R1091+S1091)*0.0214,2)</f>
    </oc>
    <nc r="D1091">
      <v>13591.61</v>
    </nc>
  </rcc>
  <rfmt sheetId="1" sqref="D1091">
    <dxf>
      <fill>
        <patternFill patternType="solid">
          <bgColor theme="7" tint="0.59999389629810485"/>
        </patternFill>
      </fill>
    </dxf>
  </rfmt>
  <rfmt sheetId="1" sqref="B1091:C1091">
    <dxf>
      <fill>
        <patternFill patternType="solid">
          <bgColor theme="7" tint="0.59999389629810485"/>
        </patternFill>
      </fill>
    </dxf>
  </rfmt>
  <rcc rId="21619" sId="1" numFmtId="4">
    <oc r="J1767">
      <v>1207138.5</v>
    </oc>
    <nc r="J1767">
      <v>1118555.46</v>
    </nc>
  </rcc>
  <rfmt sheetId="1" sqref="J1767">
    <dxf>
      <fill>
        <patternFill patternType="solid">
          <bgColor theme="7" tint="0.59999389629810485"/>
        </patternFill>
      </fill>
    </dxf>
  </rfmt>
  <rcc rId="21620" sId="1" numFmtId="4">
    <oc r="D1767">
      <f>ROUND((F1767+G1767+H1767+I1767+J1767+K1767+M1767+O1767+P1767+Q1767+R1767+S1767)*0.0214,2)</f>
    </oc>
    <nc r="D1767">
      <v>1912.73</v>
    </nc>
  </rcc>
  <rfmt sheetId="1" sqref="B1767:D1767">
    <dxf>
      <fill>
        <patternFill patternType="solid">
          <bgColor theme="7" tint="0.59999389629810485"/>
        </patternFill>
      </fill>
    </dxf>
  </rfmt>
  <rcc rId="21621" sId="1" numFmtId="4">
    <oc r="J1102">
      <v>822625.68</v>
    </oc>
    <nc r="J1102">
      <v>410208.08</v>
    </nc>
  </rcc>
  <rfmt sheetId="1" sqref="J1102">
    <dxf>
      <fill>
        <patternFill patternType="solid">
          <bgColor theme="7" tint="0.59999389629810485"/>
        </patternFill>
      </fill>
    </dxf>
  </rfmt>
  <rcc rId="21622" sId="1" numFmtId="4">
    <oc r="J1768">
      <v>822625.68</v>
    </oc>
    <nc r="J1768">
      <v>864209.82</v>
    </nc>
  </rcc>
  <rfmt sheetId="1" sqref="J1768">
    <dxf>
      <fill>
        <patternFill patternType="solid">
          <bgColor theme="7" tint="0.59999389629810485"/>
        </patternFill>
      </fill>
    </dxf>
  </rfmt>
  <rcc rId="21623" sId="1" numFmtId="4">
    <oc r="D1102">
      <f>ROUND((F1102+G1102+H1102+I1102+J1102+K1102+M1102+O1102+P1102+Q1102+R1102+S1102)*0.0214,2)</f>
    </oc>
    <nc r="D1102">
      <v>7392.82</v>
    </nc>
  </rcc>
  <rfmt sheetId="1" sqref="B1102:D1102">
    <dxf>
      <fill>
        <patternFill patternType="solid">
          <bgColor theme="7" tint="0.59999389629810485"/>
        </patternFill>
      </fill>
    </dxf>
  </rfmt>
  <rcc rId="21624" sId="1" numFmtId="4">
    <oc r="D1768">
      <f>ROUND((F1768+G1768+H1768+I1768+J1768+K1768+M1768+O1768+P1768+Q1768+R1768+S1768)*0.0214,2)</f>
    </oc>
    <nc r="D1768">
      <v>1477.8</v>
    </nc>
  </rcc>
  <rfmt sheetId="1" sqref="D1768">
    <dxf>
      <fill>
        <patternFill patternType="solid">
          <bgColor theme="7" tint="0.59999389629810485"/>
        </patternFill>
      </fill>
    </dxf>
  </rfmt>
  <rfmt sheetId="1" sqref="B1768:D1768">
    <dxf>
      <fill>
        <patternFill>
          <bgColor theme="7" tint="0.59999389629810485"/>
        </patternFill>
      </fill>
    </dxf>
  </rfmt>
  <rcc rId="21625" sId="1" numFmtId="4">
    <oc r="J1105">
      <v>1335959.81</v>
    </oc>
    <nc r="J1105">
      <v>679719.08</v>
    </nc>
  </rcc>
  <rfmt sheetId="1" sqref="J1105">
    <dxf>
      <fill>
        <patternFill patternType="solid">
          <bgColor theme="7" tint="0.59999389629810485"/>
        </patternFill>
      </fill>
    </dxf>
  </rfmt>
  <rcc rId="21626" sId="1" numFmtId="4">
    <oc r="J1771">
      <v>1335959.8149999999</v>
    </oc>
    <nc r="J1771">
      <v>1003840.72</v>
    </nc>
  </rcc>
  <rfmt sheetId="1" sqref="J1771">
    <dxf>
      <fill>
        <patternFill patternType="solid">
          <bgColor theme="7" tint="0.59999389629810485"/>
        </patternFill>
      </fill>
    </dxf>
  </rfmt>
  <rcc rId="21627" sId="1" numFmtId="4">
    <oc r="F1105">
      <v>2025588.37</v>
    </oc>
    <nc r="F1105">
      <v>416943.79</v>
    </nc>
  </rcc>
  <rfmt sheetId="1" sqref="F1105">
    <dxf>
      <fill>
        <patternFill patternType="solid">
          <bgColor theme="7" tint="0.59999389629810485"/>
        </patternFill>
      </fill>
    </dxf>
  </rfmt>
  <rcc rId="21628" sId="1" numFmtId="4">
    <oc r="D1105">
      <f>ROUND((F1105+G1105+H1105+I1105+J1105+K1105+M1105+O1105+P1105+Q1105+R1105+S1105)*0.0214,2)</f>
    </oc>
    <nc r="D1105">
      <v>1875.29</v>
    </nc>
  </rcc>
  <rfmt sheetId="1" sqref="C1105:D1105">
    <dxf>
      <fill>
        <patternFill patternType="solid">
          <bgColor theme="7" tint="0.59999389629810485"/>
        </patternFill>
      </fill>
    </dxf>
  </rfmt>
  <rcc rId="21629" sId="1" numFmtId="4">
    <oc r="D1771">
      <f>ROUND((F1771+G1771+H1771+I1771+J1771+K1771+M1771+O1771+P1771+Q1771+R1771+S1771)*0.0214,2)</f>
    </oc>
    <nc r="D1771">
      <v>1716.57</v>
    </nc>
  </rcc>
  <rfmt sheetId="1" sqref="D1771">
    <dxf>
      <fill>
        <patternFill patternType="solid">
          <bgColor theme="7" tint="0.59999389629810485"/>
        </patternFill>
      </fill>
    </dxf>
  </rfmt>
  <rfmt sheetId="1" sqref="B1771:C1771">
    <dxf>
      <fill>
        <patternFill patternType="solid">
          <bgColor theme="7" tint="0.59999389629810485"/>
        </patternFill>
      </fill>
    </dxf>
  </rfmt>
  <rfmt sheetId="1" sqref="B1105">
    <dxf>
      <fill>
        <patternFill patternType="solid">
          <bgColor theme="7" tint="0.59999389629810485"/>
        </patternFill>
      </fill>
    </dxf>
  </rfmt>
  <rcc rId="21630" sId="1" numFmtId="4">
    <oc r="J1106">
      <v>1287869.8899999999</v>
    </oc>
    <nc r="J1106">
      <v>1385971.8199999998</v>
    </nc>
  </rcc>
  <rfmt sheetId="1" sqref="J1106">
    <dxf>
      <fill>
        <patternFill patternType="solid">
          <bgColor theme="7" tint="0.59999389629810485"/>
        </patternFill>
      </fill>
    </dxf>
  </rfmt>
  <rcc rId="21631" sId="1" numFmtId="4">
    <oc r="D1106">
      <v>6482.49</v>
    </oc>
    <nc r="D1106">
      <v>6650.2449999999999</v>
    </nc>
  </rcc>
  <rfmt sheetId="1" sqref="D1106">
    <dxf>
      <fill>
        <patternFill patternType="solid">
          <bgColor theme="7" tint="0.59999389629810485"/>
        </patternFill>
      </fill>
    </dxf>
  </rfmt>
  <rfmt sheetId="1" sqref="B1106:C1106">
    <dxf>
      <fill>
        <patternFill patternType="solid">
          <bgColor theme="7" tint="0.59999389629810485"/>
        </patternFill>
      </fill>
    </dxf>
  </rfmt>
  <rcc rId="21632" sId="1" numFmtId="4">
    <oc r="J1108">
      <v>4615675.3099999996</v>
    </oc>
    <nc r="J1108">
      <v>285755.88</v>
    </nc>
  </rcc>
  <rfmt sheetId="1" sqref="J1108">
    <dxf>
      <fill>
        <patternFill patternType="solid">
          <bgColor theme="7" tint="0.59999389629810485"/>
        </patternFill>
      </fill>
    </dxf>
  </rfmt>
  <rcc rId="21633" sId="1" numFmtId="4">
    <oc r="D1108">
      <f>ROUND((F1108+G1108+H1108+I1108+J1108+K1108+M1108+O1108+P1108+Q1108+R1108+S1108)*0.0214,2)</f>
    </oc>
    <nc r="D1108">
      <v>7202.81</v>
    </nc>
  </rcc>
  <rfmt sheetId="1" sqref="B1108:D1108">
    <dxf>
      <fill>
        <patternFill patternType="solid">
          <bgColor theme="7" tint="0.59999389629810485"/>
        </patternFill>
      </fill>
    </dxf>
  </rfmt>
  <rcc rId="21634" sId="1" numFmtId="4">
    <oc r="J1111">
      <v>1350976.36</v>
    </oc>
    <nc r="J1111">
      <v>730429.39</v>
    </nc>
  </rcc>
  <rfmt sheetId="1" sqref="J1111">
    <dxf>
      <fill>
        <patternFill patternType="solid">
          <bgColor theme="7" tint="0.59999389629810485"/>
        </patternFill>
      </fill>
    </dxf>
  </rfmt>
  <rcc rId="21635" sId="1" numFmtId="4">
    <oc r="D1111">
      <f>ROUND((F1111+G1111+H1111+I1111+J1111+K1111+M1111+O1111+P1111+Q1111+R1111+S1111)*0.0214,2)</f>
    </oc>
    <nc r="D1111">
      <v>1249.03</v>
    </nc>
  </rcc>
  <rfmt sheetId="1" sqref="D1111">
    <dxf>
      <fill>
        <patternFill patternType="solid">
          <bgColor theme="7" tint="0.59999389629810485"/>
        </patternFill>
      </fill>
    </dxf>
  </rfmt>
  <rfmt sheetId="1" sqref="B1111">
    <dxf>
      <fill>
        <patternFill patternType="solid">
          <bgColor theme="7" tint="0.59999389629810485"/>
        </patternFill>
      </fill>
    </dxf>
  </rfmt>
  <rcc rId="21636" sId="1" numFmtId="4">
    <oc r="J1780">
      <v>1350976.36</v>
    </oc>
    <nc r="J1780">
      <v>897266.65</v>
    </nc>
  </rcc>
  <rfmt sheetId="1" sqref="J1780">
    <dxf>
      <fill>
        <patternFill patternType="solid">
          <bgColor theme="7" tint="0.59999389629810485"/>
        </patternFill>
      </fill>
    </dxf>
  </rfmt>
  <rcc rId="21637" sId="1" numFmtId="4">
    <oc r="D1780">
      <f>ROUND((F1780+G1780+H1780+I1780+J1780+K1780+M1780+O1780+P1780+Q1780+R1780+S1780)*0.0214,2)</f>
    </oc>
    <nc r="D1780">
      <v>1534.33</v>
    </nc>
  </rcc>
  <rfmt sheetId="1" sqref="D1780">
    <dxf>
      <fill>
        <patternFill patternType="solid">
          <bgColor theme="7" tint="0.59999389629810485"/>
        </patternFill>
      </fill>
    </dxf>
  </rfmt>
  <rfmt sheetId="1" sqref="B1780:C1780">
    <dxf>
      <fill>
        <patternFill patternType="solid">
          <bgColor theme="7" tint="0.59999389629810485"/>
        </patternFill>
      </fill>
    </dxf>
  </rfmt>
  <rfmt sheetId="1" sqref="C1111">
    <dxf>
      <fill>
        <patternFill patternType="solid">
          <bgColor theme="7" tint="0.59999389629810485"/>
        </patternFill>
      </fill>
    </dxf>
  </rfmt>
  <rcc rId="21638" sId="1" numFmtId="4">
    <oc r="G1808">
      <v>13957934.720000001</v>
    </oc>
    <nc r="G1808">
      <v>8855922.3599999994</v>
    </nc>
  </rcc>
  <rfmt sheetId="1" sqref="G1808">
    <dxf>
      <fill>
        <patternFill patternType="solid">
          <bgColor theme="7" tint="0.59999389629810485"/>
        </patternFill>
      </fill>
    </dxf>
  </rfmt>
  <rfmt sheetId="1" sqref="B1808:D1808">
    <dxf>
      <fill>
        <patternFill patternType="solid">
          <bgColor theme="7" tint="0.59999389629810485"/>
        </patternFill>
      </fill>
    </dxf>
  </rfmt>
  <rcc rId="21639" sId="1" numFmtId="4">
    <oc r="D1810">
      <f>ROUND((F1810+G1810+H1810+I1810+J1810+K1810+M1810+O1810+P1810+Q1810+R1810+S1810)*0.0214,2)</f>
    </oc>
    <nc r="D1810">
      <v>141502.72</v>
    </nc>
  </rcc>
  <rfmt sheetId="1" sqref="D1810">
    <dxf>
      <fill>
        <patternFill patternType="solid">
          <bgColor theme="7" tint="0.59999389629810485"/>
        </patternFill>
      </fill>
    </dxf>
  </rfmt>
  <rfmt sheetId="1" sqref="B1810:D1810">
    <dxf>
      <fill>
        <patternFill>
          <bgColor theme="7" tint="0.59999389629810485"/>
        </patternFill>
      </fill>
    </dxf>
  </rfmt>
  <rcc rId="21640" sId="1" numFmtId="4">
    <oc r="D1812">
      <f>ROUND((F1812+G1812+H1812+I1812+J1812+K1812+M1812+O1812+P1812+Q1812+R1812+S1812)*0.0214,2)</f>
    </oc>
    <nc r="D1812">
      <v>158857.19</v>
    </nc>
  </rcc>
  <rfmt sheetId="1" sqref="D1812">
    <dxf>
      <fill>
        <patternFill patternType="solid">
          <bgColor theme="7" tint="0.59999389629810485"/>
        </patternFill>
      </fill>
    </dxf>
  </rfmt>
  <rfmt sheetId="1" sqref="B1812:C1812">
    <dxf>
      <fill>
        <patternFill patternType="solid">
          <bgColor theme="7" tint="0.59999389629810485"/>
        </patternFill>
      </fill>
    </dxf>
  </rfmt>
  <rcc rId="21641" sId="1" numFmtId="4">
    <oc r="D1811">
      <f>ROUND((F1811+G1811+H1811+I1811+J1811+K1811+M1811+O1811+P1811+Q1811+R1811+S1811)*0.0214,2)</f>
    </oc>
    <nc r="D1811">
      <v>101911.19</v>
    </nc>
  </rcc>
  <rfmt sheetId="1" sqref="D1811">
    <dxf>
      <fill>
        <patternFill patternType="solid">
          <bgColor theme="7" tint="0.59999389629810485"/>
        </patternFill>
      </fill>
    </dxf>
  </rfmt>
  <rfmt sheetId="1" sqref="B1811:C1811">
    <dxf>
      <fill>
        <patternFill patternType="solid">
          <bgColor theme="7" tint="0.59999389629810485"/>
        </patternFill>
      </fill>
    </dxf>
  </rfmt>
  <rcc rId="21642" sId="1" numFmtId="4">
    <oc r="D1813">
      <f>ROUND((F1813+G1813+H1813+I1813+J1813+K1813+M1813+O1813+P1813+Q1813+R1813+S1813)*0.0214,2)</f>
    </oc>
    <nc r="D1813">
      <v>154008.9</v>
    </nc>
  </rcc>
  <rfmt sheetId="1" sqref="D1813">
    <dxf>
      <fill>
        <patternFill patternType="solid">
          <bgColor theme="7" tint="0.59999389629810485"/>
        </patternFill>
      </fill>
    </dxf>
  </rfmt>
  <rfmt sheetId="1" sqref="B1813:C1813">
    <dxf>
      <fill>
        <patternFill patternType="solid">
          <bgColor theme="7" tint="0.59999389629810485"/>
        </patternFill>
      </fill>
    </dxf>
  </rfmt>
  <rcc rId="21643" sId="1" numFmtId="4">
    <oc r="G1814">
      <v>13815016.82</v>
    </oc>
    <nc r="G1814">
      <v>8923182.9700000007</v>
    </nc>
  </rcc>
  <rfmt sheetId="1" sqref="G1814">
    <dxf>
      <fill>
        <patternFill patternType="solid">
          <bgColor theme="7" tint="0.59999389629810485"/>
        </patternFill>
      </fill>
    </dxf>
  </rfmt>
  <rcc rId="21644" sId="1" numFmtId="4">
    <oc r="D1814">
      <f>ROUND((F1814+G1814+H1814+I1814+J1814+K1814+M1814+O1814+P1814+Q1814+R1814+S1814)*0.0214,2)</f>
    </oc>
    <nc r="D1814">
      <v>207212.09</v>
    </nc>
  </rcc>
  <rfmt sheetId="1" sqref="B1814:D1814">
    <dxf>
      <fill>
        <patternFill patternType="solid">
          <bgColor theme="7" tint="0.59999389629810485"/>
        </patternFill>
      </fill>
    </dxf>
  </rfmt>
  <rcc rId="21645" sId="1" numFmtId="4">
    <oc r="D1815">
      <f>ROUND((F1815+G1815+H1815+I1815+J1815+K1815+M1815+O1815+P1815+Q1815+R1815+S1815)*0.0214,2)</f>
    </oc>
    <nc r="D1815">
      <v>199828.1</v>
    </nc>
  </rcc>
  <rfmt sheetId="1" sqref="D1815">
    <dxf>
      <fill>
        <patternFill patternType="solid">
          <bgColor theme="7" tint="0.59999389629810485"/>
        </patternFill>
      </fill>
    </dxf>
  </rfmt>
  <rfmt sheetId="1" sqref="B1815:C1815">
    <dxf>
      <fill>
        <patternFill patternType="solid">
          <bgColor theme="7" tint="0.59999389629810485"/>
        </patternFill>
      </fill>
    </dxf>
  </rfmt>
  <rcc rId="21646" sId="1" numFmtId="4">
    <oc r="O1821">
      <v>3841817.37</v>
    </oc>
    <nc r="O1821">
      <v>2065670.68</v>
    </nc>
  </rcc>
  <rfmt sheetId="1" sqref="O1821">
    <dxf>
      <fill>
        <patternFill patternType="solid">
          <bgColor theme="7" tint="0.59999389629810485"/>
        </patternFill>
      </fill>
    </dxf>
  </rfmt>
  <rfmt sheetId="1" sqref="B1821">
    <dxf>
      <fill>
        <patternFill patternType="solid">
          <bgColor theme="7" tint="0.59999389629810485"/>
        </patternFill>
      </fill>
    </dxf>
  </rfmt>
  <rcc rId="21647" sId="1" numFmtId="4">
    <oc r="O1820">
      <v>3841817.37</v>
    </oc>
    <nc r="O1820">
      <v>2030365.02</v>
    </nc>
  </rcc>
  <rfmt sheetId="1" sqref="O1820">
    <dxf>
      <fill>
        <patternFill patternType="solid">
          <bgColor theme="7" tint="0.59999389629810485"/>
        </patternFill>
      </fill>
    </dxf>
  </rfmt>
  <rfmt sheetId="1" sqref="B1820:D1820">
    <dxf>
      <fill>
        <patternFill patternType="solid">
          <bgColor theme="7" tint="0.59999389629810485"/>
        </patternFill>
      </fill>
    </dxf>
  </rfmt>
  <rcc rId="21648" sId="1" numFmtId="4">
    <oc r="O1819">
      <v>10142127.1</v>
    </oc>
    <nc r="O1819">
      <v>2030365.02</v>
    </nc>
  </rcc>
  <rfmt sheetId="1" sqref="O1819">
    <dxf>
      <fill>
        <patternFill patternType="solid">
          <bgColor theme="7" tint="0.59999389629810485"/>
        </patternFill>
      </fill>
    </dxf>
  </rfmt>
  <rfmt sheetId="1" sqref="B1819:D1819">
    <dxf>
      <fill>
        <patternFill patternType="solid">
          <bgColor theme="7" tint="0.59999389629810485"/>
        </patternFill>
      </fill>
    </dxf>
  </rfmt>
  <rcc rId="21649" sId="1" numFmtId="4">
    <oc r="P1822">
      <v>3867319.79</v>
    </oc>
    <nc r="P1822">
      <v>3788206.8</v>
    </nc>
  </rcc>
  <rfmt sheetId="1" sqref="P1822">
    <dxf>
      <fill>
        <patternFill patternType="solid">
          <bgColor theme="7" tint="0.59999389629810485"/>
        </patternFill>
      </fill>
    </dxf>
  </rfmt>
  <rfmt sheetId="1" sqref="B1822:C1822">
    <dxf>
      <fill>
        <patternFill patternType="solid">
          <bgColor theme="7" tint="0.59999389629810485"/>
        </patternFill>
      </fill>
    </dxf>
  </rfmt>
  <rcc rId="21650" sId="1" numFmtId="4">
    <oc r="O1165">
      <v>18659166.219999999</v>
    </oc>
    <nc r="O1165">
      <v>12128275.199999999</v>
    </nc>
  </rcc>
  <rfmt sheetId="1" sqref="O1165">
    <dxf>
      <fill>
        <patternFill patternType="solid">
          <bgColor theme="7" tint="0.59999389629810485"/>
        </patternFill>
      </fill>
    </dxf>
  </rfmt>
  <rcc rId="21651" sId="1" numFmtId="4">
    <oc r="P1165">
      <v>8103411.9299999997</v>
    </oc>
    <nc r="P1165">
      <v>7712396.4000000004</v>
    </nc>
  </rcc>
  <rfmt sheetId="1" sqref="P1165">
    <dxf>
      <fill>
        <patternFill patternType="solid">
          <bgColor theme="7" tint="0.59999389629810485"/>
        </patternFill>
      </fill>
    </dxf>
  </rfmt>
  <rcc rId="21652" sId="1" numFmtId="4">
    <oc r="J1165">
      <v>7104224.3500000006</v>
    </oc>
    <nc r="J1165">
      <v>6050824.7999999998</v>
    </nc>
  </rcc>
  <rfmt sheetId="1" sqref="J1165">
    <dxf>
      <fill>
        <patternFill patternType="solid">
          <bgColor theme="7" tint="0.59999389629810485"/>
        </patternFill>
      </fill>
    </dxf>
  </rfmt>
  <rcc rId="21653" sId="1" numFmtId="4">
    <oc r="H1165">
      <v>10289619.32</v>
    </oc>
    <nc r="H1165">
      <v>6179558.4000000004</v>
    </nc>
  </rcc>
  <rfmt sheetId="1" sqref="H1165">
    <dxf>
      <fill>
        <patternFill patternType="solid">
          <bgColor theme="7" tint="0.59999389629810485"/>
        </patternFill>
      </fill>
    </dxf>
  </rfmt>
  <rcc rId="21654" sId="1" numFmtId="4">
    <oc r="I1165">
      <v>4588341.6500000004</v>
    </oc>
    <nc r="I1165">
      <v>2598144</v>
    </nc>
  </rcc>
  <rfmt sheetId="1" sqref="I1165">
    <dxf>
      <fill>
        <patternFill patternType="solid">
          <bgColor theme="7" tint="0.59999389629810485"/>
        </patternFill>
      </fill>
    </dxf>
  </rfmt>
  <rcc rId="21655" sId="1" numFmtId="4">
    <oc r="Q1165">
      <v>17629858.16</v>
    </oc>
    <nc r="Q1165">
      <v>17197358.399999999</v>
    </nc>
  </rcc>
  <rcc rId="21656" sId="1" numFmtId="4">
    <oc r="D1165">
      <f>ROUND((F1165+G1165+H1165+I1165+J1165+K1165+M1165+O1165+P1165+Q1165+R1165+S1165)*0.0214,2)</f>
    </oc>
    <nc r="D1165">
      <v>313039.07</v>
    </nc>
  </rcc>
  <rfmt sheetId="1" sqref="D1165">
    <dxf>
      <fill>
        <patternFill patternType="solid">
          <bgColor theme="7" tint="0.59999389629810485"/>
        </patternFill>
      </fill>
    </dxf>
  </rfmt>
  <rfmt sheetId="1" sqref="B1165">
    <dxf>
      <fill>
        <patternFill patternType="solid">
          <bgColor theme="7" tint="0.59999389629810485"/>
        </patternFill>
      </fill>
    </dxf>
  </rfmt>
  <rfmt sheetId="1" sqref="B1164">
    <dxf>
      <fill>
        <patternFill patternType="solid">
          <bgColor theme="7" tint="0.59999389629810485"/>
        </patternFill>
      </fill>
    </dxf>
  </rfmt>
  <rcc rId="21657" sId="1" numFmtId="4">
    <oc r="P1164">
      <v>2976468.85</v>
    </oc>
    <nc r="P1164">
      <v>2749746</v>
    </nc>
  </rcc>
  <rfmt sheetId="1" sqref="P1164">
    <dxf>
      <fill>
        <patternFill patternType="solid">
          <bgColor theme="7" tint="0.59999389629810485"/>
        </patternFill>
      </fill>
    </dxf>
  </rfmt>
  <rcc rId="21658" sId="1" numFmtId="4">
    <oc r="E1164">
      <v>27722.18</v>
    </oc>
    <nc r="E1164">
      <v>59832.91</v>
    </nc>
  </rcc>
  <rfmt sheetId="1" sqref="E1164">
    <dxf>
      <fill>
        <patternFill patternType="solid">
          <bgColor theme="7" tint="0.59999389629810485"/>
        </patternFill>
      </fill>
    </dxf>
  </rfmt>
  <rcc rId="21659" sId="1" numFmtId="4">
    <oc r="D1164">
      <f>ROUND((F1164+G1164+H1164+I1164+J1164+K1164+M1164+O1164+P1164+Q1164+R1164+S1164)*0.0214,2)</f>
    </oc>
    <nc r="D1164">
      <v>15013.61</v>
    </nc>
  </rcc>
  <rfmt sheetId="1" sqref="C1164:D1164">
    <dxf>
      <fill>
        <patternFill patternType="solid">
          <bgColor theme="7" tint="0.59999389629810485"/>
        </patternFill>
      </fill>
    </dxf>
  </rfmt>
  <rcc rId="21660" sId="1" numFmtId="4">
    <oc r="E1166">
      <v>308013.43</v>
    </oc>
    <nc r="E1166">
      <v>826104</v>
    </nc>
  </rcc>
  <rfmt sheetId="1" sqref="E1166">
    <dxf>
      <fill>
        <patternFill patternType="solid">
          <bgColor theme="7" tint="0.59999389629810485"/>
        </patternFill>
      </fill>
    </dxf>
  </rfmt>
  <rfmt sheetId="1" sqref="B1166">
    <dxf>
      <fill>
        <patternFill patternType="solid">
          <bgColor theme="7" tint="0.59999389629810485"/>
        </patternFill>
      </fill>
    </dxf>
  </rfmt>
  <rcc rId="21661" sId="1" numFmtId="4">
    <oc r="F1167">
      <v>2087292</v>
    </oc>
    <nc r="F1167">
      <v>1699542.5</v>
    </nc>
  </rcc>
  <rfmt sheetId="1" sqref="F1167">
    <dxf>
      <fill>
        <patternFill patternType="solid">
          <bgColor theme="7" tint="0.59999389629810485"/>
        </patternFill>
      </fill>
    </dxf>
  </rfmt>
  <rcc rId="21662" sId="1" numFmtId="4">
    <oc r="D1167">
      <f>ROUND((F1167+G1167+H1167+I1167+J1167+K1167+M1167+O1167+P1167+Q1167+R1167+S1167)*0.0214,2)</f>
    </oc>
    <nc r="D1167">
      <v>77639.789999999994</v>
    </nc>
  </rcc>
  <rfmt sheetId="1" sqref="B1167:D1167">
    <dxf>
      <fill>
        <patternFill patternType="solid">
          <bgColor theme="7" tint="0.59999389629810485"/>
        </patternFill>
      </fill>
    </dxf>
  </rfmt>
  <rcc rId="21663" sId="1" numFmtId="4">
    <oc r="F1168">
      <v>2092829.75</v>
    </oc>
    <nc r="F1168">
      <v>1704688.11</v>
    </nc>
  </rcc>
  <rfmt sheetId="1" sqref="F1168">
    <dxf>
      <fill>
        <patternFill patternType="solid">
          <bgColor theme="7" tint="0.59999389629810485"/>
        </patternFill>
      </fill>
    </dxf>
  </rfmt>
  <rcc rId="21664" sId="1" numFmtId="4">
    <oc r="D1168">
      <f>ROUND((F1168+G1168+H1168+I1168+J1168+K1168+M1168+O1168+P1168+Q1168+R1168+S1168)*0.0214,2)</f>
    </oc>
    <nc r="D1168">
      <v>77366.53</v>
    </nc>
  </rcc>
  <rfmt sheetId="1" sqref="D1168">
    <dxf>
      <fill>
        <patternFill patternType="solid">
          <bgColor theme="7" tint="0.59999389629810485"/>
        </patternFill>
      </fill>
    </dxf>
  </rfmt>
  <rfmt sheetId="1" sqref="B1168">
    <dxf>
      <fill>
        <patternFill patternType="solid">
          <bgColor theme="7" tint="0.59999389629810485"/>
        </patternFill>
      </fill>
    </dxf>
  </rfmt>
  <rcc rId="21665" sId="1" numFmtId="4">
    <oc r="J1169">
      <v>597134.4</v>
    </oc>
    <nc r="J1169">
      <v>1551483.6</v>
    </nc>
  </rcc>
  <rfmt sheetId="1" sqref="J1169">
    <dxf>
      <fill>
        <patternFill patternType="solid">
          <bgColor theme="7" tint="0.59999389629810485"/>
        </patternFill>
      </fill>
    </dxf>
  </rfmt>
  <rcc rId="21666" sId="1" numFmtId="4">
    <oc r="H1169">
      <v>1391390.4</v>
    </oc>
    <nc r="H1169">
      <v>3304884</v>
    </nc>
  </rcc>
  <rfmt sheetId="1" sqref="H1169">
    <dxf>
      <fill>
        <patternFill patternType="solid">
          <bgColor theme="7" tint="0.59999389629810485"/>
        </patternFill>
      </fill>
    </dxf>
  </rfmt>
  <rcc rId="21667" sId="1" numFmtId="4">
    <oc r="I1169">
      <v>754246.8</v>
    </oc>
    <nc r="I1169">
      <v>1461081.6</v>
    </nc>
  </rcc>
  <rfmt sheetId="1" sqref="I1169">
    <dxf>
      <fill>
        <patternFill patternType="solid">
          <bgColor theme="7" tint="0.59999389629810485"/>
        </patternFill>
      </fill>
    </dxf>
  </rfmt>
  <rcc rId="21668" sId="1">
    <oc r="C1169">
      <f>ROUND(SUM(D1169+E1169+F1169+G1169+H1169+I1169+J1169+K1169+M1169+O1169+P1169+Q1169+R1169+S1169),2)</f>
    </oc>
    <nc r="C1169">
      <f>ROUND(SUM(D1169+E1169+F1169+G1169+H1169+I1169+J1169+K1169+M1169+O1169+P1169+Q1169+R1169+S1169),2)</f>
    </nc>
  </rcc>
  <rfmt sheetId="1" sqref="B1169:C1169">
    <dxf>
      <fill>
        <patternFill patternType="solid">
          <bgColor theme="7" tint="0.59999389629810485"/>
        </patternFill>
      </fill>
    </dxf>
  </rfmt>
  <rcc rId="21669" sId="1" numFmtId="4">
    <oc r="E1170">
      <v>486662.74</v>
    </oc>
    <nc r="E1170">
      <v>943276.14</v>
    </nc>
  </rcc>
  <rfmt sheetId="1" sqref="E1170">
    <dxf>
      <fill>
        <patternFill patternType="solid">
          <bgColor theme="7" tint="0.59999389629810485"/>
        </patternFill>
      </fill>
    </dxf>
  </rfmt>
  <rfmt sheetId="1" sqref="C1170">
    <dxf>
      <fill>
        <patternFill patternType="solid">
          <bgColor theme="7" tint="0.59999389629810485"/>
        </patternFill>
      </fill>
    </dxf>
  </rfmt>
  <rfmt sheetId="1" sqref="B1170">
    <dxf>
      <fill>
        <patternFill patternType="solid">
          <bgColor theme="7" tint="0.59999389629810485"/>
        </patternFill>
      </fill>
    </dxf>
  </rfmt>
  <rcc rId="21670" sId="1" numFmtId="4">
    <oc r="E1171">
      <v>258993.54</v>
    </oc>
    <nc r="E1171">
      <v>486662.74</v>
    </nc>
  </rcc>
  <rfmt sheetId="1" sqref="E1171">
    <dxf>
      <fill>
        <patternFill patternType="solid">
          <bgColor theme="7" tint="0.59999389629810485"/>
        </patternFill>
      </fill>
    </dxf>
  </rfmt>
  <rfmt sheetId="1" sqref="B1171:C1171">
    <dxf>
      <fill>
        <patternFill patternType="solid">
          <bgColor theme="7" tint="0.59999389629810485"/>
        </patternFill>
      </fill>
    </dxf>
  </rfmt>
  <rcc rId="21671" sId="1" numFmtId="4">
    <oc r="E1172">
      <v>688957.02</v>
    </oc>
    <nc r="E1172">
      <v>905270.22</v>
    </nc>
  </rcc>
  <rfmt sheetId="1" sqref="E1172">
    <dxf>
      <fill>
        <patternFill patternType="solid">
          <bgColor theme="7" tint="0.59999389629810485"/>
        </patternFill>
      </fill>
    </dxf>
  </rfmt>
  <rfmt sheetId="1" sqref="C1172">
    <dxf>
      <fill>
        <patternFill patternType="solid">
          <bgColor theme="7" tint="0.59999389629810485"/>
        </patternFill>
      </fill>
    </dxf>
  </rfmt>
  <rfmt sheetId="1" sqref="B1172">
    <dxf>
      <fill>
        <patternFill patternType="solid">
          <bgColor theme="7" tint="0.59999389629810485"/>
        </patternFill>
      </fill>
    </dxf>
  </rfmt>
  <rcc rId="21672" sId="1" numFmtId="4">
    <oc r="Q1832">
      <v>21821653.620000001</v>
    </oc>
    <nc r="Q1832">
      <v>4740998.58</v>
    </nc>
  </rcc>
  <rfmt sheetId="1" sqref="Q1832">
    <dxf>
      <fill>
        <patternFill patternType="solid">
          <bgColor theme="7" tint="0.59999389629810485"/>
        </patternFill>
      </fill>
    </dxf>
  </rfmt>
  <rfmt sheetId="1" sqref="C1832">
    <dxf>
      <fill>
        <patternFill patternType="solid">
          <bgColor theme="7" tint="0.59999389629810485"/>
        </patternFill>
      </fill>
    </dxf>
  </rfmt>
  <rfmt sheetId="1" sqref="C1833">
    <dxf>
      <fill>
        <patternFill patternType="solid">
          <bgColor theme="7" tint="0.59999389629810485"/>
        </patternFill>
      </fill>
    </dxf>
  </rfmt>
  <rfmt sheetId="1" sqref="B1833">
    <dxf>
      <fill>
        <patternFill patternType="solid">
          <bgColor theme="7" tint="0.59999389629810485"/>
        </patternFill>
      </fill>
    </dxf>
  </rfmt>
  <rfmt sheetId="1" sqref="J1833">
    <dxf>
      <fill>
        <patternFill patternType="solid">
          <bgColor theme="7" tint="0.59999389629810485"/>
        </patternFill>
      </fill>
    </dxf>
  </rfmt>
  <rfmt sheetId="1" sqref="I1833">
    <dxf>
      <fill>
        <patternFill patternType="solid">
          <bgColor theme="7" tint="0.59999389629810485"/>
        </patternFill>
      </fill>
    </dxf>
  </rfmt>
  <rcc rId="21673" sId="1" numFmtId="4">
    <oc r="J1833">
      <v>3493665.63</v>
    </oc>
    <nc r="J1833">
      <v>1587002.4</v>
    </nc>
  </rcc>
  <rcc rId="21674" sId="1" numFmtId="4">
    <oc r="I1833">
      <v>2397158.9700000002</v>
    </oc>
    <nc r="I1833">
      <v>1241731.2</v>
    </nc>
  </rcc>
  <rcc rId="21675" sId="1" numFmtId="4">
    <oc r="H1833">
      <v>6111844.9900000002</v>
    </oc>
    <nc r="H1833">
      <v>2927029.2</v>
    </nc>
  </rcc>
  <rfmt sheetId="1" sqref="H1833">
    <dxf>
      <fill>
        <patternFill patternType="solid">
          <bgColor theme="7" tint="0.59999389629810485"/>
        </patternFill>
      </fill>
    </dxf>
  </rfmt>
  <rcc rId="21676" sId="1" numFmtId="4">
    <oc r="F1833">
      <v>2207712.9300000002</v>
    </oc>
    <nc r="F1833">
      <v>2144505.6</v>
    </nc>
  </rcc>
  <rfmt sheetId="1" sqref="F1833">
    <dxf>
      <fill>
        <patternFill patternType="solid">
          <bgColor theme="7" tint="0.59999389629810485"/>
        </patternFill>
      </fill>
    </dxf>
  </rfmt>
  <rcc rId="21677" sId="1" numFmtId="4">
    <oc r="O467">
      <v>19137476.640000001</v>
    </oc>
    <nc r="O467">
      <v>18764654.120000001</v>
    </nc>
  </rcc>
  <rfmt sheetId="1" sqref="O467">
    <dxf>
      <fill>
        <patternFill patternType="solid">
          <bgColor theme="7" tint="0.59999389629810485"/>
        </patternFill>
      </fill>
    </dxf>
  </rfmt>
  <rcc rId="21678" sId="1" numFmtId="4">
    <oc r="D467">
      <f>ROUND((F467+G467+H467+I467+J467+K467+M467+O467+P467+Q467+R467+S467)*0.0214,2)</f>
    </oc>
    <nc r="D467">
      <v>180671.11</v>
    </nc>
  </rcc>
  <rfmt sheetId="1" sqref="D467">
    <dxf>
      <fill>
        <patternFill patternType="solid">
          <bgColor theme="7" tint="0.59999389629810485"/>
        </patternFill>
      </fill>
    </dxf>
  </rfmt>
  <rfmt sheetId="1" sqref="B467:C467">
    <dxf>
      <fill>
        <patternFill patternType="solid">
          <bgColor theme="7" tint="0.59999389629810485"/>
        </patternFill>
      </fill>
    </dxf>
  </rfmt>
  <rcc rId="21679" sId="1" numFmtId="4">
    <oc r="P451">
      <v>2905206.82</v>
    </oc>
    <nc r="P451">
      <v>159674.57</v>
    </nc>
  </rcc>
  <rfmt sheetId="1" sqref="P451">
    <dxf>
      <fill>
        <patternFill patternType="solid">
          <bgColor theme="7" tint="0.59999389629810485"/>
        </patternFill>
      </fill>
    </dxf>
  </rfmt>
  <rfmt sheetId="1" sqref="B451:C451">
    <dxf>
      <fill>
        <patternFill patternType="solid">
          <bgColor theme="7" tint="0.59999389629810485"/>
        </patternFill>
      </fill>
    </dxf>
  </rfmt>
  <rcc rId="21680" sId="1" numFmtId="4">
    <oc r="D451">
      <f>ROUND((F451+G451+H451+I451+J451+K451+M451+O451+P451+Q451+R451+S451)*0.0214,2)</f>
    </oc>
    <nc r="D451">
      <v>88291.6</v>
    </nc>
  </rcc>
  <rfmt sheetId="1" sqref="D451">
    <dxf>
      <fill>
        <patternFill patternType="solid">
          <bgColor theme="7" tint="0.59999389629810485"/>
        </patternFill>
      </fill>
    </dxf>
  </rfmt>
  <rcc rId="21681" sId="1" numFmtId="4">
    <oc r="H1216">
      <v>2380122.71</v>
    </oc>
    <nc r="H1216">
      <v>2223556.86</v>
    </nc>
  </rcc>
  <rfmt sheetId="1" sqref="H1216">
    <dxf>
      <fill>
        <patternFill patternType="solid">
          <bgColor theme="7" tint="0.59999389629810485"/>
        </patternFill>
      </fill>
    </dxf>
  </rfmt>
  <rcc rId="21682" sId="1" numFmtId="4">
    <oc r="I1216">
      <v>1119347.21</v>
    </oc>
    <nc r="I1216">
      <v>1097958.94</v>
    </nc>
  </rcc>
  <rfmt sheetId="1" sqref="I1216">
    <dxf>
      <fill>
        <patternFill patternType="solid">
          <bgColor theme="7" tint="0.59999389629810485"/>
        </patternFill>
      </fill>
    </dxf>
  </rfmt>
  <rcc rId="21683" sId="1" numFmtId="4">
    <oc r="D1216">
      <f>ROUND((F1216+G1216+H1216+I1216+J1216+K1216+M1216+O1216+P1216+Q1216+R1216+S1216)*0.0214,2)</f>
    </oc>
    <nc r="D1216">
      <v>42568.28</v>
    </nc>
  </rcc>
  <rcc rId="21684" sId="1" numFmtId="4">
    <oc r="G458">
      <v>1634474.61</v>
    </oc>
    <nc r="G458">
      <v>944311.79</v>
    </nc>
  </rcc>
  <rfmt sheetId="1" sqref="G458">
    <dxf>
      <fill>
        <patternFill patternType="solid">
          <bgColor theme="7" tint="0.59999389629810485"/>
        </patternFill>
      </fill>
    </dxf>
  </rfmt>
  <rfmt sheetId="1" sqref="B458">
    <dxf>
      <fill>
        <patternFill patternType="solid">
          <bgColor theme="7" tint="0.59999389629810485"/>
        </patternFill>
      </fill>
    </dxf>
  </rfmt>
  <rcc rId="21685" sId="1" numFmtId="4">
    <oc r="E1218">
      <v>2409153.61</v>
    </oc>
    <nc r="E1218">
      <v>615769.41</v>
    </nc>
  </rcc>
  <rfmt sheetId="1" sqref="E1218">
    <dxf>
      <fill>
        <patternFill patternType="solid">
          <bgColor theme="7" tint="0.59999389629810485"/>
        </patternFill>
      </fill>
    </dxf>
  </rfmt>
  <rfmt sheetId="1" sqref="B1218:C1218">
    <dxf>
      <fill>
        <patternFill patternType="solid">
          <bgColor theme="7" tint="0.59999389629810485"/>
        </patternFill>
      </fill>
    </dxf>
  </rfmt>
  <rcc rId="21686" sId="1" numFmtId="4">
    <oc r="R465">
      <v>16471132.060000001</v>
    </oc>
    <nc r="R465">
      <v>16950731.170000002</v>
    </nc>
  </rcc>
  <rfmt sheetId="1" sqref="R465">
    <dxf>
      <fill>
        <patternFill patternType="solid">
          <bgColor theme="7" tint="0.59999389629810485"/>
        </patternFill>
      </fill>
    </dxf>
  </rfmt>
  <rcc rId="21687" sId="1" numFmtId="4">
    <oc r="D465">
      <v>84661.62</v>
    </oc>
    <nc r="D465">
      <v>87126.76</v>
    </nc>
  </rcc>
  <rfmt sheetId="1" sqref="D465">
    <dxf>
      <fill>
        <patternFill patternType="solid">
          <bgColor theme="7" tint="0.59999389629810485"/>
        </patternFill>
      </fill>
    </dxf>
  </rfmt>
  <rfmt sheetId="1" sqref="B465">
    <dxf>
      <fill>
        <patternFill patternType="solid">
          <bgColor theme="7" tint="0.59999389629810485"/>
        </patternFill>
      </fill>
    </dxf>
  </rfmt>
  <rcc rId="21688" sId="1" numFmtId="4">
    <oc r="D468">
      <f>ROUND((F468+G468+H468+I468+J468+K468+M468+O468+P468+Q468+R468+S468)*0.0214,2)</f>
    </oc>
    <nc r="D468">
      <v>84976.04</v>
    </nc>
  </rcc>
  <rfmt sheetId="1" sqref="D468">
    <dxf>
      <fill>
        <patternFill patternType="solid">
          <bgColor theme="7" tint="0.59999389629810485"/>
        </patternFill>
      </fill>
    </dxf>
  </rfmt>
  <rfmt sheetId="1" sqref="B468">
    <dxf>
      <fill>
        <patternFill patternType="solid">
          <bgColor theme="7" tint="0.59999389629810485"/>
        </patternFill>
      </fill>
    </dxf>
  </rfmt>
  <rcc rId="21689" sId="1" numFmtId="4">
    <oc r="M1224">
      <v>3627151.18</v>
    </oc>
    <nc r="M1224">
      <v>3234627.65</v>
    </nc>
  </rcc>
  <rfmt sheetId="1" sqref="M1224">
    <dxf>
      <fill>
        <patternFill patternType="solid">
          <bgColor theme="7" tint="0.59999389629810485"/>
        </patternFill>
      </fill>
    </dxf>
  </rfmt>
  <rfmt sheetId="1" sqref="B1224:C1224">
    <dxf>
      <fill>
        <patternFill patternType="solid">
          <bgColor theme="7" tint="0.59999389629810485"/>
        </patternFill>
      </fill>
    </dxf>
  </rfmt>
  <rcc rId="21690" sId="1" numFmtId="4">
    <oc r="M1225">
      <v>4785766.8</v>
    </oc>
    <nc r="M1225">
      <v>4111234.05</v>
    </nc>
  </rcc>
  <rfmt sheetId="1" sqref="M1225">
    <dxf>
      <fill>
        <patternFill patternType="solid">
          <bgColor theme="7" tint="0.59999389629810485"/>
        </patternFill>
      </fill>
    </dxf>
  </rfmt>
  <rfmt sheetId="1" sqref="C1225">
    <dxf>
      <fill>
        <patternFill patternType="solid">
          <bgColor theme="7" tint="0.59999389629810485"/>
        </patternFill>
      </fill>
    </dxf>
  </rfmt>
  <rcc rId="21691" sId="1" numFmtId="4">
    <oc r="D1225">
      <v>52496.72</v>
    </oc>
    <nc r="D1225">
      <v>69932.09</v>
    </nc>
  </rcc>
  <rfmt sheetId="1" sqref="D1225">
    <dxf>
      <fill>
        <patternFill patternType="solid">
          <bgColor theme="7" tint="0.59999389629810485"/>
        </patternFill>
      </fill>
    </dxf>
  </rfmt>
  <rfmt sheetId="1" sqref="B1225">
    <dxf>
      <fill>
        <patternFill patternType="solid">
          <bgColor theme="7" tint="0.59999389629810485"/>
        </patternFill>
      </fill>
    </dxf>
  </rfmt>
  <rcc rId="21692" sId="1" numFmtId="4">
    <oc r="E1227">
      <v>292644.59999999998</v>
    </oc>
    <nc r="E1227">
      <v>147022.29999999999</v>
    </nc>
  </rcc>
  <rfmt sheetId="1" sqref="E1227">
    <dxf>
      <fill>
        <patternFill patternType="solid">
          <bgColor theme="7" tint="0.59999389629810485"/>
        </patternFill>
      </fill>
    </dxf>
  </rfmt>
  <rfmt sheetId="1" sqref="B1227:C1227">
    <dxf>
      <fill>
        <patternFill patternType="solid">
          <bgColor theme="7" tint="0.59999389629810485"/>
        </patternFill>
      </fill>
    </dxf>
  </rfmt>
  <rcc rId="21693" sId="1" numFmtId="4">
    <oc r="I1882">
      <v>2250281.9</v>
    </oc>
    <nc r="I1882">
      <v>565092</v>
    </nc>
  </rcc>
  <rfmt sheetId="1" sqref="I1882">
    <dxf>
      <fill>
        <patternFill patternType="solid">
          <bgColor theme="7" tint="0.59999389629810485"/>
        </patternFill>
      </fill>
    </dxf>
  </rfmt>
  <rcc rId="21694" sId="1" numFmtId="4">
    <oc r="H1882">
      <v>5737411.2000000002</v>
    </oc>
    <nc r="H1882">
      <v>2140911.6</v>
    </nc>
  </rcc>
  <rfmt sheetId="1" sqref="H1882">
    <dxf>
      <fill>
        <patternFill patternType="solid">
          <bgColor theme="7" tint="0.59999389629810485"/>
        </patternFill>
      </fill>
    </dxf>
  </rfmt>
  <rcc rId="21695" sId="1" numFmtId="4">
    <oc r="J1882">
      <v>3279618.4</v>
    </oc>
    <nc r="J1882">
      <v>1320247.2</v>
    </nc>
  </rcc>
  <rfmt sheetId="1" sqref="B1882:C1882">
    <dxf>
      <fill>
        <patternFill patternType="solid">
          <bgColor theme="7" tint="0.59999389629810485"/>
        </patternFill>
      </fill>
    </dxf>
  </rfmt>
  <rcc rId="21696" sId="1" numFmtId="4">
    <oc r="O481">
      <v>3470433.6</v>
    </oc>
    <nc r="O481">
      <v>8188345.0999999996</v>
    </nc>
  </rcc>
  <rfmt sheetId="1" sqref="O481">
    <dxf>
      <fill>
        <patternFill patternType="solid">
          <bgColor theme="7" tint="0.59999389629810485"/>
        </patternFill>
      </fill>
    </dxf>
  </rfmt>
  <rfmt sheetId="1" sqref="B481:C481">
    <dxf>
      <fill>
        <patternFill patternType="solid">
          <bgColor theme="7" tint="0.59999389629810485"/>
        </patternFill>
      </fill>
    </dxf>
  </rfmt>
  <rcc rId="21697" sId="1" numFmtId="4">
    <oc r="E1229">
      <v>785735.25</v>
    </oc>
    <nc r="E1229">
      <v>111287.43</v>
    </nc>
  </rcc>
  <rfmt sheetId="1" sqref="E1229">
    <dxf>
      <fill>
        <patternFill patternType="solid">
          <bgColor theme="7" tint="0.59999389629810485"/>
        </patternFill>
      </fill>
    </dxf>
  </rfmt>
  <rfmt sheetId="1" sqref="B1229:C1229">
    <dxf>
      <fill>
        <patternFill patternType="solid">
          <bgColor theme="7" tint="0.59999389629810485"/>
        </patternFill>
      </fill>
    </dxf>
  </rfmt>
  <rcc rId="21698" sId="1" numFmtId="4">
    <oc r="M486">
      <v>5500000</v>
    </oc>
    <nc r="M486">
      <v>3648218</v>
    </nc>
  </rcc>
  <rfmt sheetId="1" sqref="M486">
    <dxf>
      <fill>
        <patternFill patternType="solid">
          <bgColor theme="7" tint="0.59999389629810485"/>
        </patternFill>
      </fill>
    </dxf>
  </rfmt>
  <rcc rId="21699" sId="1" numFmtId="4">
    <oc r="D486">
      <f>ROUND((F486+G486+H486+I486+J486+K486+M486+O486+P486+Q486+R486+S486)*0.0214,2)</f>
    </oc>
    <nc r="D486">
      <v>58152.59</v>
    </nc>
  </rcc>
  <rfmt sheetId="1" sqref="D486">
    <dxf>
      <fill>
        <patternFill patternType="solid">
          <bgColor theme="7" tint="0.59999389629810485"/>
        </patternFill>
      </fill>
    </dxf>
  </rfmt>
  <rfmt sheetId="1" sqref="B486">
    <dxf>
      <fill>
        <patternFill patternType="solid">
          <bgColor theme="7" tint="0.59999389629810485"/>
        </patternFill>
      </fill>
    </dxf>
  </rfmt>
  <rcc rId="21700" sId="1" numFmtId="4">
    <oc r="F1892">
      <v>1924618.67</v>
    </oc>
    <nc r="F1892">
      <v>2043310.82</v>
    </nc>
  </rcc>
  <rfmt sheetId="1" sqref="F1892">
    <dxf>
      <fill>
        <patternFill patternType="solid">
          <bgColor theme="7" tint="0.59999389629810485"/>
        </patternFill>
      </fill>
    </dxf>
  </rfmt>
  <rcc rId="21701" sId="1" numFmtId="4">
    <oc r="G1892">
      <v>6082266.71</v>
    </oc>
    <nc r="G1892">
      <v>2371663.42</v>
    </nc>
  </rcc>
  <rfmt sheetId="1" sqref="G1892">
    <dxf>
      <fill>
        <patternFill patternType="solid">
          <bgColor theme="7" tint="0.59999389629810485"/>
        </patternFill>
      </fill>
    </dxf>
  </rfmt>
  <rcc rId="21702" sId="1" numFmtId="4">
    <oc r="I1892">
      <v>2111286.62</v>
    </oc>
    <nc r="I1892">
      <v>1126550.74</v>
    </nc>
  </rcc>
  <rfmt sheetId="1" sqref="I1892">
    <dxf>
      <fill>
        <patternFill patternType="solid">
          <bgColor theme="7" tint="0.59999389629810485"/>
        </patternFill>
      </fill>
    </dxf>
  </rfmt>
  <rcc rId="21703" sId="1" numFmtId="4">
    <oc r="H1892">
      <v>4414977.42</v>
    </oc>
    <nc r="H1892">
      <v>2348855.2599999998</v>
    </nc>
  </rcc>
  <rfmt sheetId="1" sqref="H1892">
    <dxf>
      <fill>
        <patternFill patternType="solid">
          <bgColor theme="7" tint="0.59999389629810485"/>
        </patternFill>
      </fill>
    </dxf>
  </rfmt>
  <rcc rId="21704" sId="1" numFmtId="4">
    <oc r="J1892">
      <v>2525032.52</v>
    </oc>
    <nc r="J1892">
      <v>2107555.09</v>
    </nc>
  </rcc>
  <rfmt sheetId="1" sqref="J1892">
    <dxf>
      <fill>
        <patternFill patternType="solid">
          <bgColor theme="7" tint="0.59999389629810485"/>
        </patternFill>
      </fill>
    </dxf>
  </rfmt>
  <rcc rId="21705" sId="1" numFmtId="4">
    <oc r="P1892">
      <v>2824181.93</v>
    </oc>
    <nc r="P1892">
      <v>1730157.1</v>
    </nc>
  </rcc>
  <rfmt sheetId="1" sqref="P1892">
    <dxf>
      <fill>
        <patternFill patternType="solid">
          <bgColor theme="7" tint="0.59999389629810485"/>
        </patternFill>
      </fill>
    </dxf>
  </rfmt>
  <rcc rId="21706" sId="1" numFmtId="4">
    <oc r="J1893">
      <v>3972714.69</v>
    </oc>
    <nc r="J1893">
      <v>2819335.42</v>
    </nc>
  </rcc>
  <rfmt sheetId="1" sqref="J1893">
    <dxf>
      <fill>
        <patternFill patternType="solid">
          <bgColor theme="7" tint="0.59999389629810485"/>
        </patternFill>
      </fill>
    </dxf>
  </rfmt>
  <rcc rId="21707" sId="1" numFmtId="4">
    <oc r="H1893">
      <v>6946225.6299999999</v>
    </oc>
    <nc r="H1893">
      <v>3885989.0300000003</v>
    </nc>
  </rcc>
  <rfmt sheetId="1" sqref="H1893">
    <dxf>
      <fill>
        <patternFill patternType="solid">
          <bgColor theme="7" tint="0.59999389629810485"/>
        </patternFill>
      </fill>
    </dxf>
  </rfmt>
  <rcc rId="21708" sId="1" numFmtId="4">
    <oc r="G1893">
      <v>9569425.3599999994</v>
    </oc>
    <nc r="G1893">
      <v>5405160</v>
    </nc>
  </rcc>
  <rfmt sheetId="1" sqref="G1893">
    <dxf>
      <fill>
        <patternFill patternType="solid">
          <bgColor theme="7" tint="0.59999389629810485"/>
        </patternFill>
      </fill>
    </dxf>
  </rfmt>
</revisions>
</file>

<file path=xl/revisions/revisionLog2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09" sId="1" odxf="1" dxf="1">
    <oc r="A1896">
      <v>390</v>
    </oc>
    <nc r="A1896"/>
    <o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odxf>
    <ndxf>
      <font>
        <sz val="9"/>
        <color auto="1"/>
        <name val="Times New Roman"/>
        <family val="1"/>
        <charset val="204"/>
        <scheme val="none"/>
      </font>
      <alignment horizontal="general" vertical="bottom" wrapText="0"/>
      <border outline="0">
        <left/>
        <right/>
        <top/>
        <bottom/>
      </border>
    </ndxf>
  </rcc>
  <rcc rId="21710" sId="1" odxf="1" dxf="1">
    <oc r="B1896" t="inlineStr">
      <is>
        <t>ул. Дзержинского, д. 10</t>
      </is>
    </oc>
    <nc r="B1896"/>
    <o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odxf>
    <ndxf>
      <font>
        <sz val="10"/>
        <color auto="1"/>
        <name val="Times New Roman"/>
        <family val="1"/>
        <charset val="204"/>
        <scheme val="none"/>
      </font>
      <alignment horizontal="general" vertical="bottom" wrapText="0"/>
      <border outline="0">
        <left/>
        <right/>
        <top/>
        <bottom/>
      </border>
    </ndxf>
  </rcc>
  <rcc rId="21711" sId="1" odxf="1" dxf="1">
    <oc r="C1896">
      <f>ROUND(SUM(D1896+E1896+F1896+G1896+H1896+I1896+J1896+K1896+M1896+O1896+P1896+Q1896+R1896+S1896),2)</f>
    </oc>
    <nc r="C1896"/>
    <o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odxf>
    <ndxf>
      <font>
        <sz val="9"/>
        <color auto="1"/>
        <name val="Times New Roman"/>
        <family val="1"/>
        <charset val="204"/>
        <scheme val="none"/>
      </font>
      <numFmt numFmtId="0" formatCode="General"/>
      <alignment horizontal="general" vertical="bottom" wrapText="0"/>
      <border outline="0">
        <left/>
        <right/>
        <top/>
        <bottom/>
      </border>
    </ndxf>
  </rcc>
  <rcc rId="21712" sId="1" odxf="1" dxf="1">
    <oc r="D1896">
      <f>ROUND((F1896+G1896+H1896+I1896+J1896+K1896+M1896+O1896+P1896+Q1896+R1896+S1896)*0.0214,2)</f>
    </oc>
    <nc r="D1896"/>
    <o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odxf>
    <ndxf>
      <font>
        <sz val="9"/>
        <color auto="1"/>
        <name val="Times New Roman"/>
        <family val="1"/>
        <charset val="204"/>
        <scheme val="none"/>
      </font>
      <numFmt numFmtId="0" formatCode="General"/>
      <alignment horizontal="general" vertical="bottom" wrapText="0"/>
      <border outline="0">
        <right/>
        <top/>
        <bottom/>
      </border>
    </ndxf>
  </rcc>
  <rfmt sheetId="1" sqref="E1896" start="0" length="0">
    <dxf>
      <font>
        <sz val="9"/>
        <color auto="1"/>
        <name val="Times New Roman"/>
        <family val="1"/>
        <charset val="204"/>
        <scheme val="none"/>
      </font>
      <numFmt numFmtId="0" formatCode="General"/>
      <alignment horizontal="general" vertical="bottom"/>
      <border outline="0">
        <right/>
        <top/>
        <bottom/>
      </border>
    </dxf>
  </rfmt>
  <rfmt sheetId="1" sqref="F1896" start="0" length="0">
    <dxf>
      <font>
        <sz val="9"/>
        <color auto="1"/>
        <name val="Times New Roman"/>
        <family val="1"/>
        <charset val="204"/>
        <scheme val="none"/>
      </font>
      <numFmt numFmtId="0" formatCode="General"/>
      <alignment horizontal="general" vertical="bottom"/>
      <border outline="0">
        <right/>
        <top/>
        <bottom/>
      </border>
    </dxf>
  </rfmt>
  <rfmt sheetId="1" sqref="G1896" start="0" length="0">
    <dxf>
      <font>
        <sz val="9"/>
        <color auto="1"/>
        <name val="Times New Roman"/>
        <family val="1"/>
        <charset val="204"/>
        <scheme val="none"/>
      </font>
      <numFmt numFmtId="0" formatCode="General"/>
      <alignment horizontal="general" vertical="bottom" wrapText="0"/>
      <border outline="0">
        <left/>
        <right/>
        <top/>
        <bottom/>
      </border>
    </dxf>
  </rfmt>
  <rfmt sheetId="1" sqref="H1896" start="0" length="0">
    <dxf>
      <font>
        <sz val="9"/>
        <color auto="1"/>
        <name val="Times New Roman"/>
        <family val="1"/>
        <charset val="204"/>
        <scheme val="none"/>
      </font>
      <numFmt numFmtId="0" formatCode="General"/>
      <alignment horizontal="general" vertical="bottom"/>
      <border outline="0">
        <right/>
        <top/>
        <bottom/>
      </border>
    </dxf>
  </rfmt>
  <rfmt sheetId="1" sqref="I1896" start="0" length="0">
    <dxf>
      <font>
        <sz val="9"/>
        <color auto="1"/>
        <name val="Times New Roman"/>
        <family val="1"/>
        <charset val="204"/>
        <scheme val="none"/>
      </font>
      <numFmt numFmtId="0" formatCode="General"/>
      <alignment horizontal="general" vertical="bottom"/>
      <border outline="0">
        <right/>
        <top/>
        <bottom/>
      </border>
    </dxf>
  </rfmt>
  <rfmt sheetId="1" sqref="J1896" start="0" length="0">
    <dxf>
      <font>
        <sz val="9"/>
        <color auto="1"/>
        <name val="Times New Roman"/>
        <family val="1"/>
        <charset val="204"/>
        <scheme val="none"/>
      </font>
      <numFmt numFmtId="0" formatCode="General"/>
      <alignment horizontal="general" vertical="bottom"/>
      <border outline="0">
        <right/>
        <top/>
        <bottom/>
      </border>
    </dxf>
  </rfmt>
  <rfmt sheetId="1" sqref="K1896" start="0" length="0">
    <dxf>
      <font>
        <sz val="9"/>
        <color auto="1"/>
        <name val="Times New Roman"/>
        <family val="1"/>
        <charset val="204"/>
        <scheme val="none"/>
      </font>
      <numFmt numFmtId="0" formatCode="General"/>
      <alignment horizontal="general" vertical="bottom"/>
      <border outline="0">
        <right/>
        <top/>
        <bottom/>
      </border>
    </dxf>
  </rfmt>
  <rfmt sheetId="1" sqref="L1896" start="0" length="0">
    <dxf>
      <font>
        <sz val="9"/>
        <color auto="1"/>
        <name val="Times New Roman"/>
        <family val="1"/>
        <charset val="204"/>
        <scheme val="none"/>
      </font>
      <alignment horizontal="general" vertical="bottom"/>
      <border outline="0">
        <right/>
        <top/>
        <bottom/>
      </border>
    </dxf>
  </rfmt>
  <rfmt sheetId="1" sqref="M1896" start="0" length="0">
    <dxf>
      <font>
        <sz val="9"/>
        <color auto="1"/>
        <name val="Times New Roman"/>
        <family val="1"/>
        <charset val="204"/>
        <scheme val="none"/>
      </font>
      <numFmt numFmtId="0" formatCode="General"/>
      <alignment horizontal="general" vertical="bottom"/>
      <border outline="0">
        <right/>
        <top/>
        <bottom/>
      </border>
    </dxf>
  </rfmt>
  <rfmt sheetId="1" sqref="N1896" start="0" length="0">
    <dxf>
      <font>
        <sz val="9"/>
        <color auto="1"/>
        <name val="Times New Roman"/>
        <family val="1"/>
        <charset val="204"/>
        <scheme val="none"/>
      </font>
      <numFmt numFmtId="0" formatCode="General"/>
      <alignment horizontal="general" vertical="bottom"/>
      <border outline="0">
        <right/>
        <top/>
        <bottom/>
      </border>
    </dxf>
  </rfmt>
  <rfmt sheetId="1" sqref="O1896" start="0" length="0">
    <dxf>
      <font>
        <sz val="9"/>
        <color auto="1"/>
        <name val="Times New Roman"/>
        <family val="1"/>
        <charset val="204"/>
        <scheme val="none"/>
      </font>
      <numFmt numFmtId="0" formatCode="General"/>
      <alignment horizontal="general" vertical="bottom"/>
      <border outline="0">
        <right/>
        <top/>
        <bottom/>
      </border>
    </dxf>
  </rfmt>
  <rfmt sheetId="1" sqref="P1896" start="0" length="0">
    <dxf>
      <font>
        <sz val="9"/>
        <color auto="1"/>
        <name val="Times New Roman"/>
        <family val="1"/>
        <charset val="204"/>
        <scheme val="none"/>
      </font>
      <numFmt numFmtId="0" formatCode="General"/>
      <alignment horizontal="general" vertical="bottom"/>
      <border outline="0">
        <right/>
        <top/>
        <bottom/>
      </border>
    </dxf>
  </rfmt>
  <rcc rId="21713" sId="1" odxf="1" dxf="1">
    <oc r="Q1896">
      <v>5545630.1100000003</v>
    </oc>
    <nc r="Q1896"/>
    <o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odxf>
    <ndxf>
      <font>
        <sz val="9"/>
        <color auto="1"/>
        <name val="Times New Roman"/>
        <family val="1"/>
        <charset val="204"/>
        <scheme val="none"/>
      </font>
      <numFmt numFmtId="0" formatCode="General"/>
      <fill>
        <patternFill patternType="none">
          <bgColor indexed="65"/>
        </patternFill>
      </fill>
      <alignment horizontal="general" vertical="bottom"/>
      <border outline="0">
        <right/>
        <top/>
        <bottom/>
      </border>
    </ndxf>
  </rcc>
  <rfmt sheetId="1" sqref="R1896" start="0" length="0">
    <dxf>
      <font>
        <sz val="9"/>
        <color auto="1"/>
        <name val="Times New Roman"/>
        <family val="1"/>
        <charset val="204"/>
        <scheme val="none"/>
      </font>
      <numFmt numFmtId="0" formatCode="General"/>
      <alignment horizontal="general" vertical="bottom"/>
      <border outline="0">
        <right/>
        <top/>
        <bottom/>
      </border>
    </dxf>
  </rfmt>
  <rfmt sheetId="1" sqref="S1896" start="0" length="0">
    <dxf>
      <font>
        <sz val="9"/>
        <color auto="1"/>
        <name val="Times New Roman"/>
        <family val="1"/>
        <charset val="204"/>
        <scheme val="none"/>
      </font>
      <numFmt numFmtId="0" formatCode="General"/>
      <alignment horizontal="general" vertical="bottom"/>
      <border outline="0">
        <right/>
        <top/>
        <bottom/>
      </border>
    </dxf>
  </rfmt>
  <rfmt sheetId="2" sqref="G75" start="0" length="0">
    <dxf/>
  </rfmt>
  <rcc rId="21714" sId="2">
    <oc r="G37" t="inlineStr">
      <is>
        <t>Перенесли на 2023 года, аукцион не состоялся в 2022 году</t>
      </is>
    </oc>
    <nc r="G37" t="inlineStr">
      <is>
        <t>Перенесли на 2023 года, аукцион не состоялся в 2022 году (СД-1616 от 22.06.2022)</t>
      </is>
    </nc>
  </rcc>
  <rcc rId="21715" sId="2">
    <oc r="G109" t="inlineStr">
      <is>
        <t>Перенесли на 2023 года, аукцион не состоялся в 2022 году</t>
      </is>
    </oc>
    <nc r="G109" t="inlineStr">
      <is>
        <t>Перенесли на 2023 года, аукцион не состоялся в 2022 году (СД-1616 от 22.06.2022)</t>
      </is>
    </nc>
  </rcc>
  <rcc rId="21716" sId="2">
    <oc r="G104" t="inlineStr">
      <is>
        <t>Перенесли на 2023 года, аукцион не состоялся в 2022 году</t>
      </is>
    </oc>
    <nc r="G104" t="inlineStr">
      <is>
        <t>Перенесли на 2023 года, аукцион не состоялся в 2022 году (СД-1616 от 22.06.2022)</t>
      </is>
    </nc>
  </rcc>
  <rcc rId="21717" sId="2">
    <oc r="G96" t="inlineStr">
      <is>
        <t>Перенесли на 2023 года, аукцион не состоялся в 2022 году</t>
      </is>
    </oc>
    <nc r="G96" t="inlineStr">
      <is>
        <t>Перенесли на 2023 года, аукцион не состоялся в 2022 году (СД-1616 от 22.06.2022)</t>
      </is>
    </nc>
  </rcc>
  <rcc rId="21718" sId="2">
    <oc r="G117" t="inlineStr">
      <is>
        <t>Перенесли на 2023 года, аукцион не состоялся в 2022 году</t>
      </is>
    </oc>
    <nc r="G117" t="inlineStr">
      <is>
        <t>Перенесли на 2023 года, аукцион не состоялся в 2022 году (СД-1616 от 22.06.2022)</t>
      </is>
    </nc>
  </rcc>
  <rcc rId="21719" sId="2">
    <oc r="G144" t="inlineStr">
      <is>
        <t>Перенесли на 2023 года, аукцион не состоялся в 2022 году</t>
      </is>
    </oc>
    <nc r="G144" t="inlineStr">
      <is>
        <t>Перенесли на 2023 года, аукцион не состоялся в 2022 году (СД-1616 от 22.06.2022)</t>
      </is>
    </nc>
  </rcc>
  <rcc rId="21720" sId="2">
    <nc r="B151" t="inlineStr">
      <is>
        <t>-</t>
      </is>
    </nc>
  </rcc>
  <rrc rId="21721" sId="1" ref="A1896:XFD1896" action="deleteRow">
    <rfmt sheetId="1" xfDxf="1" sqref="A1896:XFD1896" start="0" length="0">
      <dxf>
        <font>
          <color auto="1"/>
        </font>
      </dxf>
    </rfmt>
  </rrc>
  <rcc rId="21722" sId="2">
    <nc r="E151" t="inlineStr">
      <is>
        <t>пр-кт. Ленина, д. 36</t>
      </is>
    </nc>
  </rcc>
  <rcc rId="21723" sId="2">
    <nc r="F151">
      <v>19781331.09</v>
    </nc>
  </rcc>
  <rcc rId="21724" sId="2">
    <nc r="C151" t="inlineStr">
      <is>
        <t>2022</t>
      </is>
    </nc>
  </rcc>
  <rcc rId="21725" sId="2" odxf="1" dxf="1">
    <nc r="D151" t="inlineStr">
      <is>
        <t>Сургут</t>
      </is>
    </nc>
    <odxf/>
    <ndxf/>
  </rcc>
  <rfmt sheetId="2" sqref="G151" start="0" length="0">
    <dxf/>
  </rfmt>
  <rcc rId="21726" sId="2">
    <nc r="G151" t="inlineStr">
      <is>
        <t>Перенесли на 2023 года, аукцион не состоялся в 2022 году (СД-1945 от 04.08.2022)</t>
      </is>
    </nc>
  </rcc>
  <rrc rId="21727" sId="1" ref="A1845:XFD1845" action="deleteRow">
    <rfmt sheetId="1" xfDxf="1" sqref="A1845:XFD1845" start="0" length="0">
      <dxf>
        <font>
          <color auto="1"/>
        </font>
      </dxf>
    </rfmt>
    <rcc rId="0" sId="1" dxf="1">
      <nc r="A1845">
        <v>337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45" t="inlineStr">
        <is>
          <t>пр-кт. Ленина, д. 36</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45">
        <f>ROUND(SUM(D1845+E1845+F1845+G1845+H1845+I1845+J1845+K1845+M1845+O1845+P1845+Q1845+R1845+S1845),2)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45">
        <f>ROUND((F1845+G1845+H1845+I1845+J1845+K1845+M1845+O1845+P1845+Q1845+R1845+S1845)*0.0214,2)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845">
        <v>1575921.79</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G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H1845">
        <v>2431058.5299999998</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umFmtId="4">
      <nc r="I1845">
        <v>634004.64</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umFmtId="4">
      <nc r="J1845">
        <v>1526705.56</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K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4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45"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45">
        <v>5684411.9800000004</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P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45">
        <v>7514777.3600000003</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R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1728" sId="2">
    <nc r="E62" t="inlineStr">
      <is>
        <t>пр-кт. Мира, д. 28</t>
      </is>
    </nc>
  </rcc>
  <rcc rId="21729" sId="2" numFmtId="4">
    <nc r="F62">
      <v>30292513.27</v>
    </nc>
  </rcc>
  <rcc rId="21730" sId="2" odxf="1" dxf="1">
    <nc r="B62" t="inlineStr">
      <is>
        <t>-</t>
      </is>
    </nc>
    <odxf/>
    <ndxf/>
  </rcc>
  <rcc rId="21731" sId="2">
    <nc r="C62" t="inlineStr">
      <is>
        <t>2022</t>
      </is>
    </nc>
  </rcc>
  <rcc rId="21732" sId="2">
    <nc r="D62" t="inlineStr">
      <is>
        <t>Сургут</t>
      </is>
    </nc>
  </rcc>
  <rcc rId="21733" sId="2" odxf="1" dxf="1">
    <nc r="G62" t="inlineStr">
      <is>
        <t>Перенесли на 2023 года, аукцион не состоялся в 2022 году (СД-1945 от 04.08.2022)</t>
      </is>
    </nc>
    <odxf/>
    <ndxf/>
  </rcc>
  <rrc rId="21734" sId="1" ref="A1849:XFD1849" action="deleteRow">
    <rfmt sheetId="1" xfDxf="1" sqref="A1849:XFD1849" start="0" length="0">
      <dxf>
        <font>
          <color auto="1"/>
        </font>
      </dxf>
    </rfmt>
    <rcc rId="0" sId="1" dxf="1">
      <nc r="A1849">
        <v>342</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49" t="inlineStr">
        <is>
          <t>пр-кт. Мира, д. 28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49">
        <f>ROUND(SUM(D1849+E1849+F1849+G1849+H1849+I1849+J1849+K1849+M1849+O1849+P1849+Q1849+R1849+S1849),2)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49">
        <f>ROUND((F1849+G1849+H1849+I1849+J1849+K1849+M1849+O1849+P1849+Q1849+R1849+S1849)*0.0214,2)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4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4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84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84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4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4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4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49"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4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49"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49">
        <v>16112191.66</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P1849"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Q1849">
        <v>13545643.93</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R184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4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35" sId="2">
    <nc r="E146" t="inlineStr">
      <is>
        <t>г. Сургут, ул. Дзержинского, д. 10</t>
      </is>
    </nc>
  </rcc>
  <rcc rId="21736" sId="2">
    <nc r="F146">
      <v>5664306.5899999999</v>
    </nc>
  </rcc>
  <rfmt sheetId="2" sqref="G146" start="0" length="0">
    <dxf/>
  </rfmt>
  <rcc rId="21737" sId="2">
    <nc r="G146" t="inlineStr">
      <is>
        <t>Перенесли на 2023 года, аукцион не состоялся в 2022 году (СД-1975 от 08.08.2022)</t>
      </is>
    </nc>
  </rcc>
  <rcc rId="21738" sId="2">
    <nc r="B146" t="inlineStr">
      <is>
        <t>-</t>
      </is>
    </nc>
  </rcc>
  <rcc rId="21739" sId="2">
    <nc r="C146" t="inlineStr">
      <is>
        <t>2022</t>
      </is>
    </nc>
  </rcc>
  <rcc rId="21740" sId="2" odxf="1" dxf="1">
    <nc r="D146" t="inlineStr">
      <is>
        <t>Сургут</t>
      </is>
    </nc>
    <odxf/>
    <ndxf/>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87" sId="1" numFmtId="4">
    <oc r="J1568">
      <v>3927723.31</v>
    </oc>
    <nc r="J1568">
      <v>2711120.62</v>
    </nc>
  </rcc>
  <rfmt sheetId="1" sqref="J1568">
    <dxf>
      <fill>
        <patternFill patternType="solid">
          <bgColor rgb="FFFFFF00"/>
        </patternFill>
      </fill>
    </dxf>
  </rfmt>
  <rcc rId="16688" sId="1" numFmtId="4">
    <oc r="J1569">
      <v>4002971.58</v>
    </oc>
    <nc r="J1569">
      <v>2619580.65</v>
    </nc>
  </rcc>
  <rfmt sheetId="1" sqref="J1569">
    <dxf>
      <fill>
        <patternFill patternType="solid">
          <bgColor rgb="FFFFFF00"/>
        </patternFill>
      </fill>
    </dxf>
  </rfmt>
  <rcc rId="16689" sId="1" numFmtId="4">
    <oc r="Q1569">
      <v>8939397.4900000002</v>
    </oc>
    <nc r="Q1569">
      <v>7145749.8700000001</v>
    </nc>
  </rcc>
  <rfmt sheetId="1" sqref="Q1569">
    <dxf>
      <fill>
        <patternFill patternType="solid">
          <bgColor rgb="FFFFFF00"/>
        </patternFill>
      </fill>
    </dxf>
  </rfmt>
  <rcc rId="16690" sId="1" numFmtId="4">
    <oc r="J1570">
      <v>4952990.84</v>
    </oc>
    <nc r="J1570">
      <v>1899813.06</v>
    </nc>
  </rcc>
  <rfmt sheetId="1" sqref="J1570">
    <dxf>
      <fill>
        <patternFill patternType="solid">
          <bgColor rgb="FFFFFF00"/>
        </patternFill>
      </fill>
    </dxf>
  </rfmt>
  <rcc rId="16691" sId="1" numFmtId="4">
    <oc r="J1566">
      <v>2056444.61</v>
    </oc>
    <nc r="J1566">
      <v>1189405.1100000001</v>
    </nc>
  </rcc>
  <rfmt sheetId="1" sqref="J1566">
    <dxf>
      <fill>
        <patternFill patternType="solid">
          <bgColor rgb="FFFFFF00"/>
        </patternFill>
      </fill>
    </dxf>
  </rfmt>
  <rfmt sheetId="1" sqref="Q1566">
    <dxf>
      <fill>
        <patternFill patternType="solid">
          <bgColor rgb="FFFFFF00"/>
        </patternFill>
      </fill>
    </dxf>
  </rfmt>
  <rcc rId="16692" sId="1" numFmtId="4">
    <oc r="Q1566">
      <v>4592432.24</v>
    </oc>
    <nc r="Q1566">
      <v>4155567.01</v>
    </nc>
  </rcc>
  <rcc rId="16693" sId="1" numFmtId="4">
    <oc r="J1567">
      <v>4861656.6900000004</v>
    </oc>
    <nc r="J1567">
      <v>2554108.39</v>
    </nc>
  </rcc>
  <rfmt sheetId="1" sqref="J1567">
    <dxf>
      <fill>
        <patternFill patternType="solid">
          <bgColor rgb="FFFFFF00"/>
        </patternFill>
      </fill>
    </dxf>
  </rfmt>
  <rcc rId="16694" sId="1" numFmtId="4">
    <oc r="O1567">
      <v>13892085.23</v>
    </oc>
    <nc r="O1567">
      <v>12358896.109999999</v>
    </nc>
  </rcc>
  <rfmt sheetId="1" sqref="O1567">
    <dxf>
      <fill>
        <patternFill patternType="solid">
          <bgColor rgb="FFFFFF00"/>
        </patternFill>
      </fill>
    </dxf>
  </rfmt>
  <rfmt sheetId="1" sqref="Q1567">
    <dxf>
      <fill>
        <patternFill patternType="solid">
          <bgColor rgb="FFFFFF00"/>
        </patternFill>
      </fill>
    </dxf>
  </rfmt>
  <rcc rId="16695" sId="1" numFmtId="4">
    <oc r="Q1567">
      <v>14327015.41</v>
    </oc>
    <nc r="Q1567">
      <v>6732122.1600000001</v>
    </nc>
  </rcc>
  <rcc rId="16696" sId="1" numFmtId="4">
    <oc r="O1565">
      <v>6894281.8499999996</v>
    </oc>
    <nc r="O1565">
      <v>6487389.2199999997</v>
    </nc>
  </rcc>
  <rfmt sheetId="1" sqref="O1565">
    <dxf>
      <fill>
        <patternFill patternType="solid">
          <bgColor rgb="FFFFFF00"/>
        </patternFill>
      </fill>
    </dxf>
  </rfmt>
  <rfmt sheetId="1" sqref="Q1565">
    <dxf>
      <fill>
        <patternFill patternType="solid">
          <bgColor rgb="FFFFFF00"/>
        </patternFill>
      </fill>
    </dxf>
  </rfmt>
  <rcc rId="16697" sId="1" numFmtId="4">
    <oc r="Q1565">
      <v>8038279.3099999996</v>
    </oc>
    <nc r="Q1565">
      <v>4707286.9000000004</v>
    </nc>
  </rcc>
  <rfmt sheetId="1" sqref="F1571">
    <dxf>
      <fill>
        <patternFill patternType="solid">
          <bgColor rgb="FFFFFF00"/>
        </patternFill>
      </fill>
    </dxf>
  </rfmt>
  <rcc rId="16698" sId="1" numFmtId="4">
    <oc r="F1571">
      <v>2403160.81</v>
    </oc>
    <nc r="F1571">
      <v>1789906.34</v>
    </nc>
  </rcc>
  <rfmt sheetId="1" sqref="O1571">
    <dxf>
      <fill>
        <patternFill patternType="solid">
          <bgColor rgb="FFFFFF00"/>
        </patternFill>
      </fill>
    </dxf>
  </rfmt>
  <rcc rId="16699" sId="1" numFmtId="4">
    <oc r="O1571">
      <v>9663060.8900000006</v>
    </oc>
    <nc r="O1571">
      <v>3479952.32</v>
    </nc>
  </rcc>
  <rfmt sheetId="1" sqref="Q1563">
    <dxf>
      <fill>
        <patternFill patternType="solid">
          <bgColor rgb="FFFFFF00"/>
        </patternFill>
      </fill>
    </dxf>
  </rfmt>
  <rcc rId="16700" sId="1" numFmtId="4">
    <oc r="Q1563">
      <v>7053964.6600000001</v>
    </oc>
    <nc r="Q1563">
      <v>6650750.9800000004</v>
    </nc>
  </rcc>
  <rfmt sheetId="1" sqref="O1564">
    <dxf>
      <fill>
        <patternFill patternType="solid">
          <bgColor rgb="FFFFFF00"/>
        </patternFill>
      </fill>
    </dxf>
  </rfmt>
  <rcc rId="16701" sId="1" numFmtId="4">
    <oc r="O1564">
      <v>6877418.1399999997</v>
    </oc>
    <nc r="O1564">
      <v>6506607.96</v>
    </nc>
  </rcc>
  <rfmt sheetId="1" sqref="F1622">
    <dxf>
      <fill>
        <patternFill patternType="solid">
          <bgColor rgb="FFFFFF00"/>
        </patternFill>
      </fill>
    </dxf>
  </rfmt>
  <rcc rId="16702" sId="1" numFmtId="4">
    <oc r="F1622">
      <v>2763448.75</v>
    </oc>
    <nc r="F1622">
      <v>1808088.23</v>
    </nc>
  </rcc>
  <rfmt sheetId="1" sqref="Q1622">
    <dxf>
      <fill>
        <patternFill patternType="solid">
          <bgColor rgb="FFFFFF00"/>
        </patternFill>
      </fill>
    </dxf>
  </rfmt>
  <rcc rId="16703" sId="1" numFmtId="4">
    <oc r="Q1622">
      <v>8096539.5099999998</v>
    </oc>
    <nc r="Q1622">
      <v>8164804.71</v>
    </nc>
  </rcc>
  <rfmt sheetId="1" sqref="P1622">
    <dxf>
      <fill>
        <patternFill patternType="solid">
          <bgColor rgb="FFFFFF00"/>
        </patternFill>
      </fill>
    </dxf>
  </rfmt>
  <rcc rId="16704" sId="1" numFmtId="4">
    <oc r="P1622">
      <v>4055079.68</v>
    </oc>
    <nc r="P1622">
      <v>303948.68</v>
    </nc>
  </rcc>
  <rfmt sheetId="1" sqref="G1623">
    <dxf>
      <fill>
        <patternFill patternType="solid">
          <bgColor rgb="FFFFFF00"/>
        </patternFill>
      </fill>
    </dxf>
  </rfmt>
  <rcc rId="16705" sId="1" numFmtId="4">
    <oc r="G1623">
      <v>3819494.95</v>
    </oc>
    <nc r="G1623">
      <v>3552304.15</v>
    </nc>
  </rcc>
  <rfmt sheetId="1" sqref="F1623">
    <dxf>
      <fill>
        <patternFill patternType="solid">
          <bgColor rgb="FFFFFF00"/>
        </patternFill>
      </fill>
    </dxf>
  </rfmt>
  <rcc rId="16706" sId="1" numFmtId="4">
    <oc r="F1623">
      <v>2417214.38</v>
    </oc>
    <nc r="F1623">
      <v>1856987.08</v>
    </nc>
  </rcc>
  <rfmt sheetId="1" sqref="R1623">
    <dxf>
      <fill>
        <patternFill patternType="solid">
          <bgColor rgb="FFFFFF00"/>
        </patternFill>
      </fill>
    </dxf>
  </rfmt>
  <rcc rId="16707" sId="1" numFmtId="4">
    <oc r="R1623">
      <v>14448629.52</v>
    </oc>
    <nc r="R1623">
      <v>14224889.060000001</v>
    </nc>
  </rcc>
  <rfmt sheetId="1" sqref="F1624">
    <dxf>
      <fill>
        <patternFill patternType="solid">
          <bgColor rgb="FFFFFF00"/>
        </patternFill>
      </fill>
    </dxf>
  </rfmt>
  <rcc rId="16708" sId="1" numFmtId="4">
    <oc r="F1624">
      <v>2037407.59</v>
    </oc>
    <nc r="F1624">
      <v>1234697.68</v>
    </nc>
  </rcc>
  <rfmt sheetId="1" sqref="G1624">
    <dxf>
      <fill>
        <patternFill patternType="solid">
          <bgColor rgb="FFFFFF00"/>
        </patternFill>
      </fill>
    </dxf>
  </rfmt>
  <rcc rId="16709" sId="1" numFmtId="4">
    <oc r="G1624">
      <v>6438707.3499999996</v>
    </oc>
    <nc r="G1624">
      <v>4721341.07</v>
    </nc>
  </rcc>
  <rcc rId="16710" sId="1" numFmtId="4">
    <oc r="J1624">
      <v>2673007.66</v>
    </oc>
    <nc r="J1624">
      <v>1250479.0900000001</v>
    </nc>
  </rcc>
  <rfmt sheetId="1" sqref="J1624">
    <dxf>
      <fill>
        <patternFill patternType="solid">
          <bgColor rgb="FFFFFF00"/>
        </patternFill>
      </fill>
    </dxf>
  </rfmt>
  <rcc rId="16711" sId="1" numFmtId="4">
    <oc r="Q1624">
      <v>5969334.8899999997</v>
    </oc>
    <nc r="Q1624">
      <v>5788898.1200000001</v>
    </nc>
  </rcc>
  <rfmt sheetId="1" sqref="Q1624">
    <dxf>
      <fill>
        <patternFill patternType="solid">
          <bgColor rgb="FFFFFF00"/>
        </patternFill>
      </fill>
    </dxf>
  </rfmt>
  <rcc rId="16712" sId="1" numFmtId="4">
    <oc r="F1621">
      <v>3809016.49</v>
    </oc>
    <nc r="F1621">
      <v>2493340.44</v>
    </nc>
  </rcc>
  <rfmt sheetId="1" sqref="F1621">
    <dxf>
      <fill>
        <patternFill patternType="solid">
          <bgColor rgb="FFFFFF00"/>
        </patternFill>
      </fill>
    </dxf>
  </rfmt>
  <rfmt sheetId="1" sqref="G1621">
    <dxf>
      <fill>
        <patternFill patternType="solid">
          <bgColor rgb="FFFFFF00"/>
        </patternFill>
      </fill>
    </dxf>
  </rfmt>
  <rcc rId="16713" sId="1" numFmtId="4">
    <oc r="G1621">
      <v>12037425.699999999</v>
    </oc>
    <nc r="G1621">
      <v>7273806.6900000004</v>
    </nc>
  </rcc>
  <rfmt sheetId="1" sqref="H1621">
    <dxf>
      <fill>
        <patternFill patternType="solid">
          <bgColor rgb="FFFFFF00"/>
        </patternFill>
      </fill>
    </dxf>
  </rfmt>
  <rcc rId="16714" sId="1" numFmtId="4">
    <oc r="H1621">
      <v>8737690.2699999996</v>
    </oc>
    <nc r="H1621">
      <v>3811132.87</v>
    </nc>
  </rcc>
  <rfmt sheetId="1" sqref="I1621">
    <dxf>
      <fill>
        <patternFill patternType="solid">
          <bgColor rgb="FFFFFF00"/>
        </patternFill>
      </fill>
    </dxf>
  </rfmt>
  <rcc rId="16715" sId="1" numFmtId="4">
    <oc r="I1621">
      <v>4178451.39</v>
    </oc>
    <nc r="I1621">
      <v>1078625.58</v>
    </nc>
  </rcc>
  <rfmt sheetId="1" sqref="J1621">
    <dxf>
      <fill>
        <patternFill patternType="solid">
          <bgColor rgb="FFFFFF00"/>
        </patternFill>
      </fill>
    </dxf>
  </rfmt>
  <rcc rId="16716" sId="1" numFmtId="4">
    <oc r="J1621">
      <v>4997296.71</v>
    </oc>
    <nc r="J1621">
      <v>2238994.4700000002</v>
    </nc>
  </rcc>
  <rfmt sheetId="1" sqref="Q1621">
    <dxf>
      <fill>
        <patternFill patternType="solid">
          <bgColor rgb="FFFFFF00"/>
        </patternFill>
      </fill>
    </dxf>
  </rfmt>
  <rcc rId="16717" sId="1" numFmtId="4">
    <oc r="Q1621">
      <v>11159914.75</v>
    </oc>
    <nc r="Q1621">
      <v>10671403.630000001</v>
    </nc>
  </rcc>
  <rfmt sheetId="1" sqref="P1621">
    <dxf>
      <fill>
        <patternFill patternType="solid">
          <bgColor rgb="FFFFFF00"/>
        </patternFill>
      </fill>
    </dxf>
  </rfmt>
  <rcc rId="16718" sId="1" numFmtId="4">
    <oc r="P1621">
      <v>5589343.8799999999</v>
    </oc>
    <nc r="P1621">
      <v>2820316.12</v>
    </nc>
  </rcc>
  <rfmt sheetId="1" sqref="Q1603">
    <dxf>
      <fill>
        <patternFill patternType="solid">
          <bgColor rgb="FFFFFF00"/>
        </patternFill>
      </fill>
    </dxf>
  </rfmt>
  <rcc rId="16719" sId="1" numFmtId="4">
    <oc r="Q1603">
      <v>6966687.5</v>
    </oc>
    <nc r="Q1603">
      <v>4741808.41</v>
    </nc>
  </rcc>
  <rfmt sheetId="1" sqref="Q1607">
    <dxf>
      <fill>
        <patternFill patternType="solid">
          <bgColor rgb="FFFFFF00"/>
        </patternFill>
      </fill>
    </dxf>
  </rfmt>
  <rcc rId="16720" sId="1" numFmtId="4">
    <oc r="Q1607">
      <v>9005207.2699999996</v>
    </oc>
    <nc r="Q1607">
      <v>7158037.6299999999</v>
    </nc>
  </rcc>
  <rcc rId="16721" sId="1" numFmtId="4">
    <oc r="F1619">
      <v>3714467.18</v>
    </oc>
    <nc r="F1619">
      <v>2417072.65</v>
    </nc>
  </rcc>
  <rfmt sheetId="1" sqref="F1619">
    <dxf>
      <fill>
        <patternFill>
          <bgColor rgb="FFFFFF00"/>
        </patternFill>
      </fill>
    </dxf>
  </rfmt>
  <rfmt sheetId="1" sqref="G1619">
    <dxf>
      <fill>
        <patternFill>
          <bgColor rgb="FFFFFF00"/>
        </patternFill>
      </fill>
    </dxf>
  </rfmt>
  <rcc rId="16722" sId="1" numFmtId="4">
    <oc r="G1619">
      <v>11738626.699999999</v>
    </oc>
    <nc r="G1619">
      <v>7817858.6699999999</v>
    </nc>
  </rcc>
  <rfmt sheetId="1" sqref="F1620">
    <dxf>
      <fill>
        <patternFill patternType="solid">
          <bgColor rgb="FFFFFF00"/>
        </patternFill>
      </fill>
    </dxf>
  </rfmt>
  <rcc rId="16723" sId="1" numFmtId="4">
    <oc r="F1620">
      <v>2115062.59</v>
    </oc>
    <nc r="F1620">
      <v>1057899.94</v>
    </nc>
  </rcc>
  <rfmt sheetId="1" sqref="G1620">
    <dxf>
      <fill>
        <patternFill patternType="solid">
          <bgColor rgb="FFFFFF00"/>
        </patternFill>
      </fill>
    </dxf>
  </rfmt>
  <rcc rId="16724" sId="1" numFmtId="4">
    <oc r="G1620">
      <v>6684116.1699999999</v>
    </oc>
    <nc r="G1620">
      <v>5207182.29</v>
    </nc>
  </rcc>
  <rfmt sheetId="1" sqref="Q1620">
    <dxf>
      <fill>
        <patternFill patternType="solid">
          <bgColor rgb="FFFFFF00"/>
        </patternFill>
      </fill>
    </dxf>
  </rfmt>
  <rcc rId="16725" sId="1" numFmtId="4">
    <oc r="Q1620">
      <v>6196853.75</v>
    </oc>
    <nc r="Q1620">
      <v>5550675.0800000001</v>
    </nc>
  </rcc>
  <rfmt sheetId="1" sqref="H1597">
    <dxf>
      <fill>
        <patternFill patternType="solid">
          <bgColor rgb="FFFFFF00"/>
        </patternFill>
      </fill>
    </dxf>
  </rfmt>
  <rcc rId="16726" sId="1" numFmtId="4">
    <oc r="H1597">
      <v>6102973.2000000002</v>
    </oc>
    <nc r="H1597">
      <v>1502584.91</v>
    </nc>
  </rcc>
  <rfmt sheetId="1" sqref="I1597">
    <dxf>
      <fill>
        <patternFill patternType="solid">
          <bgColor rgb="FFFFFF00"/>
        </patternFill>
      </fill>
    </dxf>
  </rfmt>
  <rcc rId="16727" sId="1" numFmtId="4">
    <oc r="I1597">
      <v>2393679.3199999998</v>
    </oc>
    <nc r="I1597">
      <v>444695.98</v>
    </nc>
  </rcc>
  <rfmt sheetId="1" sqref="J1597">
    <dxf>
      <fill>
        <patternFill patternType="solid">
          <bgColor rgb="FFFFFF00"/>
        </patternFill>
      </fill>
    </dxf>
  </rfmt>
  <rcc rId="16728" sId="1" numFmtId="4">
    <oc r="J1597">
      <v>3488594.32</v>
    </oc>
    <nc r="J1597">
      <v>510758.27</v>
    </nc>
  </rcc>
  <rfmt sheetId="1" sqref="O1598">
    <dxf>
      <fill>
        <patternFill patternType="solid">
          <bgColor rgb="FFFFFF00"/>
        </patternFill>
      </fill>
    </dxf>
  </rfmt>
  <rcc rId="16729" sId="1" numFmtId="4">
    <oc r="O1598">
      <v>4677407.28</v>
    </oc>
    <nc r="O1598">
      <v>4746703.68</v>
    </nc>
  </rcc>
  <rfmt sheetId="1" sqref="O1599">
    <dxf>
      <fill>
        <patternFill patternType="solid">
          <bgColor rgb="FFFFFF00"/>
        </patternFill>
      </fill>
    </dxf>
  </rfmt>
  <rcc rId="16730" sId="1" numFmtId="4">
    <oc r="O1599">
      <v>9579125.9399999995</v>
    </oc>
    <nc r="O1599">
      <v>9718298.4800000004</v>
    </nc>
  </rcc>
  <rfmt sheetId="1" sqref="Q1599">
    <dxf>
      <fill>
        <patternFill patternType="solid">
          <bgColor rgb="FFFFFF00"/>
        </patternFill>
      </fill>
    </dxf>
  </rfmt>
  <rcc rId="16731" sId="1" numFmtId="4">
    <oc r="Q1599">
      <v>11739412.43</v>
    </oc>
    <nc r="Q1599">
      <v>7082368.4299999997</v>
    </nc>
  </rcc>
  <rfmt sheetId="1" sqref="P1608">
    <dxf>
      <fill>
        <patternFill patternType="solid">
          <bgColor rgb="FFFFFF00"/>
        </patternFill>
      </fill>
    </dxf>
  </rfmt>
  <rcc rId="16732" sId="1" numFmtId="4">
    <oc r="P1608">
      <v>3390058.24</v>
    </oc>
    <nc r="P1608">
      <v>1296228.27</v>
    </nc>
  </rcc>
  <rfmt sheetId="1" sqref="F1609">
    <dxf>
      <fill>
        <patternFill patternType="solid">
          <bgColor rgb="FFFFFF00"/>
        </patternFill>
      </fill>
    </dxf>
  </rfmt>
  <rcc rId="16733" sId="1" numFmtId="4">
    <oc r="F1609">
      <v>2089177.59</v>
    </oc>
    <nc r="F1609">
      <v>1757176.94</v>
    </nc>
  </rcc>
  <rfmt sheetId="1" sqref="H1609">
    <dxf>
      <fill>
        <patternFill patternType="solid">
          <bgColor rgb="FFFFFF00"/>
        </patternFill>
      </fill>
    </dxf>
  </rfmt>
  <rcc rId="16734" sId="1" numFmtId="4">
    <oc r="H1609">
      <v>4792467.22</v>
    </oc>
    <nc r="H1609">
      <v>4058552.75</v>
    </nc>
  </rcc>
  <rfmt sheetId="1" sqref="I1609">
    <dxf>
      <fill>
        <patternFill patternType="solid">
          <bgColor rgb="FFFFFF00"/>
        </patternFill>
      </fill>
    </dxf>
  </rfmt>
  <rcc rId="16735" sId="1" numFmtId="4">
    <oc r="I1609">
      <v>2291806.04</v>
    </oc>
    <nc r="I1609">
      <v>1468646.09</v>
    </nc>
  </rcc>
</revisions>
</file>

<file path=xl/revisions/revisionLog2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41" sId="2">
    <nc r="E143" t="inlineStr">
      <is>
        <t>проезд Первопроходцев, д. 1</t>
      </is>
    </nc>
  </rcc>
  <rcc rId="21742" sId="2">
    <nc r="F143">
      <v>10065465.890000001</v>
    </nc>
  </rcc>
  <rcc rId="21743" sId="2">
    <oc r="E146" t="inlineStr">
      <is>
        <t>г. Сургут, ул. Дзержинского, д. 10</t>
      </is>
    </oc>
    <nc r="E146" t="inlineStr">
      <is>
        <t>ул. Дзержинского, д. 10</t>
      </is>
    </nc>
  </rcc>
  <rcc rId="21744" sId="2">
    <nc r="B143" t="inlineStr">
      <is>
        <t>-</t>
      </is>
    </nc>
  </rcc>
  <rcc rId="21745" sId="2">
    <nc r="C143" t="inlineStr">
      <is>
        <t>2022</t>
      </is>
    </nc>
  </rcc>
  <rcc rId="21746" sId="2" odxf="1" dxf="1">
    <nc r="D143" t="inlineStr">
      <is>
        <t>Сургут</t>
      </is>
    </nc>
    <odxf/>
    <ndxf/>
  </rcc>
  <rcc rId="21747" sId="2" odxf="1" dxf="1">
    <nc r="G143" t="inlineStr">
      <is>
        <t>Перенесли на 2023 года, аукцион не состоялся в 2022 году (СД-1945 от 04.08.2022)</t>
      </is>
    </nc>
    <odxf/>
    <ndxf/>
  </rcc>
  <rrc rId="21748" sId="1" ref="A1861:XFD1861" action="deleteRow">
    <rfmt sheetId="1" xfDxf="1" sqref="A1861:XFD1861" start="0" length="0">
      <dxf>
        <font>
          <color auto="1"/>
        </font>
      </dxf>
    </rfmt>
    <rcc rId="0" sId="1" dxf="1">
      <nc r="A1861">
        <v>356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61" t="inlineStr">
        <is>
          <t>проезд Первопроходцев, д. 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61">
        <f>ROUND(SUM(D1861+E1861+F1861+G1861+H1861+I1861+J1861+K1861+M1861+O1861+P1861+Q1861+R1861+S1861),2)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61">
        <f>ROUND((F1861+G1861+H1861+I1861+J1861+K1861+M1861+O1861+P1861+Q1861+R1861+S1861)*0.0214,2)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8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8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61"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61"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61">
        <v>4835622.4400000004</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P18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61">
        <v>5018955.483</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R18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49" sId="2">
    <nc r="E55" t="inlineStr">
      <is>
        <t>ул. 50 лет ВЛКСМ, д. 11</t>
      </is>
    </nc>
  </rcc>
  <rcc rId="21750" sId="2" numFmtId="4">
    <nc r="F55">
      <v>906742.77</v>
    </nc>
  </rcc>
  <rcc rId="21751" sId="2" odxf="1" dxf="1">
    <nc r="B55" t="inlineStr">
      <is>
        <t>-</t>
      </is>
    </nc>
    <odxf/>
    <ndxf/>
  </rcc>
  <rcc rId="21752" sId="2">
    <nc r="C55" t="inlineStr">
      <is>
        <t>2022</t>
      </is>
    </nc>
  </rcc>
  <rcc rId="21753" sId="2" odxf="1" dxf="1">
    <nc r="D55" t="inlineStr">
      <is>
        <t>Сургут</t>
      </is>
    </nc>
    <odxf>
      <numFmt numFmtId="4" formatCode="#,##0.00"/>
    </odxf>
    <ndxf>
      <numFmt numFmtId="0" formatCode="General"/>
    </ndxf>
  </rcc>
  <rcc rId="21754" sId="2" odxf="1" dxf="1">
    <nc r="G55" t="inlineStr">
      <is>
        <t>Перенесли на 2023 года, аукцион не состоялся в 2022 году (СД-1945 от 04.08.2022)</t>
      </is>
    </nc>
    <odxf/>
    <ndxf/>
  </rcc>
  <rrc rId="21755" sId="1" ref="A1865:XFD1865" action="deleteRow">
    <rfmt sheetId="1" xfDxf="1" sqref="A1865:XFD1865" start="0" length="0">
      <dxf>
        <font>
          <color auto="1"/>
        </font>
      </dxf>
    </rfmt>
    <rcc rId="0" sId="1" dxf="1">
      <nc r="A1865">
        <v>361</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65" t="inlineStr">
        <is>
          <t>ул. 50 лет ВЛКСМ, д. 11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65">
        <f>ROUND(SUM(D1865+E1865+F1865+G1865+H1865+I1865+J1865+K1865+M1865+O1865+P1865+Q1865+R1865+S1865),2)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65">
        <f>ROUND((F1865+G1865+H1865+I1865+J1865+K1865+M1865+O1865+P1865+Q1865+R1865+S1865)*0.0214,2)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86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H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K1865">
        <v>887745.03</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L186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65"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56" sId="2" odxf="1" dxf="1">
    <nc r="B52" t="inlineStr">
      <is>
        <t>-</t>
      </is>
    </nc>
    <odxf/>
    <ndxf/>
  </rcc>
  <rcc rId="21757" sId="2">
    <nc r="C52" t="inlineStr">
      <is>
        <t>2022</t>
      </is>
    </nc>
  </rcc>
  <rcc rId="21758" sId="2" odxf="1" dxf="1">
    <nc r="D52" t="inlineStr">
      <is>
        <t>Сургут</t>
      </is>
    </nc>
    <odxf/>
    <ndxf/>
  </rcc>
  <rcc rId="21759" sId="2">
    <nc r="E52" t="inlineStr">
      <is>
        <t>ул. 50 лет ВЛКСМ, д. 9</t>
      </is>
    </nc>
  </rcc>
  <rcc rId="21760" sId="2" numFmtId="4">
    <nc r="F52">
      <v>1049954.31</v>
    </nc>
  </rcc>
  <rcc rId="21761" sId="2" odxf="1" dxf="1">
    <nc r="G52" t="inlineStr">
      <is>
        <t>Перенесли на 2023 года, аукцион не состоялся в 2022 году (СД-1945 от 04.08.2022)</t>
      </is>
    </nc>
    <odxf/>
    <ndxf/>
  </rcc>
  <rrc rId="21762" sId="1" ref="A1872:XFD1872" action="deleteRow">
    <rfmt sheetId="1" xfDxf="1" sqref="A1872:XFD1872" start="0" length="0">
      <dxf>
        <font>
          <color auto="1"/>
        </font>
      </dxf>
    </rfmt>
    <rcc rId="0" sId="1" dxf="1">
      <nc r="A1872">
        <v>370</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72" t="inlineStr">
        <is>
          <t>ул. 50 лет ВЛКСМ, д. 9</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72">
        <f>ROUND(SUM(D1872+E1872+F1872+G1872+H1872+I1872+J1872+K1872+M1872+O1872+P1872+Q1872+R1872+S1872),2)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72">
        <f>ROUND((F1872+G1872+H1872+I1872+J1872+K1872+M1872+O1872+P1872+Q1872+R1872+S1872)*0.0214,2)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7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72"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G187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872"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I1872"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J1872"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K1872">
        <v>1027956.05</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L1872"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7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7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7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87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7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87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7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63" sId="1" numFmtId="4">
    <oc r="I1888">
      <v>3321754.98</v>
    </oc>
    <nc r="I1888">
      <v>1867988.99</v>
    </nc>
  </rcc>
  <rfmt sheetId="1" sqref="I1888">
    <dxf>
      <fill>
        <patternFill patternType="solid">
          <bgColor theme="7" tint="0.59999389629810485"/>
        </patternFill>
      </fill>
    </dxf>
  </rfmt>
  <rcc rId="21764" sId="1" numFmtId="4">
    <oc r="F1888">
      <v>3028064.3</v>
    </oc>
    <nc r="F1888">
      <v>2688758.42</v>
    </nc>
  </rcc>
  <rfmt sheetId="1" sqref="F1888">
    <dxf>
      <fill>
        <patternFill patternType="solid">
          <bgColor theme="7" tint="0.59999389629810485"/>
        </patternFill>
      </fill>
    </dxf>
  </rfmt>
  <rfmt sheetId="1" sqref="B1888:C1888">
    <dxf>
      <fill>
        <patternFill patternType="solid">
          <bgColor theme="7" tint="0.59999389629810485"/>
        </patternFill>
      </fill>
    </dxf>
  </rfmt>
  <rcc rId="21765" sId="1" numFmtId="4">
    <oc r="J1890">
      <v>4006359.72</v>
    </oc>
    <nc r="J1890">
      <v>2766222.45</v>
    </nc>
  </rcc>
  <rfmt sheetId="1" sqref="J1890">
    <dxf>
      <fill>
        <patternFill patternType="solid">
          <bgColor theme="7" tint="0.59999389629810485"/>
        </patternFill>
      </fill>
    </dxf>
  </rfmt>
  <rcc rId="21766" sId="1" numFmtId="4">
    <oc r="H1890">
      <v>7005053.4199999999</v>
    </oc>
    <nc r="H1890">
      <v>3586332.9699999997</v>
    </nc>
  </rcc>
  <rfmt sheetId="1" sqref="H1890">
    <dxf>
      <fill>
        <patternFill patternType="solid">
          <bgColor theme="7" tint="0.59999389629810485"/>
        </patternFill>
      </fill>
    </dxf>
  </rfmt>
  <rcc rId="21767" sId="1" numFmtId="4">
    <oc r="G1890">
      <v>9650469.1099999994</v>
    </oc>
    <nc r="G1890">
      <v>5468821.0800000001</v>
    </nc>
  </rcc>
  <rfmt sheetId="1" sqref="G1890">
    <dxf>
      <fill>
        <patternFill patternType="solid">
          <bgColor theme="7" tint="0.59999389629810485"/>
        </patternFill>
      </fill>
    </dxf>
  </rfmt>
  <rcc rId="21768" sId="1" numFmtId="4">
    <oc r="I1890">
      <v>3349887.02</v>
    </oc>
    <nc r="I1890">
      <f>G1890+G2343</f>
    </nc>
  </rcc>
  <rfmt sheetId="1" sqref="I1890">
    <dxf>
      <fill>
        <patternFill patternType="solid">
          <bgColor theme="7" tint="0.59999389629810485"/>
        </patternFill>
      </fill>
    </dxf>
  </rfmt>
  <rcc rId="21769" sId="1" numFmtId="4">
    <oc r="F1890">
      <v>3053709.07</v>
    </oc>
    <nc r="F1890">
      <v>2786323.18</v>
    </nc>
  </rcc>
  <rfmt sheetId="1" sqref="F1890">
    <dxf>
      <fill>
        <patternFill patternType="solid">
          <bgColor theme="7" tint="0.59999389629810485"/>
        </patternFill>
      </fill>
    </dxf>
  </rfmt>
  <rfmt sheetId="1" sqref="B1890:C1890">
    <dxf>
      <fill>
        <patternFill patternType="solid">
          <bgColor theme="7" tint="0.59999389629810485"/>
        </patternFill>
      </fill>
    </dxf>
  </rfmt>
  <rcc rId="21770" sId="1" numFmtId="4">
    <oc r="E496">
      <v>483377.55</v>
    </oc>
    <nc r="E496">
      <v>93204.74</v>
    </nc>
  </rcc>
  <rfmt sheetId="1" sqref="E496">
    <dxf>
      <fill>
        <patternFill patternType="solid">
          <bgColor theme="7" tint="0.59999389629810485"/>
        </patternFill>
      </fill>
    </dxf>
  </rfmt>
  <rfmt sheetId="1" sqref="B496:C496">
    <dxf>
      <fill>
        <patternFill patternType="solid">
          <bgColor theme="7" tint="0.59999389629810485"/>
        </patternFill>
      </fill>
    </dxf>
  </rfmt>
  <rcc rId="21771" sId="1" numFmtId="4">
    <oc r="E494">
      <v>484449.91</v>
    </oc>
    <nc r="E494">
      <v>93362.93</v>
    </nc>
  </rcc>
  <rfmt sheetId="1" sqref="E494">
    <dxf>
      <fill>
        <patternFill patternType="solid">
          <bgColor theme="7" tint="0.59999389629810485"/>
        </patternFill>
      </fill>
    </dxf>
  </rfmt>
  <rcc rId="21772" sId="1" numFmtId="4">
    <oc r="E495">
      <v>103477.87</v>
    </oc>
    <nc r="E495">
      <v>67741.539999999994</v>
    </nc>
  </rcc>
  <rfmt sheetId="1" sqref="E495">
    <dxf>
      <fill>
        <patternFill patternType="solid">
          <bgColor theme="7" tint="0.59999389629810485"/>
        </patternFill>
      </fill>
    </dxf>
  </rfmt>
  <rcc rId="21773" sId="1" numFmtId="4">
    <oc r="J499">
      <v>1337903.77</v>
    </oc>
    <nc r="J499">
      <v>1527615.23</v>
    </nc>
  </rcc>
  <rfmt sheetId="1" sqref="J499">
    <dxf>
      <fill>
        <patternFill patternType="solid">
          <bgColor theme="7" tint="0.59999389629810485"/>
        </patternFill>
      </fill>
    </dxf>
  </rfmt>
  <rcc rId="21774" sId="1" numFmtId="4">
    <oc r="H499">
      <v>2269444.5499999998</v>
    </oc>
    <nc r="H499">
      <v>2291145.11</v>
    </nc>
  </rcc>
  <rfmt sheetId="1" sqref="H499">
    <dxf>
      <fill>
        <patternFill patternType="solid">
          <bgColor theme="7" tint="0.59999389629810485"/>
        </patternFill>
      </fill>
    </dxf>
  </rfmt>
  <rcc rId="21775" sId="1" numFmtId="4">
    <oc r="I499">
      <v>1120875.78</v>
    </oc>
    <nc r="I499">
      <v>1133410.93</v>
    </nc>
  </rcc>
  <rfmt sheetId="1" sqref="I499">
    <dxf>
      <fill>
        <patternFill patternType="solid">
          <bgColor theme="7" tint="0.59999389629810485"/>
        </patternFill>
      </fill>
    </dxf>
  </rfmt>
  <rcc rId="21776" sId="1" numFmtId="4">
    <oc r="F499">
      <v>1667503.53</v>
    </oc>
    <nc r="F499">
      <v>2076200.56</v>
    </nc>
  </rcc>
  <rfmt sheetId="1" sqref="F499">
    <dxf>
      <fill>
        <patternFill patternType="solid">
          <bgColor theme="7" tint="0.59999389629810485"/>
        </patternFill>
      </fill>
    </dxf>
  </rfmt>
  <rfmt sheetId="1" sqref="B499:C499">
    <dxf>
      <fill>
        <patternFill patternType="solid">
          <bgColor theme="7" tint="0.59999389629810485"/>
        </patternFill>
      </fill>
    </dxf>
  </rfmt>
  <rcc rId="21777" sId="1" numFmtId="4">
    <oc r="F500">
      <v>1268881.58</v>
    </oc>
    <nc r="F500">
      <v>1615517.83</v>
    </nc>
  </rcc>
  <rfmt sheetId="1" sqref="F500">
    <dxf>
      <fill>
        <patternFill patternType="solid">
          <bgColor theme="7" tint="0.59999389629810485"/>
        </patternFill>
      </fill>
    </dxf>
  </rfmt>
  <rcc rId="21778" sId="1" numFmtId="4">
    <oc r="I500">
      <v>666464.26</v>
    </oc>
    <nc r="I500">
      <v>683794.84</v>
    </nc>
  </rcc>
  <rfmt sheetId="1" sqref="I500">
    <dxf>
      <fill>
        <patternFill patternType="solid">
          <bgColor theme="7" tint="0.59999389629810485"/>
        </patternFill>
      </fill>
    </dxf>
  </rfmt>
  <rcc rId="21779" sId="1" numFmtId="4">
    <oc r="H500">
      <v>1918503.89</v>
    </oc>
    <nc r="H500">
      <v>1936566.83</v>
    </nc>
  </rcc>
  <rfmt sheetId="1" sqref="H500">
    <dxf>
      <fill>
        <patternFill patternType="solid">
          <bgColor theme="7" tint="0.59999389629810485"/>
        </patternFill>
      </fill>
    </dxf>
  </rfmt>
  <rcc rId="21780" sId="1" numFmtId="4">
    <oc r="J500">
      <v>1105803.3500000001</v>
    </oc>
    <nc r="J500">
      <v>1184838.5</v>
    </nc>
  </rcc>
  <rfmt sheetId="1" sqref="J500">
    <dxf>
      <fill>
        <patternFill patternType="solid">
          <bgColor theme="7" tint="0.59999389629810485"/>
        </patternFill>
      </fill>
    </dxf>
  </rfmt>
  <rfmt sheetId="1" sqref="B500:C500">
    <dxf>
      <fill>
        <patternFill patternType="solid">
          <bgColor theme="7" tint="0.59999389629810485"/>
        </patternFill>
      </fill>
    </dxf>
  </rfmt>
  <rfmt sheetId="1" sqref="B1894">
    <dxf>
      <fill>
        <patternFill patternType="solid">
          <bgColor theme="7" tint="0.59999389629810485"/>
        </patternFill>
      </fill>
    </dxf>
  </rfmt>
  <rfmt sheetId="1" sqref="O1894">
    <dxf>
      <fill>
        <patternFill>
          <bgColor theme="7" tint="0.59999389629810485"/>
        </patternFill>
      </fill>
    </dxf>
  </rfmt>
  <rfmt sheetId="1" sqref="Q1894">
    <dxf>
      <fill>
        <patternFill>
          <bgColor theme="7" tint="0.59999389629810485"/>
        </patternFill>
      </fill>
    </dxf>
  </rfmt>
  <rcc rId="21781" sId="1" numFmtId="4">
    <oc r="H1895">
      <v>9035507.6799999997</v>
    </oc>
    <nc r="H1895">
      <v>4844072.51</v>
    </nc>
  </rcc>
  <rfmt sheetId="1" sqref="H1895">
    <dxf>
      <fill>
        <patternFill patternType="solid">
          <bgColor theme="7" tint="0.59999389629810485"/>
        </patternFill>
      </fill>
    </dxf>
  </rfmt>
  <rcc rId="21782" sId="1" numFmtId="4">
    <oc r="G1895">
      <v>12447712.029999999</v>
    </oc>
    <nc r="G1895">
      <v>6194225.5599999996</v>
    </nc>
  </rcc>
  <rfmt sheetId="1" sqref="G1895">
    <dxf>
      <fill>
        <patternFill patternType="solid">
          <bgColor theme="7" tint="0.59999389629810485"/>
        </patternFill>
      </fill>
    </dxf>
  </rfmt>
  <rcc rId="21783" sId="1" numFmtId="4">
    <oc r="I1895">
      <v>4320870.67</v>
    </oc>
    <nc r="I1895">
      <v>2451182.42</v>
    </nc>
  </rcc>
  <rfmt sheetId="1" sqref="I1895">
    <dxf>
      <fill>
        <patternFill patternType="solid">
          <bgColor theme="7" tint="0.59999389629810485"/>
        </patternFill>
      </fill>
    </dxf>
  </rfmt>
  <rcc rId="21784" sId="1" numFmtId="4">
    <oc r="F1895">
      <v>4014604.75</v>
    </oc>
    <nc r="F1895">
      <v>3957764.97</v>
    </nc>
  </rcc>
  <rfmt sheetId="1" sqref="F1895">
    <dxf>
      <fill>
        <patternFill>
          <bgColor theme="7" tint="0.59999389629810485"/>
        </patternFill>
      </fill>
    </dxf>
  </rfmt>
  <rfmt sheetId="1" sqref="B1895:C1895">
    <dxf>
      <fill>
        <patternFill patternType="solid">
          <bgColor theme="7" tint="0.59999389629810485"/>
        </patternFill>
      </fill>
    </dxf>
  </rfmt>
  <rcc rId="21785" sId="1" numFmtId="4">
    <oc r="J1895">
      <v>5167625.7</v>
    </oc>
    <nc r="J1895">
      <v>3728105.47</v>
    </nc>
  </rcc>
  <rfmt sheetId="1" sqref="J1895">
    <dxf>
      <fill>
        <patternFill patternType="solid">
          <bgColor theme="7" tint="0.59999389629810485"/>
        </patternFill>
      </fill>
    </dxf>
  </rfmt>
  <rcc rId="21786" sId="1" numFmtId="4">
    <oc r="D1895">
      <f>ROUND((F1895+G1895+H1895+I1895+J1895+K1895+M1895+O1895+P1895+Q1895+R1895+S1895)*0.0214,2)</f>
    </oc>
    <nc r="D1895">
      <v>97943.25</v>
    </nc>
  </rcc>
  <rfmt sheetId="1" sqref="D1895">
    <dxf>
      <fill>
        <patternFill patternType="solid">
          <bgColor theme="7" tint="0.59999389629810485"/>
        </patternFill>
      </fill>
    </dxf>
  </rfmt>
  <rfmt sheetId="1" sqref="O1894:Q1894">
    <dxf>
      <fill>
        <patternFill>
          <bgColor theme="0"/>
        </patternFill>
      </fill>
    </dxf>
  </rfmt>
  <rfmt sheetId="1" sqref="B1894">
    <dxf>
      <fill>
        <patternFill>
          <bgColor theme="0"/>
        </patternFill>
      </fill>
    </dxf>
  </rfmt>
  <rcc rId="21787" sId="1" numFmtId="4">
    <oc r="P448">
      <v>550035.76</v>
    </oc>
    <nc r="P448">
      <v>322096.8</v>
    </nc>
  </rcc>
  <rfmt sheetId="1" sqref="P448">
    <dxf>
      <fill>
        <patternFill patternType="solid">
          <bgColor theme="7" tint="0.59999389629810485"/>
        </patternFill>
      </fill>
    </dxf>
  </rfmt>
  <rfmt sheetId="1" sqref="B448">
    <dxf>
      <fill>
        <patternFill patternType="solid">
          <bgColor theme="7" tint="0.59999389629810485"/>
        </patternFill>
      </fill>
    </dxf>
  </rfmt>
  <rfmt sheetId="1" sqref="D448">
    <dxf>
      <fill>
        <patternFill patternType="solid">
          <bgColor theme="7" tint="0.59999389629810485"/>
        </patternFill>
      </fill>
    </dxf>
  </rfmt>
  <rcc rId="21788" sId="1" numFmtId="4">
    <oc r="D448">
      <f>ROUND((F449+G449+H449+I449+J449+K449+M449+O449+P449+Q449+R449+S449)*0.0214,2)</f>
    </oc>
    <nc r="D448">
      <v>4650.2299999999996</v>
    </nc>
  </rcc>
  <rcc rId="21789" sId="1" numFmtId="4">
    <oc r="M1178">
      <v>874916.12</v>
    </oc>
    <nc r="M1178">
      <v>1569465.03</v>
    </nc>
  </rcc>
  <rfmt sheetId="1" sqref="M1178">
    <dxf>
      <fill>
        <patternFill patternType="solid">
          <bgColor theme="7" tint="0.59999389629810485"/>
        </patternFill>
      </fill>
    </dxf>
  </rfmt>
  <rfmt sheetId="1" sqref="B1178:C1178">
    <dxf>
      <fill>
        <patternFill patternType="solid">
          <bgColor theme="7" tint="0.59999389629810485"/>
        </patternFill>
      </fill>
    </dxf>
  </rfmt>
  <rfmt sheetId="1" sqref="D1178">
    <dxf>
      <fill>
        <patternFill patternType="solid">
          <bgColor theme="7" tint="0.59999389629810485"/>
        </patternFill>
      </fill>
    </dxf>
  </rfmt>
  <rcc rId="21790" sId="1" numFmtId="4">
    <oc r="O1182">
      <v>5425146.8399999999</v>
    </oc>
    <nc r="O1182">
      <v>5127243.6100000003</v>
    </nc>
  </rcc>
  <rfmt sheetId="1" sqref="O1182">
    <dxf>
      <fill>
        <patternFill patternType="solid">
          <bgColor theme="7" tint="0.59999389629810485"/>
        </patternFill>
      </fill>
    </dxf>
  </rfmt>
  <rcc rId="21791" sId="1" numFmtId="4">
    <oc r="D1182">
      <f>ROUND((F1182+G1182+H1182+I1182+J1182+K1182+M1182+O1182+P1182+Q1182+R1182+S1182)*0.0214,2)</f>
    </oc>
    <nc r="D1182">
      <v>175732.24</v>
    </nc>
  </rcc>
  <rfmt sheetId="1" sqref="B1182:D1182">
    <dxf>
      <fill>
        <patternFill patternType="solid">
          <bgColor theme="7" tint="0.59999389629810485"/>
        </patternFill>
      </fill>
    </dxf>
  </rfmt>
  <rcc rId="21792" sId="1" numFmtId="4">
    <oc r="O400">
      <v>12528846.449999999</v>
    </oc>
    <nc r="O400">
      <v>14729408.02</v>
    </nc>
  </rcc>
  <rcc rId="21793" sId="1" numFmtId="4">
    <oc r="D400">
      <f>ROUND((F400+G400+H400+I400+J400+K400+M400+O400+P400+Q400+R400+S400)*0.0214,2)</f>
    </oc>
    <nc r="D400">
      <v>41644.86</v>
    </nc>
  </rcc>
  <rfmt sheetId="1" sqref="D400">
    <dxf>
      <fill>
        <patternFill patternType="solid">
          <bgColor theme="7" tint="0.59999389629810485"/>
        </patternFill>
      </fill>
    </dxf>
  </rfmt>
  <rfmt sheetId="1" sqref="O400">
    <dxf>
      <fill>
        <patternFill patternType="solid">
          <bgColor theme="7" tint="0.59999389629810485"/>
        </patternFill>
      </fill>
    </dxf>
  </rfmt>
  <rfmt sheetId="1" sqref="B400">
    <dxf>
      <fill>
        <patternFill patternType="solid">
          <bgColor theme="7" tint="0.59999389629810485"/>
        </patternFill>
      </fill>
    </dxf>
  </rfmt>
  <rcc rId="21794" sId="1" numFmtId="4">
    <oc r="O402">
      <v>12253062.59</v>
    </oc>
    <nc r="O402">
      <v>16530953.59</v>
    </nc>
  </rcc>
  <rfmt sheetId="1" sqref="O402">
    <dxf>
      <fill>
        <patternFill patternType="solid">
          <bgColor theme="7" tint="0.59999389629810485"/>
        </patternFill>
      </fill>
    </dxf>
  </rfmt>
  <rcc rId="21795" sId="1" numFmtId="4">
    <oc r="D402">
      <f>ROUND((F402+G402+H402+I402+J402+K402+M402+O402+P402+Q402+R402+S402)*0.0214,2)</f>
    </oc>
    <nc r="D402">
      <v>45493.3</v>
    </nc>
  </rcc>
  <rfmt sheetId="1" sqref="D402">
    <dxf>
      <fill>
        <patternFill patternType="solid">
          <bgColor theme="7" tint="0.59999389629810485"/>
        </patternFill>
      </fill>
    </dxf>
  </rfmt>
  <rfmt sheetId="1" sqref="B402">
    <dxf>
      <fill>
        <patternFill patternType="solid">
          <bgColor theme="7" tint="0.59999389629810485"/>
        </patternFill>
      </fill>
    </dxf>
  </rfmt>
</revisions>
</file>

<file path=xl/revisions/revisionLog2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96" sId="2">
    <nc r="E47" t="inlineStr">
      <is>
        <t>ул. Григория Кукуевицкого, д. 10/4</t>
      </is>
    </nc>
  </rcc>
  <rcc rId="21797" sId="2" numFmtId="4">
    <nc r="F47">
      <v>13963788.460000001</v>
    </nc>
  </rcc>
  <rcc rId="21798" sId="2" odxf="1" dxf="1">
    <nc r="B47" t="inlineStr">
      <is>
        <t>-</t>
      </is>
    </nc>
    <odxf/>
    <ndxf/>
  </rcc>
  <rcc rId="21799" sId="2">
    <nc r="C47" t="inlineStr">
      <is>
        <t>2022</t>
      </is>
    </nc>
  </rcc>
  <rcc rId="21800" sId="2" odxf="1" dxf="1">
    <nc r="D47" t="inlineStr">
      <is>
        <t>Сургут</t>
      </is>
    </nc>
    <odxf/>
    <ndxf/>
  </rcc>
  <rcc rId="21801" sId="2" odxf="1" dxf="1">
    <nc r="G47" t="inlineStr">
      <is>
        <t>Перенесли на 2023 года, аукцион не состоялся в 2022 году (СД-1945 от 04.08.2022)</t>
      </is>
    </nc>
    <odxf/>
    <ndxf/>
  </rcc>
</revisions>
</file>

<file path=xl/revisions/revisionLog2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802" sId="1" ref="A1880:XFD1880" action="deleteRow">
    <rfmt sheetId="1" xfDxf="1" sqref="A1880:XFD1880" start="0" length="0">
      <dxf>
        <font>
          <color auto="1"/>
        </font>
      </dxf>
    </rfmt>
    <rcc rId="0" sId="1" dxf="1">
      <nc r="A1880">
        <v>379</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80" t="inlineStr">
        <is>
          <t>ул. Григория Кукуевицкого, д. 10/4</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80">
        <f>ROUND(SUM(D1880+E1880+F1880+G1880+H1880+I1880+J1880+K1880+M1880+O1880+P1880+Q1880+R1880+S1880),2)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80">
        <f>ROUND((F1880+G1880+H1880+I1880+J1880+K1880+M1880+O1880+P1880+Q1880+R1880+S1880)*0.0214,2)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8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188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H188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88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188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8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8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8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80">
        <v>13671224.26</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R18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03" sId="1" numFmtId="4">
    <oc r="O1186">
      <v>5302781.62</v>
    </oc>
    <nc r="O1186">
      <v>23441755.25</v>
    </nc>
  </rcc>
  <rfmt sheetId="1" sqref="O1186">
    <dxf>
      <fill>
        <patternFill patternType="solid">
          <bgColor theme="7" tint="0.59999389629810485"/>
        </patternFill>
      </fill>
    </dxf>
  </rfmt>
  <rfmt sheetId="1" sqref="B1186:D1186">
    <dxf>
      <fill>
        <patternFill patternType="solid">
          <bgColor theme="7" tint="0.59999389629810485"/>
        </patternFill>
      </fill>
    </dxf>
  </rfmt>
</revisions>
</file>

<file path=xl/revisions/revisionLog2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04" sId="1" numFmtId="4">
    <oc r="D1186">
      <v>111199.33</v>
    </oc>
    <nc r="D1186">
      <v>491573.61000000004</v>
    </nc>
  </rcc>
</revisions>
</file>

<file path=xl/revisions/revisionLog2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05" sId="2">
    <nc r="E136" t="inlineStr">
      <is>
        <t>ул. Дзержинского, д. 24</t>
      </is>
    </nc>
  </rcc>
  <rcc rId="21806" sId="2">
    <nc r="F136">
      <v>16398213.199999999</v>
    </nc>
  </rcc>
  <rcc rId="21807" sId="2" odxf="1" dxf="1">
    <nc r="B136" t="inlineStr">
      <is>
        <t>-</t>
      </is>
    </nc>
    <odxf/>
    <ndxf/>
  </rcc>
  <rcc rId="21808" sId="2">
    <nc r="C136" t="inlineStr">
      <is>
        <t>2022</t>
      </is>
    </nc>
  </rcc>
  <rcc rId="21809" sId="2" odxf="1" dxf="1">
    <nc r="D136" t="inlineStr">
      <is>
        <t>Сургут</t>
      </is>
    </nc>
    <odxf/>
    <ndxf/>
  </rcc>
  <rcc rId="21810" sId="2" odxf="1" dxf="1">
    <nc r="G136" t="inlineStr">
      <is>
        <t>Перенесли на 2023 года, аукцион не состоялся в 2022 году (СД-1945 от 04.08.2022)</t>
      </is>
    </nc>
    <odxf/>
    <ndxf/>
  </rcc>
  <rrc rId="21811" sId="1" ref="A1890:XFD1890" action="deleteRow">
    <rfmt sheetId="1" xfDxf="1" sqref="A1890:XFD1890" start="0" length="0">
      <dxf>
        <font>
          <color auto="1"/>
        </font>
      </dxf>
    </rfmt>
    <rcc rId="0" sId="1" dxf="1">
      <nc r="A1890">
        <v>391</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90" t="inlineStr">
        <is>
          <t>ул. Дзержинского, д. 24</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90">
        <f>ROUND(SUM(D1890+E1890+F1890+G1890+H1890+I1890+J1890+K1890+M1890+O1890+P1890+Q1890+R1890+S1890),2)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90">
        <f>ROUND((F1890+G1890+H1890+I1890+J1890+K1890+M1890+O1890+P1890+Q1890+R1890+S1890)*0.0214,2)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890">
        <v>3093580.43</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G189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H18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9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8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90">
        <v>12961063.390000001</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R18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12" sId="1" numFmtId="4">
    <oc r="M1212">
      <v>12368128.800000001</v>
    </oc>
    <nc r="M1212">
      <v>10906118.74</v>
    </nc>
  </rcc>
  <rfmt sheetId="1" sqref="M1212">
    <dxf>
      <fill>
        <patternFill patternType="solid">
          <bgColor theme="7" tint="0.59999389629810485"/>
        </patternFill>
      </fill>
    </dxf>
  </rfmt>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602" start="0" length="2147483647">
    <dxf>
      <font>
        <color rgb="FFFF0000"/>
      </font>
    </dxf>
  </rfmt>
  <rfmt sheetId="1" sqref="E1602" start="0" length="2147483647">
    <dxf>
      <font>
        <color auto="1"/>
      </font>
    </dxf>
  </rfmt>
  <rfmt sheetId="1" sqref="E1602">
    <dxf>
      <fill>
        <patternFill patternType="solid">
          <bgColor rgb="FFFFFF00"/>
        </patternFill>
      </fill>
    </dxf>
  </rfmt>
  <rcc rId="16736" sId="1" numFmtId="4">
    <oc r="E1602">
      <f>K1602*0.05</f>
    </oc>
    <nc r="E1602">
      <v>125544.7</v>
    </nc>
  </rcc>
</revisions>
</file>

<file path=xl/revisions/revisionLog2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13" sId="1" numFmtId="4">
    <oc r="D1212">
      <f>ROUND((F1212+G1212+H1212+I1212+J1212+K1212+M1212+O1212+P1212+Q1212+R1212+S1212)*0.0214,2)</f>
    </oc>
    <nc r="D1212">
      <v>183117.21</v>
    </nc>
  </rcc>
  <rfmt sheetId="1" sqref="D1212">
    <dxf>
      <fill>
        <patternFill patternType="solid">
          <bgColor theme="7" tint="0.59999389629810485"/>
        </patternFill>
      </fill>
    </dxf>
  </rfmt>
  <rfmt sheetId="1" sqref="B1212">
    <dxf>
      <fill>
        <patternFill patternType="solid">
          <bgColor theme="7" tint="0.59999389629810485"/>
        </patternFill>
      </fill>
    </dxf>
  </rfmt>
</revisions>
</file>

<file path=xl/revisions/revisionLog2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14" sId="2">
    <nc r="E148" t="inlineStr">
      <is>
        <t>ул. Крылова, д. 21</t>
      </is>
    </nc>
  </rcc>
  <rcc rId="21815" sId="2">
    <nc r="F148">
      <v>10217960.49</v>
    </nc>
  </rcc>
  <rcc rId="21816" sId="2">
    <nc r="B148" t="inlineStr">
      <is>
        <t>-</t>
      </is>
    </nc>
  </rcc>
  <rcc rId="21817" sId="2">
    <nc r="C148" t="inlineStr">
      <is>
        <t>2022</t>
      </is>
    </nc>
  </rcc>
  <rcc rId="21818" sId="2" odxf="1" dxf="1">
    <nc r="D148" t="inlineStr">
      <is>
        <t>Сургут</t>
      </is>
    </nc>
    <odxf/>
    <ndxf/>
  </rcc>
  <rcc rId="21819" sId="2" odxf="1" dxf="1">
    <nc r="G148" t="inlineStr">
      <is>
        <t>Перенесли на 2023 года, аукцион не состоялся в 2022 году (СД-1945 от 04.08.2022)</t>
      </is>
    </nc>
    <odxf/>
    <ndxf/>
  </rcc>
  <rrc rId="21820" sId="1" ref="A1894:XFD1894" action="deleteRow">
    <rfmt sheetId="1" xfDxf="1" sqref="A1894:XFD1894" start="0" length="0">
      <dxf>
        <font>
          <color auto="1"/>
        </font>
      </dxf>
    </rfmt>
    <rcc rId="0" sId="1" dxf="1">
      <nc r="A1894">
        <v>397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94" t="inlineStr">
        <is>
          <t>ул. Крылова, д. 21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94">
        <f>ROUND(SUM(D1894+E1894+F1894+G1894+H1894+I1894+J1894+K1894+M1894+O1894+P1894+Q1894+R1894+S1894),2)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94">
        <f>ROUND((F1894+G1894+H1894+I1894+J1894+K1894+M1894+O1894+P1894+Q1894+R1894+S1894)*0.0214,2)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9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9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89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89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9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9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9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9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9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9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94"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89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94">
        <v>10003877.51</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R189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9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21" sId="1" numFmtId="4">
    <oc r="E1248">
      <v>584574.38</v>
    </oc>
    <nc r="E1248">
      <v>367987.48</v>
    </nc>
  </rcc>
  <rfmt sheetId="1" sqref="E1248">
    <dxf>
      <fill>
        <patternFill patternType="solid">
          <bgColor theme="7" tint="0.59999389629810485"/>
        </patternFill>
      </fill>
    </dxf>
  </rfmt>
  <rfmt sheetId="1" sqref="B1248:C1248">
    <dxf>
      <fill>
        <patternFill patternType="solid">
          <bgColor theme="7" tint="0.59999389629810485"/>
        </patternFill>
      </fill>
    </dxf>
  </rfmt>
  <rcc rId="21822" sId="1" numFmtId="4">
    <oc r="E1249">
      <v>228183.85</v>
    </oc>
    <nc r="E1249">
      <v>138359.57999999999</v>
    </nc>
  </rcc>
  <rfmt sheetId="1" sqref="E1249">
    <dxf>
      <fill>
        <patternFill patternType="solid">
          <bgColor theme="7" tint="0.59999389629810485"/>
        </patternFill>
      </fill>
    </dxf>
  </rfmt>
  <rfmt sheetId="1" sqref="B1249:C1249">
    <dxf>
      <fill>
        <patternFill patternType="solid">
          <bgColor theme="7" tint="0.59999389629810485"/>
        </patternFill>
      </fill>
    </dxf>
  </rfmt>
  <rcc rId="21823" sId="1" numFmtId="4">
    <oc r="E513">
      <v>290428.90000000002</v>
    </oc>
    <nc r="E513">
      <v>79691.91</v>
    </nc>
  </rcc>
  <rfmt sheetId="1" sqref="E513">
    <dxf>
      <fill>
        <patternFill patternType="solid">
          <bgColor theme="7" tint="0.59999389629810485"/>
        </patternFill>
      </fill>
    </dxf>
  </rfmt>
  <rfmt sheetId="1" sqref="B513:C513">
    <dxf>
      <fill>
        <patternFill patternType="solid">
          <bgColor theme="7" tint="0.59999389629810485"/>
        </patternFill>
      </fill>
    </dxf>
  </rfmt>
  <rfmt sheetId="1" sqref="O511">
    <dxf>
      <fill>
        <patternFill patternType="solid">
          <bgColor theme="7" tint="0.59999389629810485"/>
        </patternFill>
      </fill>
    </dxf>
  </rfmt>
  <rcc rId="21824" sId="1" numFmtId="4">
    <oc r="O511">
      <v>6425865.7599999998</v>
    </oc>
    <nc r="O511">
      <v>6835072.9900000002</v>
    </nc>
  </rcc>
  <rcc rId="21825" sId="1" numFmtId="4">
    <oc r="Q511">
      <v>3834773.75</v>
    </oc>
    <nc r="Q511">
      <v>5299285.47</v>
    </nc>
  </rcc>
  <rfmt sheetId="1" sqref="Q511">
    <dxf>
      <fill>
        <patternFill patternType="solid">
          <bgColor theme="7" tint="0.59999389629810485"/>
        </patternFill>
      </fill>
    </dxf>
  </rfmt>
  <rcc rId="21826" sId="1" numFmtId="4">
    <oc r="D511">
      <f>ROUND((F511+G511+H511+I511+J511+K511+M511+O511+P511+Q511+R511+S511)*0.0214,2)</f>
    </oc>
    <nc r="D511">
      <v>37616.519999999997</v>
    </nc>
  </rcc>
  <rfmt sheetId="1" sqref="D511">
    <dxf>
      <fill>
        <patternFill patternType="solid">
          <bgColor theme="7" tint="0.59999389629810485"/>
        </patternFill>
      </fill>
    </dxf>
  </rfmt>
  <rfmt sheetId="1" sqref="B511">
    <dxf>
      <fill>
        <patternFill patternType="solid">
          <bgColor theme="7" tint="0.59999389629810485"/>
        </patternFill>
      </fill>
    </dxf>
  </rfmt>
  <rcc rId="21827" sId="1" numFmtId="4">
    <oc r="E1250">
      <v>622235.34</v>
    </oc>
    <nc r="E1250">
      <v>388096.78</v>
    </nc>
  </rcc>
  <rfmt sheetId="1" sqref="E1250">
    <dxf>
      <fill>
        <patternFill patternType="solid">
          <bgColor theme="7" tint="0.59999389629810485"/>
        </patternFill>
      </fill>
    </dxf>
  </rfmt>
  <rfmt sheetId="1" sqref="B1250">
    <dxf>
      <fill>
        <patternFill patternType="solid">
          <bgColor theme="7" tint="0.59999389629810485"/>
        </patternFill>
      </fill>
    </dxf>
  </rfmt>
</revisions>
</file>

<file path=xl/revisions/revisionLog2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28" sId="2">
    <nc r="E64" t="inlineStr">
      <is>
        <t>ул. Магистральная, д. 34</t>
      </is>
    </nc>
  </rcc>
  <rcc rId="21829" sId="2" numFmtId="4">
    <nc r="F64">
      <v>8374118.0199999996</v>
    </nc>
  </rcc>
  <rcc rId="21830" sId="2" odxf="1" dxf="1">
    <nc r="B64" t="inlineStr">
      <is>
        <t>-</t>
      </is>
    </nc>
    <odxf/>
    <ndxf/>
  </rcc>
  <rcc rId="21831" sId="2">
    <nc r="C64" t="inlineStr">
      <is>
        <t>2022</t>
      </is>
    </nc>
  </rcc>
  <rcc rId="21832" sId="2" odxf="1" dxf="1">
    <nc r="D64" t="inlineStr">
      <is>
        <t>Сургут</t>
      </is>
    </nc>
    <odxf/>
    <ndxf/>
  </rcc>
  <rcc rId="21833" sId="2" odxf="1" dxf="1">
    <nc r="G64" t="inlineStr">
      <is>
        <t>Перенесли на 2023 года, аукцион не состоялся в 2022 году (СД-1945 от 04.08.2022)</t>
      </is>
    </nc>
    <odxf/>
    <ndxf/>
  </rcc>
  <rrc rId="21834" sId="1" ref="A1900:XFD1900" action="deleteRow">
    <rfmt sheetId="1" xfDxf="1" sqref="A1900:XFD1900" start="0" length="0">
      <dxf>
        <font>
          <color auto="1"/>
        </font>
      </dxf>
    </rfmt>
    <rcc rId="0" sId="1" dxf="1">
      <nc r="A1900">
        <v>404</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00" t="inlineStr">
        <is>
          <t>ул. Магистральная, д. 34</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00">
        <f>ROUND(SUM(D1900+E1900+F1900+G1900+H1900+I1900+J1900+K1900+M1900+O1900+P1900+Q1900+R1900+S1900),2)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00">
        <f>ROUND((F1900+G1900+H1900+I1900+J1900+K1900+M1900+O1900+P1900+Q1900+R1900+S1900)*0.0214,2)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0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0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G190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H190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I190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J190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K190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0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0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900"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900">
        <v>8198666.5599999996</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P190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0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0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0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1835" sId="2">
    <nc r="E29" t="inlineStr">
      <is>
        <t>ул. Маяковского, д. 16</t>
      </is>
    </nc>
  </rcc>
  <rcc rId="21836" sId="2" numFmtId="4">
    <nc r="F29">
      <v>13383001.050000001</v>
    </nc>
  </rcc>
  <rcc rId="21837" sId="2" odxf="1" dxf="1">
    <nc r="B29" t="inlineStr">
      <is>
        <t>-</t>
      </is>
    </nc>
    <odxf/>
    <ndxf/>
  </rcc>
  <rcc rId="21838" sId="2">
    <nc r="C29" t="inlineStr">
      <is>
        <t>2022</t>
      </is>
    </nc>
  </rcc>
  <rcc rId="21839" sId="2">
    <nc r="D29" t="inlineStr">
      <is>
        <t>Сургут</t>
      </is>
    </nc>
  </rcc>
  <rcc rId="21840" sId="2" odxf="1" dxf="1">
    <nc r="G29" t="inlineStr">
      <is>
        <t>Перенесли на 2023 года, аукцион не состоялся в 2022 году (СД-1945 от 04.08.2022)</t>
      </is>
    </nc>
    <odxf/>
    <ndxf/>
  </rcc>
  <rrc rId="21841" sId="1" ref="A1905:XFD1905" action="deleteRow">
    <rfmt sheetId="1" xfDxf="1" sqref="A1905:XFD1905" start="0" length="0">
      <dxf>
        <font>
          <color auto="1"/>
        </font>
      </dxf>
    </rfmt>
    <rcc rId="0" sId="1" dxf="1">
      <nc r="A1905">
        <v>410</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05" t="inlineStr">
        <is>
          <t>ул. Маяковского, д. 16</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05">
        <f>ROUND(SUM(D1905+E1905+F1905+G1905+H1905+I1905+J1905+K1905+M1905+O1905+P1905+Q1905+R1905+S1905),2)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05">
        <f>ROUND((F1905+G1905+H1905+I1905+J1905+K1905+M1905+O1905+P1905+Q1905+R1905+S1905)*0.0214,2)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0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905"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905">
        <v>7265103.4500000002</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P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905">
        <v>5837501.8499999996</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R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42" sId="2">
    <nc r="E31" t="inlineStr">
      <is>
        <t>ул. Мелик-Карамова, д. 74Б</t>
      </is>
    </nc>
  </rcc>
  <rcc rId="21843" sId="2" numFmtId="4">
    <nc r="F31">
      <v>1265299.23</v>
    </nc>
  </rcc>
  <rcc rId="21844" sId="2" odxf="1" dxf="1">
    <nc r="B31" t="inlineStr">
      <is>
        <t>-</t>
      </is>
    </nc>
    <odxf/>
    <ndxf/>
  </rcc>
  <rcc rId="21845" sId="2">
    <nc r="C31" t="inlineStr">
      <is>
        <t>2022</t>
      </is>
    </nc>
  </rcc>
  <rcc rId="21846" sId="2" odxf="1" dxf="1">
    <nc r="D31" t="inlineStr">
      <is>
        <t>Сургут</t>
      </is>
    </nc>
    <odxf/>
    <ndxf/>
  </rcc>
  <rcc rId="21847" sId="2" odxf="1" dxf="1">
    <nc r="G31" t="inlineStr">
      <is>
        <t>Перенесли на 2023 года, аукцион не состоялся в 2022 году (СД-1945 от 04.08.2022)</t>
      </is>
    </nc>
    <odxf/>
    <ndxf/>
  </rcc>
  <rrc rId="21848" sId="1" ref="A1912:XFD1912" action="deleteRow">
    <rfmt sheetId="1" xfDxf="1" sqref="A1912:XFD1912" start="0" length="0">
      <dxf>
        <font>
          <color auto="1"/>
        </font>
      </dxf>
    </rfmt>
    <rcc rId="0" sId="1" dxf="1">
      <nc r="A1912">
        <v>418</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12" t="inlineStr">
        <is>
          <t>ул. Мелик-Карамова, д. 74Б</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12">
        <f>ROUND(SUM(D1912+E1912+F1912+G1912+H1912+I1912+J1912+K1912+M1912+O1912+P1912+Q1912+R1912+S1912),2)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12">
        <f>ROUND((F1912+G1912+H1912+I1912+J1912+K1912+M1912+O1912+P1912+Q1912+R1912+S1912)*0.0214,2)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912">
        <v>1238789.1399999999</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G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12"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12"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49" sId="2">
    <nc r="E40" t="inlineStr">
      <is>
        <t>ул. Мелик-Карамова, д. 76</t>
      </is>
    </nc>
  </rcc>
  <rcc rId="21850" sId="2" numFmtId="4">
    <nc r="F40">
      <v>891167.14</v>
    </nc>
  </rcc>
  <rcc rId="21851" sId="2" odxf="1" dxf="1">
    <nc r="B40" t="inlineStr">
      <is>
        <t>-</t>
      </is>
    </nc>
    <odxf/>
    <ndxf/>
  </rcc>
  <rcc rId="21852" sId="2">
    <nc r="C40" t="inlineStr">
      <is>
        <t>2022</t>
      </is>
    </nc>
  </rcc>
  <rcc rId="21853" sId="2">
    <nc r="D40" t="inlineStr">
      <is>
        <t>Сургут</t>
      </is>
    </nc>
  </rcc>
  <rcc rId="21854" sId="2" odxf="1" dxf="1">
    <nc r="G40" t="inlineStr">
      <is>
        <t>Перенесли на 2023 года, аукцион не состоялся в 2022 году (СД-1945 от 04.08.2022)</t>
      </is>
    </nc>
    <odxf/>
    <ndxf/>
  </rcc>
  <rrc rId="21855" sId="1" ref="A1912:XFD1912" action="deleteRow">
    <rfmt sheetId="1" xfDxf="1" sqref="A1912:XFD1912" start="0" length="0">
      <dxf>
        <font>
          <color auto="1"/>
        </font>
      </dxf>
    </rfmt>
    <rcc rId="0" sId="1" dxf="1">
      <nc r="A1912">
        <v>419</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12" t="inlineStr">
        <is>
          <t>ул. Мелик-Карамова, д. 76</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12">
        <f>ROUND(SUM(D1912+E1912+F1912+G1912+H1912+I1912+J1912+K1912+M1912+O1912+P1912+Q1912+R1912+S1912),2)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12">
        <f>ROUND((F1912+G1912+H1912+I1912+J1912+K1912+M1912+O1912+P1912+Q1912+R1912+S1912)*0.0214,2)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H1912">
        <v>412569.09</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cc rId="0" sId="1" dxf="1" numFmtId="4">
      <nc r="I1912">
        <v>164929.47</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cc rId="0" sId="1" dxf="1" numFmtId="4">
      <nc r="J1912">
        <v>294997.17</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K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12"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12"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12"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56" sId="1" numFmtId="4">
    <oc r="D1253">
      <f>ROUND((F1253+G1253+H1253+I1253+J1253+K1253+M1253+O1253+P1253+Q1253+R1253+S1253)*0.0214,2)</f>
    </oc>
    <nc r="D1253">
      <v>115907.18</v>
    </nc>
  </rcc>
  <rfmt sheetId="1" sqref="D1253">
    <dxf>
      <fill>
        <patternFill patternType="solid">
          <bgColor theme="7" tint="0.59999389629810485"/>
        </patternFill>
      </fill>
    </dxf>
  </rfmt>
  <rfmt sheetId="1" sqref="B1253">
    <dxf>
      <fill>
        <patternFill patternType="solid">
          <bgColor theme="7" tint="0.59999389629810485"/>
        </patternFill>
      </fill>
    </dxf>
  </rfmt>
  <rcc rId="21857" sId="1" numFmtId="4">
    <oc r="D526">
      <f>ROUND((F526+G526+H526+I526+J526+K526+M526+O526+P526+Q526+R526+S526)*0.0214,2)</f>
    </oc>
    <nc r="D526">
      <v>27236.04</v>
    </nc>
  </rcc>
  <rfmt sheetId="1" sqref="D526">
    <dxf>
      <fill>
        <patternFill patternType="solid">
          <bgColor theme="7" tint="0.59999389629810485"/>
        </patternFill>
      </fill>
    </dxf>
  </rfmt>
  <rfmt sheetId="1" sqref="B526">
    <dxf>
      <fill>
        <patternFill patternType="solid">
          <bgColor theme="7" tint="0.59999389629810485"/>
        </patternFill>
      </fill>
    </dxf>
  </rfmt>
  <rcc rId="21858" sId="1" numFmtId="4">
    <oc r="R529">
      <v>8265981.5999999996</v>
    </oc>
    <nc r="R529">
      <v>8966078.3399999999</v>
    </nc>
  </rcc>
  <rfmt sheetId="1" sqref="R529">
    <dxf>
      <fill>
        <patternFill patternType="solid">
          <bgColor theme="7" tint="0.59999389629810485"/>
        </patternFill>
      </fill>
    </dxf>
  </rfmt>
  <rfmt sheetId="1" sqref="B529:D529">
    <dxf>
      <fill>
        <patternFill patternType="solid">
          <bgColor theme="7" tint="0.59999389629810485"/>
        </patternFill>
      </fill>
    </dxf>
  </rfmt>
  <rcc rId="21859" sId="1" numFmtId="4">
    <oc r="D529">
      <f>ROUND((F529+G529+H529+I529+J529+K529+M529+O529+P529+Q529+R529+S529)*0.0214,2)</f>
    </oc>
    <nc r="D529">
      <v>64972.459999999992</v>
    </nc>
  </rcc>
  <rcc rId="21860" sId="1" numFmtId="4">
    <oc r="J530">
      <v>862638.96</v>
    </oc>
    <nc r="J530">
      <v>904780.93</v>
    </nc>
  </rcc>
  <rfmt sheetId="1" sqref="J530">
    <dxf>
      <fill>
        <patternFill patternType="solid">
          <bgColor theme="7" tint="0.59999389629810485"/>
        </patternFill>
      </fill>
    </dxf>
  </rfmt>
  <rcc rId="21861" sId="1" numFmtId="4">
    <oc r="J1256">
      <v>2040261.0999999996</v>
    </oc>
    <nc r="J1256">
      <v>862638.96</v>
    </nc>
  </rcc>
  <rfmt sheetId="1" sqref="J1256">
    <dxf>
      <fill>
        <patternFill patternType="solid">
          <bgColor theme="7" tint="0.59999389629810485"/>
        </patternFill>
      </fill>
    </dxf>
  </rfmt>
  <rcc rId="21862" sId="1" numFmtId="4">
    <oc r="G530">
      <v>830290.08</v>
    </oc>
    <nc r="G530">
      <v>2391389.88</v>
    </nc>
  </rcc>
  <rfmt sheetId="1" sqref="G530">
    <dxf>
      <fill>
        <patternFill patternType="solid">
          <bgColor theme="7" tint="0.59999389629810485"/>
        </patternFill>
      </fill>
    </dxf>
  </rfmt>
  <rcc rId="21863" sId="1" numFmtId="4">
    <oc r="D530">
      <v>3993.7</v>
    </oc>
    <nc r="D530">
      <v>11860.89</v>
    </nc>
  </rcc>
  <rfmt sheetId="1" sqref="D530">
    <dxf>
      <fill>
        <patternFill patternType="solid">
          <bgColor theme="7" tint="0.59999389629810485"/>
        </patternFill>
      </fill>
    </dxf>
  </rfmt>
  <rfmt sheetId="1" sqref="B530:C530">
    <dxf>
      <fill>
        <patternFill patternType="solid">
          <bgColor theme="7" tint="0.59999389629810485"/>
        </patternFill>
      </fill>
    </dxf>
  </rfmt>
  <rcc rId="21864" sId="1" numFmtId="4">
    <oc r="D1256">
      <f>ROUND((F1256+G1256+H1256+I1256+J1256+K1256+M1256+O1256+P1256+Q1256+R1256+S1256)*0.0214,2)</f>
    </oc>
    <nc r="D1256">
      <v>8560.61</v>
    </nc>
  </rcc>
  <rfmt sheetId="1" sqref="D1256">
    <dxf>
      <fill>
        <patternFill patternType="solid">
          <bgColor theme="7" tint="0.59999389629810485"/>
        </patternFill>
      </fill>
    </dxf>
  </rfmt>
  <rfmt sheetId="1" sqref="B1256:C1256">
    <dxf>
      <fill>
        <patternFill patternType="solid">
          <bgColor theme="7" tint="0.59999389629810485"/>
        </patternFill>
      </fill>
    </dxf>
  </rfmt>
  <rcc rId="21865" sId="1" numFmtId="4">
    <oc r="E1190">
      <v>429256.87</v>
    </oc>
    <nc r="E1190">
      <v>341342.79</v>
    </nc>
  </rcc>
  <rfmt sheetId="1" sqref="E1190">
    <dxf>
      <fill>
        <patternFill patternType="solid">
          <bgColor theme="7" tint="0.59999389629810485"/>
        </patternFill>
      </fill>
    </dxf>
  </rfmt>
  <rfmt sheetId="1" sqref="B1190:C1190">
    <dxf>
      <fill>
        <patternFill patternType="solid">
          <bgColor theme="7" tint="0.59999389629810485"/>
        </patternFill>
      </fill>
    </dxf>
  </rfmt>
  <rcc rId="21866" sId="1" numFmtId="4">
    <oc r="D1199">
      <f>ROUND((F1199+G1199+H1199+I1199+J1199+K1199+M1199+O1199+P1199+Q1199+R1199+S1199)*0.0214,2)</f>
    </oc>
    <nc r="D1199">
      <v>27275.53</v>
    </nc>
  </rcc>
  <rfmt sheetId="1" sqref="D1199">
    <dxf>
      <fill>
        <patternFill patternType="solid">
          <bgColor theme="7" tint="0.59999389629810485"/>
        </patternFill>
      </fill>
    </dxf>
  </rfmt>
  <rfmt sheetId="1" sqref="B1199:C1199">
    <dxf>
      <fill>
        <patternFill patternType="solid">
          <bgColor theme="7" tint="0.59999389629810485"/>
        </patternFill>
      </fill>
    </dxf>
  </rfmt>
  <rcc rId="21867" sId="1" numFmtId="4">
    <oc r="E422">
      <v>1065175.6299999999</v>
    </oc>
    <nc r="E422">
      <v>254135.63</v>
    </nc>
  </rcc>
  <rfmt sheetId="1" sqref="E422">
    <dxf>
      <fill>
        <patternFill patternType="solid">
          <bgColor theme="7" tint="0.59999389629810485"/>
        </patternFill>
      </fill>
    </dxf>
  </rfmt>
  <rfmt sheetId="1" sqref="B422:C422">
    <dxf>
      <fill>
        <patternFill patternType="solid">
          <bgColor theme="7" tint="0.59999389629810485"/>
        </patternFill>
      </fill>
    </dxf>
  </rfmt>
  <rcc rId="21868" sId="1" numFmtId="4">
    <oc r="O424">
      <v>5685769.2000000002</v>
    </oc>
    <nc r="O424">
      <v>5150770.9800000004</v>
    </nc>
  </rcc>
  <rfmt sheetId="1" sqref="O424">
    <dxf>
      <fill>
        <patternFill patternType="solid">
          <bgColor theme="7" tint="0.59999389629810485"/>
        </patternFill>
      </fill>
    </dxf>
  </rfmt>
  <rcc rId="21869" sId="1" numFmtId="4">
    <oc r="D424">
      <f>ROUND((F424+G424+H424+I424+J424+K424+M424+O424+P424+Q424+R424+S424)*0.0214,2)</f>
    </oc>
    <nc r="D424">
      <v>24775.21</v>
    </nc>
  </rcc>
  <rfmt sheetId="1" sqref="D424">
    <dxf>
      <fill>
        <patternFill patternType="solid">
          <bgColor theme="7" tint="0.59999389629810485"/>
        </patternFill>
      </fill>
    </dxf>
  </rfmt>
  <rfmt sheetId="1" sqref="B424:C424">
    <dxf>
      <fill>
        <patternFill patternType="solid">
          <bgColor theme="7" tint="0.59999389629810485"/>
        </patternFill>
      </fill>
    </dxf>
  </rfmt>
  <rfmt sheetId="1" sqref="Q532">
    <dxf>
      <fill>
        <patternFill patternType="solid">
          <bgColor theme="7" tint="0.59999389629810485"/>
        </patternFill>
      </fill>
    </dxf>
  </rfmt>
  <rfmt sheetId="1" sqref="D532">
    <dxf>
      <fill>
        <patternFill patternType="solid">
          <bgColor theme="7" tint="0.59999389629810485"/>
        </patternFill>
      </fill>
    </dxf>
  </rfmt>
  <rfmt sheetId="1" sqref="B532:C532">
    <dxf>
      <fill>
        <patternFill patternType="solid">
          <bgColor theme="7" tint="0.59999389629810485"/>
        </patternFill>
      </fill>
    </dxf>
  </rfmt>
  <rcc rId="21870" sId="1" numFmtId="4">
    <nc r="R532">
      <v>1834564.55</v>
    </nc>
  </rcc>
  <rfmt sheetId="1" sqref="R532">
    <dxf>
      <fill>
        <patternFill patternType="solid">
          <bgColor theme="7" tint="0.59999389629810485"/>
        </patternFill>
      </fill>
    </dxf>
  </rfmt>
  <rcc rId="21871" sId="1" numFmtId="4">
    <oc r="Q532">
      <v>13770514.800000001</v>
    </oc>
    <nc r="Q532"/>
  </rcc>
</revisions>
</file>

<file path=xl/revisions/revisionLog2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72" sId="2">
    <nc r="E8" t="inlineStr">
      <is>
        <t>ул. Республики, д. 65</t>
      </is>
    </nc>
  </rcc>
  <rcc rId="21873" sId="2" numFmtId="4">
    <nc r="F8">
      <v>6802152.6799999997</v>
    </nc>
  </rcc>
  <rcc rId="21874" sId="2" odxf="1" dxf="1">
    <nc r="B8" t="inlineStr">
      <is>
        <t>-</t>
      </is>
    </nc>
    <odxf/>
    <ndxf/>
  </rcc>
  <rcc rId="21875" sId="2">
    <nc r="C8" t="inlineStr">
      <is>
        <t>2022</t>
      </is>
    </nc>
  </rcc>
  <rcc rId="21876" sId="2" odxf="1" dxf="1">
    <nc r="D8" t="inlineStr">
      <is>
        <t>Сургут</t>
      </is>
    </nc>
    <odxf>
      <alignment vertical="top"/>
    </odxf>
    <ndxf>
      <alignment vertical="center"/>
    </ndxf>
  </rcc>
  <rcc rId="21877" sId="2" odxf="1" dxf="1">
    <nc r="G8" t="inlineStr">
      <is>
        <t>Перенесли на 2023 года, аукцион не состоялся в 2022 году (СД-1945 от 04.08.2022)</t>
      </is>
    </nc>
    <odxf>
      <numFmt numFmtId="4" formatCode="#,##0.00"/>
    </odxf>
    <ndxf>
      <numFmt numFmtId="0" formatCode="General"/>
    </ndxf>
  </rcc>
  <rcc rId="21878" sId="2">
    <nc r="A62">
      <v>47</v>
    </nc>
  </rcc>
  <rcc rId="21879" sId="2">
    <nc r="A146">
      <v>48</v>
    </nc>
  </rcc>
  <rcc rId="21880" sId="2">
    <nc r="A143">
      <v>49</v>
    </nc>
  </rcc>
  <rcc rId="21881" sId="2" odxf="1" dxf="1">
    <nc r="A55">
      <v>50</v>
    </nc>
    <odxf/>
    <ndxf/>
  </rcc>
  <rcc rId="21882" sId="2">
    <nc r="A52">
      <v>51</v>
    </nc>
  </rcc>
  <rcc rId="21883" sId="2">
    <nc r="A47">
      <v>52</v>
    </nc>
  </rcc>
  <rcc rId="21884" sId="2">
    <nc r="A136">
      <v>53</v>
    </nc>
  </rcc>
  <rcc rId="21885" sId="2">
    <nc r="A148">
      <v>54</v>
    </nc>
  </rcc>
  <rcc rId="21886" sId="2">
    <nc r="A64">
      <v>55</v>
    </nc>
  </rcc>
  <rcc rId="21887" sId="2">
    <nc r="A29">
      <v>56</v>
    </nc>
  </rcc>
  <rcc rId="21888" sId="2">
    <nc r="A31">
      <v>57</v>
    </nc>
  </rcc>
  <rcc rId="21889" sId="2">
    <nc r="A40">
      <v>58</v>
    </nc>
  </rcc>
  <rcc rId="21890" sId="2">
    <nc r="A8">
      <v>59</v>
    </nc>
  </rcc>
  <rrc rId="21891" sId="1" ref="A1963:XFD1963" action="deleteRow">
    <rfmt sheetId="1" xfDxf="1" sqref="A1963:XFD1963" start="0" length="0">
      <dxf>
        <font>
          <color auto="1"/>
        </font>
      </dxf>
    </rfmt>
    <rcc rId="0" sId="1" dxf="1">
      <nc r="A1963">
        <v>472</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63" t="inlineStr">
        <is>
          <t>ул. Республики, д. 65</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63">
        <f>ROUND(SUM(D1963+E1963+F1963+G1963+H1963+I1963+J1963+K1963+M1963+O1963+P1963+Q1963+R1963+S1963),2)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3">
        <f>ROUND((F1963+G1963+H1963+I1963+J1963+K1963+M1963+O1963+P1963+Q1963+R1963+S1963)*0.0214,2)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rder>
      </dxf>
    </rfmt>
    <rfmt sheetId="1" sqref="I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rder>
      </dxf>
    </rfmt>
    <rfmt sheetId="1" sqref="J196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rder>
      </dxf>
    </rfmt>
    <rfmt sheetId="1" sqref="K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rder>
      </dxf>
    </rfmt>
    <rfmt sheetId="1" sqref="L1963" start="0" length="0">
      <dxf>
        <font>
          <sz val="9"/>
          <color auto="1"/>
          <name val="Times New Roman"/>
          <family val="1"/>
          <charset val="204"/>
          <scheme val="none"/>
        </font>
        <alignment horizontal="center" vertical="center"/>
        <border outline="0">
          <right style="thin">
            <color indexed="64"/>
          </right>
          <top style="thin">
            <color indexed="64"/>
          </top>
        </border>
      </dxf>
    </rfmt>
    <rfmt sheetId="1" sqref="M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rder>
      </dxf>
    </rfmt>
    <rcc rId="0" sId="1" dxf="1">
      <nc r="N1963"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rder>
      </ndxf>
    </rcc>
    <rcc rId="0" sId="1" dxf="1" numFmtId="4">
      <nc r="O1963">
        <v>6659636.46</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rder>
      </ndxf>
    </rcc>
    <rfmt sheetId="1" sqref="P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rder>
      </dxf>
    </rfmt>
    <rfmt sheetId="1" sqref="Q196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rder>
      </dxf>
    </rfmt>
    <rfmt sheetId="1" sqref="R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92" sId="2">
    <nc r="E7" t="inlineStr">
      <is>
        <t>ул. Республики, д. 86</t>
      </is>
    </nc>
  </rcc>
  <rcc rId="21893" sId="2" numFmtId="4">
    <nc r="F7">
      <v>1221422.1200000001</v>
    </nc>
  </rcc>
  <rcc rId="21894" sId="2">
    <nc r="E113" t="inlineStr">
      <is>
        <t>ул. Республики, д. 88</t>
      </is>
    </nc>
  </rcc>
  <rcc rId="21895" sId="2" numFmtId="4">
    <nc r="F113">
      <v>833994.94</v>
    </nc>
  </rcc>
  <rcc rId="21896" sId="2" odxf="1" dxf="1">
    <nc r="B7" t="inlineStr">
      <is>
        <t>-</t>
      </is>
    </nc>
    <odxf/>
    <ndxf/>
  </rcc>
  <rcc rId="21897" sId="2">
    <nc r="C7" t="inlineStr">
      <is>
        <t>2022</t>
      </is>
    </nc>
  </rcc>
  <rcc rId="21898" sId="2" odxf="1" dxf="1">
    <nc r="D7" t="inlineStr">
      <is>
        <t>Сургут</t>
      </is>
    </nc>
    <odxf>
      <alignment vertical="top"/>
    </odxf>
    <ndxf>
      <alignment vertical="center"/>
    </ndxf>
  </rcc>
  <rcc rId="21899" sId="2" odxf="1" dxf="1">
    <nc r="B113" t="inlineStr">
      <is>
        <t>-</t>
      </is>
    </nc>
    <odxf/>
    <ndxf/>
  </rcc>
  <rcc rId="21900" sId="2">
    <nc r="C113" t="inlineStr">
      <is>
        <t>2022</t>
      </is>
    </nc>
  </rcc>
  <rcc rId="21901" sId="2" odxf="1" dxf="1">
    <nc r="D113" t="inlineStr">
      <is>
        <t>Сургут</t>
      </is>
    </nc>
    <odxf>
      <alignment vertical="top"/>
    </odxf>
    <ndxf>
      <alignment vertical="center"/>
    </ndxf>
  </rcc>
  <rcc rId="21902" sId="2" odxf="1" dxf="1">
    <nc r="G7" t="inlineStr">
      <is>
        <t>Перенесли на 2023 года, аукцион не состоялся в 2022 году (СД-1945 от 04.08.2022)</t>
      </is>
    </nc>
    <odxf>
      <numFmt numFmtId="4" formatCode="#,##0.00"/>
    </odxf>
    <ndxf>
      <numFmt numFmtId="0" formatCode="General"/>
    </ndxf>
  </rcc>
  <rcc rId="21903" sId="2" odxf="1" dxf="1">
    <nc r="G113" t="inlineStr">
      <is>
        <t>Перенесли на 2023 года, аукцион не состоялся в 2022 году (СД-1945 от 04.08.2022)</t>
      </is>
    </nc>
    <odxf>
      <numFmt numFmtId="4" formatCode="#,##0.00"/>
    </odxf>
    <ndxf>
      <numFmt numFmtId="0" formatCode="General"/>
    </ndxf>
  </rcc>
  <rrc rId="21904" sId="1" ref="A1964:XFD1964" action="deleteRow">
    <rfmt sheetId="1" xfDxf="1" sqref="A1964:XFD1964" start="0" length="0">
      <dxf>
        <font>
          <color auto="1"/>
        </font>
      </dxf>
    </rfmt>
    <rcc rId="0" sId="1" dxf="1">
      <nc r="A1964">
        <v>474</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64" t="inlineStr">
        <is>
          <t>ул. Республики, д. 86</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64">
        <f>ROUND(SUM(D1964+E1964+F1964+G1964+H1964+I1964+J1964+K1964+M1964+O1964+P1964+Q1964+R1964+S1964),2)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4">
        <f>ROUND((F1964+G1964+H1964+I1964+J1964+K1964+M1964+O1964+P1964+Q1964+R1964+S1964)*0.0214,2)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1964"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H196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96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196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6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4"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96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Q1964">
        <v>1195831.33</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R19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1905" sId="1" ref="A1964:XFD1964" action="deleteRow">
    <rfmt sheetId="1" xfDxf="1" sqref="A1964:XFD1964" start="0" length="0">
      <dxf>
        <font>
          <color auto="1"/>
        </font>
      </dxf>
    </rfmt>
    <rcc rId="0" sId="1" dxf="1">
      <nc r="A1964">
        <v>475</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64" t="inlineStr">
        <is>
          <t>ул. Республики, д. 88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64">
        <f>ROUND(SUM(D1964+E1964+F1964+G1964+H1964+I1964+J1964+K1964+M1964+O1964+P1964+Q1964+R1964+S1964),2)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4">
        <f>ROUND((F1964+G1964+H1964+I1964+J1964+K1964+M1964+O1964+P1964+Q1964+R1964+S1964)*0.0214,2)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1964"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H196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96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196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6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4"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96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Q1964">
        <v>816521.38</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R19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2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06" sId="1" numFmtId="4">
    <oc r="E1860">
      <v>152101.84</v>
    </oc>
    <nc r="E1860">
      <v>38924.58</v>
    </nc>
  </rcc>
  <rfmt sheetId="1" sqref="E1860">
    <dxf>
      <fill>
        <patternFill patternType="solid">
          <bgColor theme="7" tint="0.59999389629810485"/>
        </patternFill>
      </fill>
    </dxf>
  </rfmt>
  <rfmt sheetId="1" sqref="B1860">
    <dxf>
      <fill>
        <patternFill patternType="solid">
          <bgColor theme="7" tint="0.59999389629810485"/>
        </patternFill>
      </fill>
    </dxf>
  </rfmt>
  <rcc rId="21907" sId="1" numFmtId="4">
    <oc r="J1858">
      <v>1822072.69</v>
    </oc>
    <nc r="J1858">
      <v>1820178.48</v>
    </nc>
  </rcc>
  <rfmt sheetId="1" sqref="J1858">
    <dxf>
      <fill>
        <patternFill>
          <bgColor theme="7" tint="0.59999389629810485"/>
        </patternFill>
      </fill>
    </dxf>
  </rfmt>
  <rcc rId="21908" sId="1" numFmtId="4">
    <oc r="H1858">
      <v>2476757.9300000002</v>
    </oc>
    <nc r="H1858">
      <v>2406042.6399999997</v>
    </nc>
  </rcc>
  <rfmt sheetId="1" sqref="H1858">
    <dxf>
      <fill>
        <patternFill>
          <bgColor theme="7" tint="0.59999389629810485"/>
        </patternFill>
      </fill>
    </dxf>
  </rfmt>
  <rcc rId="21909" sId="1" numFmtId="4">
    <oc r="G1858">
      <v>5447628.5899999999</v>
    </oc>
    <nc r="G1858">
      <v>4181352.5300000003</v>
    </nc>
  </rcc>
  <rfmt sheetId="1" sqref="G1858">
    <dxf>
      <fill>
        <patternFill>
          <bgColor theme="7" tint="0.59999389629810485"/>
        </patternFill>
      </fill>
    </dxf>
  </rfmt>
  <rcc rId="21910" sId="1" numFmtId="4">
    <oc r="I1858">
      <v>1096185.82</v>
    </oc>
    <nc r="I1858">
      <v>1094999.1299999999</v>
    </nc>
  </rcc>
  <rfmt sheetId="1" sqref="I1858">
    <dxf>
      <fill>
        <patternFill>
          <bgColor theme="7" tint="0.59999389629810485"/>
        </patternFill>
      </fill>
    </dxf>
  </rfmt>
  <rcc rId="21911" sId="1" numFmtId="4">
    <oc r="R534">
      <v>15050612.4</v>
    </oc>
    <nc r="R534">
      <v>15333560.4</v>
    </nc>
  </rcc>
  <rfmt sheetId="1" sqref="R534">
    <dxf>
      <fill>
        <patternFill patternType="solid">
          <bgColor theme="7" tint="0.59999389629810485"/>
        </patternFill>
      </fill>
    </dxf>
  </rfmt>
  <rfmt sheetId="1" sqref="B534">
    <dxf>
      <fill>
        <patternFill patternType="solid">
          <bgColor theme="7" tint="0.59999389629810485"/>
        </patternFill>
      </fill>
    </dxf>
  </rfmt>
  <rcc rId="21912" sId="1" numFmtId="4">
    <oc r="E1264">
      <v>172059.8</v>
    </oc>
    <nc r="E1264">
      <v>86529.9</v>
    </nc>
  </rcc>
  <rfmt sheetId="1" sqref="E1264">
    <dxf>
      <fill>
        <patternFill patternType="solid">
          <bgColor theme="7" tint="0.59999389629810485"/>
        </patternFill>
      </fill>
    </dxf>
  </rfmt>
  <rfmt sheetId="1" sqref="B1264">
    <dxf>
      <fill>
        <patternFill patternType="solid">
          <bgColor theme="7" tint="0.59999389629810485"/>
        </patternFill>
      </fill>
    </dxf>
  </rfmt>
  <rcc rId="21913" sId="1" numFmtId="4">
    <oc r="E1261">
      <v>834594.91</v>
    </oc>
    <nc r="E1261">
      <v>386194.2</v>
    </nc>
  </rcc>
  <rfmt sheetId="1" sqref="E1261">
    <dxf>
      <fill>
        <patternFill patternType="solid">
          <bgColor theme="7" tint="0.59999389629810485"/>
        </patternFill>
      </fill>
    </dxf>
  </rfmt>
  <rfmt sheetId="1" sqref="B1261">
    <dxf>
      <fill>
        <patternFill patternType="solid">
          <bgColor theme="7" tint="0.59999389629810485"/>
        </patternFill>
      </fill>
    </dxf>
  </rfmt>
  <rcc rId="21914" sId="1" numFmtId="4">
    <oc r="Q1919">
      <v>8591084.3300000001</v>
    </oc>
    <nc r="Q1919">
      <v>1060875.6000000001</v>
    </nc>
  </rcc>
  <rfmt sheetId="1" sqref="Q1919">
    <dxf>
      <fill>
        <patternFill patternType="solid">
          <bgColor theme="7" tint="0.59999389629810485"/>
        </patternFill>
      </fill>
    </dxf>
  </rfmt>
  <rcc rId="21915" sId="1" numFmtId="4">
    <oc r="P1861">
      <v>2163310.4</v>
    </oc>
    <nc r="P1861">
      <v>2281622.4</v>
    </nc>
  </rcc>
  <rfmt sheetId="1" sqref="P1861">
    <dxf>
      <fill>
        <patternFill patternType="solid">
          <bgColor theme="7" tint="0.59999389629810485"/>
        </patternFill>
      </fill>
    </dxf>
  </rfmt>
  <rcc rId="21916" sId="1" numFmtId="4">
    <oc r="J1861">
      <v>2726480.2</v>
    </oc>
    <nc r="J1861">
      <v>1376415.04</v>
    </nc>
  </rcc>
  <rfmt sheetId="1" sqref="J1861">
    <dxf>
      <fill>
        <patternFill patternType="solid">
          <bgColor theme="7" tint="0.59999389629810485"/>
        </patternFill>
      </fill>
    </dxf>
  </rfmt>
  <rcc rId="21917" sId="1" numFmtId="4">
    <oc r="H1861">
      <v>4769743.3</v>
    </oc>
    <nc r="H1861">
      <v>2400101.4900000002</v>
    </nc>
  </rcc>
  <rfmt sheetId="1" sqref="H1861">
    <dxf>
      <fill>
        <patternFill patternType="solid">
          <bgColor theme="7" tint="0.59999389629810485"/>
        </patternFill>
      </fill>
    </dxf>
  </rfmt>
  <rcc rId="21918" sId="1" numFmtId="4">
    <oc r="G1861">
      <v>7257350.4000000004</v>
    </oc>
    <nc r="G1861">
      <v>4541321.04</v>
    </nc>
  </rcc>
  <rfmt sheetId="1" sqref="G1861">
    <dxf>
      <fill>
        <patternFill patternType="solid">
          <bgColor theme="7" tint="0.59999389629810485"/>
        </patternFill>
      </fill>
    </dxf>
  </rfmt>
  <rcc rId="21919" sId="1" numFmtId="4">
    <oc r="I1861">
      <v>1870750.8</v>
    </oc>
    <nc r="I1861">
      <v>899430.55</v>
    </nc>
  </rcc>
  <rfmt sheetId="1" sqref="I1861">
    <dxf>
      <fill>
        <patternFill patternType="solid">
          <bgColor theme="7" tint="0.59999389629810485"/>
        </patternFill>
      </fill>
    </dxf>
  </rfmt>
  <rfmt sheetId="1" sqref="B1861">
    <dxf>
      <fill>
        <patternFill patternType="solid">
          <bgColor theme="7" tint="0.59999389629810485"/>
        </patternFill>
      </fill>
    </dxf>
  </rfmt>
  <rcc rId="21920" sId="1" numFmtId="4">
    <oc r="R1861">
      <v>25555554.5</v>
    </oc>
    <nc r="R1861">
      <v>11528452.699999999</v>
    </nc>
  </rcc>
  <rfmt sheetId="1" sqref="R1861">
    <dxf>
      <fill>
        <patternFill patternType="solid">
          <bgColor theme="7" tint="0.59999389629810485"/>
        </patternFill>
      </fill>
    </dxf>
  </rfmt>
  <rcc rId="21921" sId="1" numFmtId="4">
    <oc r="J1934">
      <v>5569446.1699999999</v>
    </oc>
    <nc r="J1934">
      <v>3051490.83</v>
    </nc>
  </rcc>
  <rfmt sheetId="1" sqref="J1934">
    <dxf>
      <fill>
        <patternFill patternType="solid">
          <bgColor theme="7" tint="0.59999389629810485"/>
        </patternFill>
      </fill>
    </dxf>
  </rfmt>
  <rcc rId="21922" sId="1" numFmtId="4">
    <oc r="H1934">
      <v>9737918.6999999993</v>
    </oc>
    <nc r="H1934">
      <v>2898750.93</v>
    </nc>
  </rcc>
  <rfmt sheetId="1" sqref="H1934">
    <dxf>
      <fill>
        <patternFill patternType="solid">
          <bgColor theme="7" tint="0.59999389629810485"/>
        </patternFill>
      </fill>
    </dxf>
  </rfmt>
  <rcc rId="21923" sId="1" numFmtId="4">
    <oc r="G1934">
      <v>13415420.17</v>
    </oc>
    <nc r="G1934">
      <v>3002203.03</v>
    </nc>
  </rcc>
  <rfmt sheetId="1" sqref="G1934">
    <dxf>
      <fill>
        <patternFill patternType="solid">
          <bgColor theme="7" tint="0.59999389629810485"/>
        </patternFill>
      </fill>
    </dxf>
  </rfmt>
  <rcc rId="21924" sId="1" numFmtId="4">
    <oc r="I1934">
      <v>4656889.8499999996</v>
    </oc>
    <nc r="I1934">
      <v>1233122.8700000001</v>
    </nc>
  </rcc>
  <rfmt sheetId="1" sqref="I1934">
    <dxf>
      <fill>
        <patternFill patternType="solid">
          <bgColor theme="7" tint="0.59999389629810485"/>
        </patternFill>
      </fill>
    </dxf>
  </rfmt>
  <rfmt sheetId="1" sqref="B1934">
    <dxf>
      <fill>
        <patternFill patternType="solid">
          <bgColor theme="7" tint="0.59999389629810485"/>
        </patternFill>
      </fill>
    </dxf>
  </rfmt>
  <rcc rId="21925" sId="1" numFmtId="4">
    <oc r="O437">
      <v>9545454.2799999993</v>
    </oc>
    <nc r="O437">
      <v>6935334.2800000003</v>
    </nc>
  </rcc>
  <rfmt sheetId="1" sqref="O437">
    <dxf>
      <fill>
        <patternFill patternType="solid">
          <bgColor theme="7" tint="0.59999389629810485"/>
        </patternFill>
      </fill>
    </dxf>
  </rfmt>
  <rcc rId="21926" sId="1" numFmtId="4">
    <oc r="D437">
      <f>ROUND((F437+G437+H437+I437+J437+K437+M437+O437+P437+Q437+R437+S437)*0.0214,2)</f>
    </oc>
    <nc r="D437">
      <v>23025.31</v>
    </nc>
  </rcc>
  <rfmt sheetId="1" sqref="D437">
    <dxf>
      <fill>
        <patternFill patternType="solid">
          <bgColor theme="7" tint="0.59999389629810485"/>
        </patternFill>
      </fill>
    </dxf>
  </rfmt>
  <rfmt sheetId="1" sqref="B437:C437">
    <dxf>
      <fill>
        <patternFill patternType="solid">
          <bgColor theme="7" tint="0.59999389629810485"/>
        </patternFill>
      </fill>
    </dxf>
  </rfmt>
  <rcc rId="21927" sId="1" numFmtId="4">
    <oc r="D550">
      <f>ROUND((F550+G550+H550+I550+J550+K550+M550+O550+Q550+S550)*0.0214,2)</f>
    </oc>
    <nc r="D550">
      <v>32412.019999999997</v>
    </nc>
  </rcc>
  <rfmt sheetId="1" sqref="D550">
    <dxf>
      <fill>
        <patternFill patternType="solid">
          <bgColor theme="7" tint="0.59999389629810485"/>
        </patternFill>
      </fill>
    </dxf>
  </rfmt>
  <rfmt sheetId="1" sqref="B550">
    <dxf>
      <fill>
        <patternFill patternType="solid">
          <bgColor theme="7" tint="0.59999389629810485"/>
        </patternFill>
      </fill>
    </dxf>
  </rfmt>
  <rcc rId="21928" sId="1" numFmtId="4">
    <oc r="E1299">
      <v>725034.11</v>
    </oc>
    <nc r="E1299">
      <v>244472.95999999999</v>
    </nc>
  </rcc>
  <rfmt sheetId="1" sqref="E1299">
    <dxf>
      <fill>
        <patternFill patternType="solid">
          <bgColor theme="7" tint="0.59999389629810485"/>
        </patternFill>
      </fill>
    </dxf>
  </rfmt>
  <rfmt sheetId="1" sqref="B1299">
    <dxf>
      <fill>
        <patternFill patternType="solid">
          <bgColor theme="7" tint="0.59999389629810485"/>
        </patternFill>
      </fill>
    </dxf>
  </rfmt>
  <rcc rId="21929" sId="1" numFmtId="4">
    <oc r="E1289">
      <v>554587.64</v>
    </oc>
    <nc r="E1289">
      <v>307149.59999999998</v>
    </nc>
  </rcc>
  <rfmt sheetId="1" sqref="E1289">
    <dxf>
      <fill>
        <patternFill patternType="solid">
          <bgColor theme="7" tint="0.59999389629810485"/>
        </patternFill>
      </fill>
    </dxf>
  </rfmt>
  <rfmt sheetId="1" sqref="B1289:C1289">
    <dxf>
      <fill>
        <patternFill patternType="solid">
          <bgColor theme="7" tint="0.59999389629810485"/>
        </patternFill>
      </fill>
    </dxf>
  </rfmt>
  <rcc rId="21930" sId="1" numFmtId="4">
    <oc r="E1291">
      <v>557989.89</v>
    </oc>
    <nc r="E1291">
      <v>308167.08</v>
    </nc>
  </rcc>
  <rfmt sheetId="1" sqref="E1291">
    <dxf>
      <fill>
        <patternFill patternType="solid">
          <bgColor theme="7" tint="0.59999389629810485"/>
        </patternFill>
      </fill>
    </dxf>
  </rfmt>
  <rfmt sheetId="1" sqref="B1291">
    <dxf>
      <fill>
        <patternFill patternType="solid">
          <bgColor theme="7" tint="0.59999389629810485"/>
        </patternFill>
      </fill>
    </dxf>
  </rfmt>
  <rcc rId="21931" sId="1" numFmtId="4">
    <oc r="R1960">
      <v>19280709.600000001</v>
    </oc>
    <nc r="R1960">
      <v>19380969.920000002</v>
    </nc>
  </rcc>
  <rfmt sheetId="1" sqref="R1960">
    <dxf>
      <fill>
        <patternFill patternType="solid">
          <bgColor theme="7" tint="0.59999389629810485"/>
        </patternFill>
      </fill>
    </dxf>
  </rfmt>
  <rcc rId="21932" sId="1" numFmtId="4">
    <oc r="D1960">
      <f>ROUND((F1960+G1960+H1960+I1960+J1960+K1960+M1960+O1960+P1960+Q1960+R1960+S1960)*0.0214,2)</f>
    </oc>
    <nc r="D1960">
      <v>79917.040000000008</v>
    </nc>
  </rcc>
  <rfmt sheetId="1" sqref="D1960">
    <dxf>
      <fill>
        <patternFill patternType="solid">
          <bgColor theme="7" tint="0.59999389629810485"/>
        </patternFill>
      </fill>
    </dxf>
  </rfmt>
  <rfmt sheetId="1" sqref="B1960:C1960">
    <dxf>
      <fill>
        <patternFill patternType="solid">
          <bgColor theme="7" tint="0.59999389629810485"/>
        </patternFill>
      </fill>
    </dxf>
  </rfmt>
  <rcc rId="21933" sId="1" numFmtId="4">
    <oc r="F1952">
      <v>3496226.4</v>
    </oc>
    <nc r="F1952">
      <v>3251867.94</v>
    </nc>
  </rcc>
  <rfmt sheetId="1" sqref="F1952">
    <dxf>
      <fill>
        <patternFill patternType="solid">
          <bgColor theme="7" tint="0.59999389629810485"/>
        </patternFill>
      </fill>
    </dxf>
  </rfmt>
  <rfmt sheetId="1" sqref="B1952:D1952">
    <dxf>
      <fill>
        <patternFill patternType="solid">
          <bgColor theme="7" tint="0.59999389629810485"/>
        </patternFill>
      </fill>
    </dxf>
  </rfmt>
  <rcc rId="21934" sId="1" numFmtId="4">
    <oc r="F1947">
      <v>4047775.64</v>
    </oc>
    <nc r="F1947">
      <v>2441328.23</v>
    </nc>
  </rcc>
  <rfmt sheetId="1" sqref="F1947">
    <dxf>
      <fill>
        <patternFill patternType="solid">
          <bgColor theme="7" tint="0.59999389629810485"/>
        </patternFill>
      </fill>
    </dxf>
  </rfmt>
  <rfmt sheetId="1" sqref="B1947:C1947">
    <dxf>
      <fill>
        <patternFill patternType="solid">
          <bgColor theme="7" tint="0.59999389629810485"/>
        </patternFill>
      </fill>
    </dxf>
  </rfmt>
  <rcc rId="21935" sId="1" numFmtId="4">
    <oc r="E1305">
      <v>387188.25</v>
    </oc>
    <nc r="E1305">
      <v>379211.57</v>
    </nc>
  </rcc>
  <rfmt sheetId="1" sqref="E1305">
    <dxf>
      <fill>
        <patternFill patternType="solid">
          <bgColor theme="7" tint="0.59999389629810485"/>
        </patternFill>
      </fill>
    </dxf>
  </rfmt>
  <rfmt sheetId="1" sqref="B1305:C1305">
    <dxf>
      <fill>
        <patternFill patternType="solid">
          <bgColor theme="7" tint="0.59999389629810485"/>
        </patternFill>
      </fill>
    </dxf>
  </rfmt>
  <rcc rId="21936" sId="1" numFmtId="4">
    <oc r="R1971">
      <v>44329722.200000003</v>
    </oc>
    <nc r="R1971">
      <v>17734514.399999999</v>
    </nc>
  </rcc>
  <rfmt sheetId="1" sqref="R1971">
    <dxf>
      <fill>
        <patternFill patternType="solid">
          <bgColor theme="7" tint="0.59999389629810485"/>
        </patternFill>
      </fill>
    </dxf>
  </rfmt>
  <rcc rId="21937" sId="1" numFmtId="4">
    <oc r="E1304">
      <v>747849.86</v>
    </oc>
    <nc r="E1304">
      <v>374924.93</v>
    </nc>
  </rcc>
  <rfmt sheetId="1" sqref="E1304">
    <dxf>
      <fill>
        <patternFill patternType="solid">
          <bgColor theme="7" tint="0.59999389629810485"/>
        </patternFill>
      </fill>
    </dxf>
  </rfmt>
  <rfmt sheetId="1" sqref="B1304:C1304">
    <dxf>
      <fill>
        <patternFill patternType="solid">
          <bgColor theme="7" tint="0.59999389629810485"/>
        </patternFill>
      </fill>
    </dxf>
  </rfmt>
  <rcc rId="21938" sId="1" numFmtId="4">
    <oc r="E1303">
      <v>2174587.16</v>
    </oc>
    <nc r="E1303">
      <v>428407.33</v>
    </nc>
  </rcc>
  <rfmt sheetId="1" sqref="E1303">
    <dxf>
      <fill>
        <patternFill patternType="solid">
          <bgColor theme="7" tint="0.59999389629810485"/>
        </patternFill>
      </fill>
    </dxf>
  </rfmt>
  <rfmt sheetId="1" sqref="B1303:C1303">
    <dxf>
      <fill>
        <patternFill patternType="solid">
          <bgColor theme="7" tint="0.59999389629810485"/>
        </patternFill>
      </fill>
    </dxf>
  </rfmt>
  <rcc rId="21939" sId="1" numFmtId="4">
    <oc r="O1310">
      <v>13337251.060000001</v>
    </oc>
    <nc r="O1310">
      <v>8273346.3300000001</v>
    </nc>
  </rcc>
  <rfmt sheetId="1" sqref="O1310">
    <dxf>
      <fill>
        <patternFill patternType="solid">
          <bgColor theme="7" tint="0.59999389629810485"/>
        </patternFill>
      </fill>
    </dxf>
  </rfmt>
  <rcc rId="21940" sId="1" numFmtId="4">
    <oc r="J1310">
      <v>3100000</v>
    </oc>
    <nc r="J1310">
      <v>2708077.52</v>
    </nc>
  </rcc>
  <rfmt sheetId="1" sqref="J1310">
    <dxf>
      <fill>
        <patternFill patternType="solid">
          <bgColor theme="7" tint="0.59999389629810485"/>
        </patternFill>
      </fill>
    </dxf>
  </rfmt>
  <rcc rId="21941" sId="1" numFmtId="4">
    <oc r="H1310">
      <v>3850000</v>
    </oc>
    <nc r="H1310">
      <v>3754451.79</v>
    </nc>
  </rcc>
  <rfmt sheetId="1" sqref="H1310">
    <dxf>
      <fill>
        <patternFill patternType="solid">
          <bgColor theme="7" tint="0.59999389629810485"/>
        </patternFill>
      </fill>
    </dxf>
  </rfmt>
  <rcc rId="21942" sId="1" numFmtId="4">
    <oc r="I1310">
      <v>2100000</v>
    </oc>
    <nc r="I1310">
      <v>1173706.57</v>
    </nc>
  </rcc>
  <rfmt sheetId="1" sqref="I1310">
    <dxf>
      <fill>
        <patternFill patternType="solid">
          <bgColor theme="7" tint="0.59999389629810485"/>
        </patternFill>
      </fill>
    </dxf>
  </rfmt>
  <rcc rId="21943" sId="1" numFmtId="4">
    <oc r="F1310">
      <v>5292682.08</v>
    </oc>
    <nc r="F1310">
      <v>4360481.22</v>
    </nc>
  </rcc>
  <rfmt sheetId="1" sqref="F1310">
    <dxf>
      <fill>
        <patternFill patternType="solid">
          <bgColor theme="7" tint="0.59999389629810485"/>
        </patternFill>
      </fill>
    </dxf>
  </rfmt>
  <rfmt sheetId="1" sqref="B1310:C1310">
    <dxf>
      <fill>
        <patternFill patternType="solid">
          <bgColor theme="7" tint="0.59999389629810485"/>
        </patternFill>
      </fill>
    </dxf>
  </rfmt>
  <rcc rId="21944" sId="1" numFmtId="4">
    <oc r="R1310">
      <v>40831785.5</v>
    </oc>
    <nc r="R1310">
      <v>37863750.909999996</v>
    </nc>
  </rcc>
  <rfmt sheetId="1" sqref="R1310">
    <dxf>
      <fill>
        <patternFill patternType="solid">
          <bgColor theme="7" tint="0.59999389629810485"/>
        </patternFill>
      </fill>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36" sId="2">
    <nc r="E19" t="inlineStr">
      <is>
        <t>мкр. 3-й, д. 12</t>
      </is>
    </nc>
  </rcc>
  <rcc rId="16637" sId="2" numFmtId="4">
    <nc r="F19">
      <v>1433419.9</v>
    </nc>
  </rcc>
  <rcc rId="16638" sId="2">
    <nc r="D19" t="inlineStr">
      <is>
        <t>Нефтеюганск</t>
      </is>
    </nc>
  </rcc>
  <rcc rId="16639" sId="2" numFmtId="4">
    <nc r="C19">
      <v>2022</v>
    </nc>
  </rcc>
  <rfmt sheetId="2" sqref="C1:C1048576">
    <dxf>
      <numFmt numFmtId="30" formatCode="@"/>
    </dxf>
  </rfmt>
  <rcc rId="16640" sId="2">
    <nc r="B19" t="inlineStr">
      <is>
        <t>-</t>
      </is>
    </nc>
  </rcc>
  <rcc rId="16641" sId="2">
    <nc r="G19" t="inlineStr">
      <is>
        <t>Ошибочно перенесенный дом с 2021 года. (работы были выполненны в 2019 и 2021 гг.)</t>
      </is>
    </nc>
  </rcc>
  <rrc rId="16642" sId="1" ref="A1590:XFD1590" action="deleteRow">
    <rfmt sheetId="1" xfDxf="1" sqref="A1590:XFD1590" start="0" length="0">
      <dxf>
        <font>
          <color auto="1"/>
        </font>
      </dxf>
    </rfmt>
    <rcc rId="0" sId="1" dxf="1">
      <nc r="A1590">
        <v>97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590" t="inlineStr">
        <is>
          <t>мкр. 3-й, д. 12</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590">
        <f>ROUND(SUM(D1590+E1590+F1590+G1590+H1590+I1590+J1590+K1590+M1590+O1590+P1590+Q1590+R1590+S1590),2)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D1590" start="0" length="0">
      <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dxf>
    </rfmt>
    <rfmt sheetId="1" sqref="E15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5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590">
        <v>1433419.9</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15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5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5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5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59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5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5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5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5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5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5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59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737" sId="1" ref="A1959:XFD1960" action="insertRow"/>
  <rcc rId="16738" sId="1">
    <nc r="B1959" t="inlineStr">
      <is>
        <t>ул. Республики, д. 86</t>
      </is>
    </nc>
  </rcc>
  <rcc rId="16739" sId="1">
    <nc r="B1960" t="inlineStr">
      <is>
        <t>ул. Республики, д. 88</t>
      </is>
    </nc>
  </rcc>
  <rfmt sheetId="1" sqref="A1959:XFD1960">
    <dxf>
      <fill>
        <patternFill patternType="solid">
          <bgColor rgb="FFFFFF00"/>
        </patternFill>
      </fill>
    </dxf>
  </rfmt>
  <rcc rId="16740" sId="1" odxf="1" dxf="1">
    <nc r="C1959">
      <f>ROUND(SUM(D1959+E1959+F1959+G1959+H1959+I1959+J1959+K1959+M1959+O1959+P1959+Q1959+R1959+S1959),2)</f>
    </nc>
    <odxf>
      <fill>
        <patternFill patternType="solid">
          <bgColor rgb="FFFFFF00"/>
        </patternFill>
      </fill>
    </odxf>
    <ndxf>
      <fill>
        <patternFill patternType="none">
          <bgColor indexed="65"/>
        </patternFill>
      </fill>
    </ndxf>
  </rcc>
  <rcc rId="16741" sId="1" odxf="1" dxf="1">
    <nc r="D1959">
      <f>ROUND((F1959+G1959+H1959+I1959+J1959+K1959+M1959+O1959+P1959+Q1959+R1959+S1959)*0.0214,2)</f>
    </nc>
    <odxf>
      <fill>
        <patternFill patternType="solid">
          <bgColor rgb="FFFFFF00"/>
        </patternFill>
      </fill>
    </odxf>
    <ndxf>
      <fill>
        <patternFill patternType="none">
          <bgColor indexed="65"/>
        </patternFill>
      </fill>
    </ndxf>
  </rcc>
  <rcc rId="16742" sId="1" odxf="1" dxf="1">
    <nc r="C1960">
      <f>ROUND(SUM(D1960+E1960+F1960+G1960+H1960+I1960+J1960+K1960+M1960+O1960+P1960+Q1960+R1960+S1960),2)</f>
    </nc>
    <odxf>
      <fill>
        <patternFill patternType="solid">
          <bgColor rgb="FFFFFF00"/>
        </patternFill>
      </fill>
    </odxf>
    <ndxf>
      <fill>
        <patternFill patternType="none">
          <bgColor indexed="65"/>
        </patternFill>
      </fill>
    </ndxf>
  </rcc>
  <rcc rId="16743" sId="1" odxf="1" dxf="1">
    <nc r="D1960">
      <f>ROUND((F1960+G1960+H1960+I1960+J1960+K1960+M1960+O1960+P1960+Q1960+R1960+S1960)*0.0214,2)</f>
    </nc>
    <odxf>
      <fill>
        <patternFill patternType="solid">
          <bgColor rgb="FFFFFF00"/>
        </patternFill>
      </fill>
    </odxf>
    <ndxf>
      <fill>
        <patternFill patternType="none">
          <bgColor indexed="65"/>
        </patternFill>
      </fill>
    </ndxf>
  </rcc>
  <rfmt sheetId="1" sqref="A1959:XFD1960">
    <dxf>
      <fill>
        <patternFill>
          <bgColor rgb="FFFFFF00"/>
        </patternFill>
      </fill>
    </dxf>
  </rfmt>
  <rcc rId="16744" sId="1" numFmtId="4">
    <nc r="Q1959">
      <v>1183991.42</v>
    </nc>
  </rcc>
  <rcc rId="16745" sId="1" numFmtId="4">
    <nc r="Q1960">
      <v>808437.01</v>
    </nc>
  </rcc>
  <rcc rId="16746" sId="2">
    <nc r="E26" t="inlineStr">
      <is>
        <t>ул. Республики, д. 86</t>
      </is>
    </nc>
  </rcc>
  <rcc rId="16747" sId="2" numFmtId="4">
    <nc r="F26">
      <v>1209328.8400000001</v>
    </nc>
  </rcc>
  <rcc rId="16748" sId="2">
    <nc r="E38" t="inlineStr">
      <is>
        <t>ул. Республики, д. 88</t>
      </is>
    </nc>
  </rcc>
  <rcc rId="16749" sId="2" numFmtId="4">
    <nc r="F38">
      <v>825737.56</v>
    </nc>
  </rcc>
  <rcc rId="16750" sId="2" odxf="1" dxf="1">
    <nc r="B26" t="inlineStr">
      <is>
        <t>+</t>
      </is>
    </nc>
    <odxf/>
    <ndxf/>
  </rcc>
  <rcc rId="16751" sId="2" numFmtId="30">
    <nc r="C26">
      <v>2022</v>
    </nc>
  </rcc>
  <rcc rId="16752" sId="2" odxf="1" dxf="1">
    <nc r="B38" t="inlineStr">
      <is>
        <t>+</t>
      </is>
    </nc>
    <odxf/>
    <ndxf/>
  </rcc>
  <rcc rId="16753" sId="2" numFmtId="30">
    <nc r="C38">
      <v>2022</v>
    </nc>
  </rcc>
  <rcc rId="16754" sId="2">
    <nc r="D26" t="inlineStr">
      <is>
        <t>Сургут</t>
      </is>
    </nc>
  </rcc>
  <rcc rId="16755" sId="2" odxf="1" dxf="1">
    <nc r="D38" t="inlineStr">
      <is>
        <t>Сургут</t>
      </is>
    </nc>
    <odxf/>
    <ndxf/>
  </rcc>
  <rcc rId="16756" sId="2">
    <nc r="G26" t="inlineStr">
      <is>
        <t>Включили доп работы 33/01-СД-1845 от 30.08.2021</t>
      </is>
    </nc>
  </rcc>
  <rcc rId="16757" sId="2" odxf="1" dxf="1">
    <nc r="G38" t="inlineStr">
      <is>
        <t>Включили доп работы 33/01-СД-1845 от 30.08.2021</t>
      </is>
    </nc>
    <odxf/>
    <ndxf/>
  </rc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'2020-2022'!$A$7:$S$2105</formula>
    <oldFormula>'2020-2022'!$A$7:$S$2105</oldFormula>
  </rdn>
  <rdn rId="0" localSheetId="2" customView="1" name="Z_A299C84D_C097_439E_954D_685D90CA46C9_.wvu.FilterData" hidden="1" oldHidden="1">
    <formula>Примечания!$A$2:$G$165</formula>
    <oldFormula>Примечания!$A$2:$G$165</oldFormula>
  </rdn>
  <rcv guid="{A299C84D-C097-439E-954D-685D90CA46C9}" action="add"/>
</revisions>
</file>

<file path=xl/revisions/revisionLog3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45" sId="1">
    <oc r="N1966" t="inlineStr">
      <is>
        <t>плоская</t>
      </is>
    </oc>
    <nc r="N1966"/>
  </rcc>
  <rcc rId="21946" sId="1" numFmtId="4">
    <oc r="O1966">
      <v>9497426.5899999999</v>
    </oc>
    <nc r="O1966"/>
  </rcc>
  <rcc rId="21947" sId="1">
    <oc r="D1966">
      <f>ROUND((F1966+G1966+H1966+I1966+J1966+K1966+M1966+O1966+P1966+Q1966+R1966+S1966)*0.0214,2)</f>
    </oc>
    <nc r="D1966"/>
  </rcc>
</revisions>
</file>

<file path=xl/revisions/revisionLog3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48" sId="1" numFmtId="4">
    <oc r="D1310">
      <f>ROUND((F1310+G1310+H1310+I1310+J1310+K1310+M1310+O1310+P1310+Q1310+R1310+S1310)*0.0214,2)</f>
    </oc>
    <nc r="D1310">
      <v>994088.22</v>
    </nc>
  </rcc>
  <rfmt sheetId="1" sqref="D1310">
    <dxf>
      <fill>
        <patternFill patternType="solid">
          <bgColor theme="7" tint="0.59999389629810485"/>
        </patternFill>
      </fill>
    </dxf>
  </rfmt>
  <rcc rId="21949" sId="1" numFmtId="4">
    <oc r="J1311">
      <v>4254876</v>
    </oc>
    <nc r="J1311">
      <v>1616397.8</v>
    </nc>
  </rcc>
  <rfmt sheetId="1" sqref="J1311">
    <dxf>
      <fill>
        <patternFill patternType="solid">
          <bgColor theme="7" tint="0.59999389629810485"/>
        </patternFill>
      </fill>
    </dxf>
  </rfmt>
  <rcc rId="21950" sId="1" numFmtId="4">
    <oc r="I1311">
      <v>3557682</v>
    </oc>
    <nc r="I1311">
      <v>769967.39</v>
    </nc>
  </rcc>
  <rfmt sheetId="1" sqref="I1311">
    <dxf>
      <fill>
        <patternFill patternType="solid">
          <bgColor theme="7" tint="0.59999389629810485"/>
        </patternFill>
      </fill>
    </dxf>
  </rfmt>
  <rcc rId="21951" sId="1" numFmtId="4">
    <oc r="H1311">
      <v>7439580</v>
    </oc>
    <nc r="H1311">
      <v>1510999.2</v>
    </nc>
  </rcc>
  <rfmt sheetId="1" sqref="H1311">
    <dxf>
      <fill>
        <patternFill patternType="solid">
          <bgColor theme="7" tint="0.59999389629810485"/>
        </patternFill>
      </fill>
    </dxf>
  </rfmt>
  <rfmt sheetId="1" sqref="B1311:C1311">
    <dxf>
      <fill>
        <patternFill patternType="solid">
          <bgColor theme="7" tint="0.59999389629810485"/>
        </patternFill>
      </fill>
    </dxf>
  </rfmt>
  <rcc rId="21952" sId="1" numFmtId="4">
    <oc r="D581">
      <f>ROUND((F581+G581+H581+I581+J581+K581+M581+O581+P581+Q581+R581+S581)*0.0214,2)</f>
    </oc>
    <nc r="D581">
      <v>2334.29</v>
    </nc>
  </rcc>
  <rfmt sheetId="1" sqref="D581">
    <dxf>
      <fill>
        <patternFill patternType="solid">
          <bgColor theme="7" tint="0.59999389629810485"/>
        </patternFill>
      </fill>
    </dxf>
  </rfmt>
  <rfmt sheetId="1" sqref="B581:C581">
    <dxf>
      <fill>
        <patternFill patternType="solid">
          <bgColor theme="7" tint="0.59999389629810485"/>
        </patternFill>
      </fill>
    </dxf>
  </rfmt>
  <rcc rId="21953" sId="1" numFmtId="4">
    <oc r="O577">
      <v>8405853.5399999991</v>
    </oc>
    <nc r="O577">
      <v>6365318.04</v>
    </nc>
  </rcc>
  <rfmt sheetId="1" sqref="O577">
    <dxf>
      <fill>
        <patternFill patternType="solid">
          <bgColor theme="7" tint="0.59999389629810485"/>
        </patternFill>
      </fill>
    </dxf>
  </rfmt>
  <rcc rId="21954" sId="1" numFmtId="4">
    <oc r="D577">
      <f>ROUND((F577+G577+H577+I577+J577+K577+M577+O577+P577+Q577+R577+S577)*0.0214,2)</f>
    </oc>
    <nc r="D577">
      <v>21132.86</v>
    </nc>
  </rcc>
  <rfmt sheetId="1" sqref="D577">
    <dxf>
      <fill>
        <patternFill patternType="solid">
          <bgColor theme="7" tint="0.59999389629810485"/>
        </patternFill>
      </fill>
    </dxf>
  </rfmt>
  <rfmt sheetId="1" sqref="B577">
    <dxf>
      <fill>
        <patternFill patternType="solid">
          <bgColor theme="7" tint="0.59999389629810485"/>
        </patternFill>
      </fill>
    </dxf>
  </rfmt>
  <rcc rId="21955" sId="1" numFmtId="4">
    <oc r="D576">
      <f>ROUND((F576+G576+H576+I576+J576+K576+M576+O576+P576+Q576+R576+S576)*0.0214,2)</f>
    </oc>
    <nc r="D576">
      <v>160424.27000000002</v>
    </nc>
  </rcc>
  <rfmt sheetId="1" sqref="D576">
    <dxf>
      <fill>
        <patternFill patternType="solid">
          <bgColor theme="7" tint="0.59999389629810485"/>
        </patternFill>
      </fill>
    </dxf>
  </rfmt>
  <rfmt sheetId="1" sqref="B576">
    <dxf>
      <fill>
        <patternFill patternType="solid">
          <bgColor theme="7" tint="0.59999389629810485"/>
        </patternFill>
      </fill>
    </dxf>
  </rfmt>
</revisions>
</file>

<file path=xl/revisions/revisionLog3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56" sId="1" numFmtId="4">
    <oc r="F1967">
      <v>5588573.5199999996</v>
    </oc>
    <nc r="F1967"/>
  </rcc>
  <rcc rId="21957" sId="1">
    <oc r="D1967">
      <f>ROUND((F1967+G1967+H1967+I1967+J1967+K1967+M1967+O1967+P1967+Q1967+R1967+S1967)*0.0214,2)</f>
    </oc>
    <nc r="D1967"/>
  </rcc>
</revisions>
</file>

<file path=xl/revisions/revisionLog3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58" sId="2">
    <nc r="E112" t="inlineStr">
      <is>
        <t>ул. Федорова, д. 67</t>
      </is>
    </nc>
  </rcc>
  <rcc rId="21959" sId="2" numFmtId="4">
    <nc r="F112">
      <v>12718827.140000001</v>
    </nc>
  </rcc>
  <rcc rId="21960" sId="2" odxf="1" dxf="1">
    <nc r="G112" t="inlineStr">
      <is>
        <t>Перенесли на 2023 года, аукцион не состоялся в 2022 году (СД-1945 от 04.08.2022)</t>
      </is>
    </nc>
    <odxf>
      <numFmt numFmtId="4" formatCode="#,##0.00"/>
    </odxf>
    <ndxf>
      <numFmt numFmtId="0" formatCode="General"/>
    </ndxf>
  </rcc>
  <rcc rId="21961" sId="2" odxf="1" dxf="1">
    <nc r="B112" t="inlineStr">
      <is>
        <t>-</t>
      </is>
    </nc>
    <odxf/>
    <ndxf/>
  </rcc>
  <rcc rId="21962" sId="2">
    <nc r="C112" t="inlineStr">
      <is>
        <t>2022</t>
      </is>
    </nc>
  </rcc>
  <rcc rId="21963" sId="2" odxf="1" dxf="1">
    <nc r="D112" t="inlineStr">
      <is>
        <t>Сургут</t>
      </is>
    </nc>
    <odxf>
      <alignment vertical="top"/>
    </odxf>
    <ndxf>
      <alignment vertical="center"/>
    </ndxf>
  </rcc>
  <rrc rId="21964" sId="1" ref="A1973:XFD1973" action="deleteRow">
    <rfmt sheetId="1" xfDxf="1" sqref="A1973:XFD1973" start="0" length="0">
      <dxf>
        <font>
          <color auto="1"/>
        </font>
      </dxf>
    </rfmt>
    <rcc rId="0" sId="1" dxf="1">
      <nc r="A1973">
        <v>485</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73" t="inlineStr">
        <is>
          <t>ул. Федорова, д. 67</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73">
        <f>ROUND(SUM(D1973+E1973+F1973+G1973+H1973+I1973+J1973+K1973+M1973+O1973+P1973+Q1973+R1973+S1973),2)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73">
        <f>ROUND((F1973+G1973+H1973+I1973+J1973+K1973+M1973+O1973+P1973+Q1973+R1973+S1973)*0.0214,2)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9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9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9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9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7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973" t="inlineStr">
        <is>
          <t>плоская</t>
        </is>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cc rId="0" sId="1" dxf="1" numFmtId="4">
      <nc r="O1973">
        <v>6875800.8399999999</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P19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973">
        <v>5576546.0800000001</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R19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65" sId="1" numFmtId="4">
    <oc r="J1307">
      <v>5200000</v>
    </oc>
    <nc r="J1307">
      <v>2964379.97</v>
    </nc>
  </rcc>
  <rfmt sheetId="1" sqref="J1307">
    <dxf>
      <fill>
        <patternFill patternType="solid">
          <bgColor theme="7" tint="0.59999389629810485"/>
        </patternFill>
      </fill>
    </dxf>
  </rfmt>
  <rcc rId="21966" sId="1" numFmtId="4">
    <oc r="H1307">
      <v>1439894.89</v>
    </oc>
    <nc r="H1307">
      <v>3891968.2199999997</v>
    </nc>
  </rcc>
  <rfmt sheetId="1" sqref="H1307">
    <dxf>
      <fill>
        <patternFill patternType="solid">
          <bgColor theme="7" tint="0.59999389629810485"/>
        </patternFill>
      </fill>
    </dxf>
  </rfmt>
  <rcc rId="21967" sId="1" numFmtId="4">
    <oc r="I1307">
      <v>689243.6</v>
    </oc>
    <nc r="I1307">
      <v>2773267.91</v>
    </nc>
  </rcc>
  <rfmt sheetId="1" sqref="I1307">
    <dxf>
      <fill>
        <patternFill patternType="solid">
          <bgColor theme="7" tint="0.59999389629810485"/>
        </patternFill>
      </fill>
    </dxf>
  </rfmt>
</revisions>
</file>

<file path=xl/revisions/revisionLog3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68" sId="2">
    <nc r="E115" t="inlineStr">
      <is>
        <t>ул. Энергетиков, д. 9</t>
      </is>
    </nc>
  </rcc>
  <rcc rId="21969" sId="2">
    <nc r="F115">
      <v>25949224.289999999</v>
    </nc>
  </rcc>
  <rcc rId="21970" sId="2" odxf="1" dxf="1">
    <nc r="B115" t="inlineStr">
      <is>
        <t>-</t>
      </is>
    </nc>
    <odxf/>
    <ndxf/>
  </rcc>
  <rcc rId="21971" sId="2">
    <nc r="C115" t="inlineStr">
      <is>
        <t>2022</t>
      </is>
    </nc>
  </rcc>
  <rcc rId="21972" sId="2" odxf="1" dxf="1">
    <nc r="D115" t="inlineStr">
      <is>
        <t>Сургут</t>
      </is>
    </nc>
    <odxf>
      <alignment vertical="top"/>
    </odxf>
    <ndxf>
      <alignment vertical="center"/>
    </ndxf>
  </rcc>
  <rcc rId="21973" sId="2" odxf="1" dxf="1">
    <nc r="G115" t="inlineStr">
      <is>
        <t>Перенесли на 2023 года, аукцион не состоялся в 2022 году (СД-1945 от 04.08.2022)</t>
      </is>
    </nc>
    <odxf>
      <numFmt numFmtId="4" formatCode="#,##0.00"/>
    </odxf>
    <ndxf>
      <numFmt numFmtId="0" formatCode="General"/>
    </ndxf>
  </rcc>
  <rrc rId="21974" sId="1" ref="A1976:XFD1976" action="deleteRow">
    <rfmt sheetId="1" xfDxf="1" sqref="A1976:XFD1976" start="0" length="0">
      <dxf>
        <font>
          <color auto="1"/>
        </font>
      </dxf>
    </rfmt>
    <rcc rId="0" sId="1" dxf="1">
      <nc r="A1976">
        <v>488</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76" t="inlineStr">
        <is>
          <t>ул. Энергетиков, д. 9</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76">
        <f>ROUND(SUM(D1976+E1976+F1976+G1976+H1976+I1976+J1976+K1976+M1976+O1976+P1976+Q1976+R1976+S1976),2)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76">
        <f>ROUND((F1976+G1976+H1976+I1976+J1976+K1976+M1976+O1976+P1976+Q1976+R1976+S1976)*0.0214,2)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H1976">
        <v>4127855.93</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umFmtId="4">
      <nc r="I1976">
        <v>1198682.8500000001</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umFmtId="4">
      <nc r="J1976">
        <v>2847412.89</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K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76"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976" t="inlineStr">
        <is>
          <t>плоская</t>
        </is>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cc rId="0" sId="1" dxf="1" numFmtId="4">
      <nc r="O1976">
        <v>10226410.99</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P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976">
        <v>7005182.9500000002</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R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1975" sId="2">
    <nc r="E114" t="inlineStr">
      <is>
        <t>пр-кт. Мира, д. 24</t>
      </is>
    </nc>
  </rcc>
  <rcc rId="21976" sId="2">
    <nc r="F114">
      <v>13201735.869999999</v>
    </nc>
  </rcc>
  <rcc rId="21977" sId="2" odxf="1" dxf="1">
    <nc r="B114" t="inlineStr">
      <is>
        <t>-</t>
      </is>
    </nc>
    <odxf/>
    <ndxf/>
  </rcc>
  <rcc rId="21978" sId="2">
    <nc r="C114" t="inlineStr">
      <is>
        <t>2022</t>
      </is>
    </nc>
  </rcc>
  <rcc rId="21979" sId="2" odxf="1" dxf="1">
    <nc r="D114" t="inlineStr">
      <is>
        <t>Сургут</t>
      </is>
    </nc>
    <odxf>
      <alignment vertical="top"/>
    </odxf>
    <ndxf>
      <alignment vertical="center"/>
    </ndxf>
  </rcc>
  <rcc rId="21980" sId="2" odxf="1" dxf="1">
    <nc r="G114" t="inlineStr">
      <is>
        <t>Перенесли на 2023 года, аукцион не состоялся в 2022 году (СД-1945 от 04.08.2022)</t>
      </is>
    </nc>
    <odxf>
      <numFmt numFmtId="4" formatCode="#,##0.00"/>
    </odxf>
    <ndxf>
      <numFmt numFmtId="0" formatCode="General"/>
    </ndxf>
  </rcc>
  <rrc rId="21981" sId="1" ref="A1848:XFD1848" action="deleteRow">
    <rfmt sheetId="1" xfDxf="1" sqref="A1848:XFD1848" start="0" length="0">
      <dxf>
        <font>
          <color auto="1"/>
        </font>
      </dxf>
    </rfmt>
    <rcc rId="0" sId="1" dxf="1">
      <nc r="A1848">
        <v>341</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48" t="inlineStr">
        <is>
          <t>пр-кт. Мира, д. 24</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48">
        <f>ROUND(SUM(D1848+E1848+F1848+G1848+H1848+I1848+J1848+K1848+M1848+O1848+P1848+Q1848+R1848+S1848),2)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48">
        <f>ROUND((F1848+G1848+H1848+I1848+J1848+K1848+M1848+O1848+P1848+Q1848+R1848+S1848)*0.0214,2)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4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48"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48">
        <v>4976380.93</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P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48">
        <v>7948756.9900000002</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R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1982" sId="2">
    <nc r="E50" t="inlineStr">
      <is>
        <t>пр-кт. Мира, д. 30/1</t>
      </is>
    </nc>
  </rcc>
  <rcc rId="21983" sId="2" numFmtId="4">
    <nc r="F50">
      <v>26776434.780000001</v>
    </nc>
  </rcc>
  <rcc rId="21984" sId="2" odxf="1" dxf="1">
    <nc r="B50" t="inlineStr">
      <is>
        <t>-</t>
      </is>
    </nc>
    <odxf/>
    <ndxf/>
  </rcc>
  <rcc rId="21985" sId="2">
    <nc r="C50" t="inlineStr">
      <is>
        <t>2022</t>
      </is>
    </nc>
  </rcc>
  <rcc rId="21986" sId="2">
    <nc r="D50" t="inlineStr">
      <is>
        <t>Сургут</t>
      </is>
    </nc>
  </rcc>
  <rcc rId="21987" sId="2" odxf="1" dxf="1">
    <nc r="G50" t="inlineStr">
      <is>
        <t>Перенесли на 2023 года, аукцион не состоялся в 2022 году (СД-1945 от 04.08.2022)</t>
      </is>
    </nc>
    <odxf/>
    <ndxf/>
  </rcc>
  <rrc rId="21988" sId="1" ref="A1848:XFD1848" action="deleteRow">
    <rfmt sheetId="1" xfDxf="1" sqref="A1848:XFD1848" start="0" length="0">
      <dxf>
        <font>
          <color auto="1"/>
        </font>
      </dxf>
    </rfmt>
    <rcc rId="0" sId="1" dxf="1">
      <nc r="A1848">
        <v>343</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48" t="inlineStr">
        <is>
          <t>пр-кт. Мира, д. 30/1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48">
        <f>ROUND(SUM(D1848+E1848+F1848+G1848+H1848+I1848+J1848+K1848+M1848+O1848+P1848+Q1848+R1848+S1848),2)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48">
        <f>ROUND((F1848+G1848+H1848+I1848+J1848+K1848+M1848+O1848+P1848+Q1848+R1848+S1848)*0.0214,2)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848">
        <v>2546576.7200000002</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G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4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48"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48">
        <v>12538361.34</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P1848"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Q1848">
        <v>11130486.630000001</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R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1989" sId="2">
    <nc r="E49" t="inlineStr">
      <is>
        <t>пр-кт. Набережный, д. 46</t>
      </is>
    </nc>
  </rcc>
  <rcc rId="21990" sId="2">
    <nc r="F49">
      <v>815924.99</v>
    </nc>
  </rcc>
  <rcc rId="21991" sId="2" odxf="1" dxf="1">
    <nc r="B49" t="inlineStr">
      <is>
        <t>-</t>
      </is>
    </nc>
    <odxf/>
    <ndxf/>
  </rcc>
  <rcc rId="21992" sId="2">
    <nc r="C49" t="inlineStr">
      <is>
        <t>2022</t>
      </is>
    </nc>
  </rcc>
  <rcc rId="21993" sId="2" odxf="1" dxf="1">
    <nc r="D49" t="inlineStr">
      <is>
        <t>Сургут</t>
      </is>
    </nc>
    <odxf/>
    <ndxf/>
  </rcc>
  <rcc rId="21994" sId="2" odxf="1" dxf="1">
    <nc r="G49" t="inlineStr">
      <is>
        <t>Перенесли на 2023 года, аукцион не состоялся в 2022 году (СД-1945 от 04.08.2022)</t>
      </is>
    </nc>
    <odxf/>
    <ndxf/>
  </rcc>
</revisions>
</file>

<file path=xl/revisions/revisionLog3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995" sId="1" ref="A1857:XFD1857" action="deleteRow">
    <rfmt sheetId="1" xfDxf="1" sqref="A1857:XFD1857" start="0" length="0">
      <dxf>
        <font>
          <color auto="1"/>
        </font>
      </dxf>
    </rfmt>
    <rcc rId="0" sId="1" dxf="1">
      <nc r="A1857">
        <v>353</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57" t="inlineStr">
        <is>
          <t>пр-кт. Набережный, д. 46</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57">
        <f>ROUND(SUM(D1857+E1857+F1857+G1857+H1857+I1857+J1857+K1857+M1857+O1857+P1857+Q1857+R1857+S1857),2)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57">
        <f>ROUND((F1857+G1857+H1857+I1857+J1857+K1857+M1857+O1857+P1857+Q1857+R1857+S1857)*0.0214,2)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5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5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85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857"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I1857"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J1857"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K1857">
        <v>798830.03</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L1857"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5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5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5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85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5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85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5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96" sId="1" numFmtId="4">
    <oc r="P1857">
      <v>1766839.09</v>
    </oc>
    <nc r="P1857"/>
  </rcc>
  <rcc rId="21997" sId="1">
    <oc r="D1857">
      <f>ROUND((F1857+G1857+H1857+I1857+J1857+K1857+M1857+O1857+P1857+Q1857+R1857+S1857)*0.0214,2)</f>
    </oc>
    <nc r="D1857"/>
  </rcc>
  <rcc rId="21998" sId="1">
    <oc r="N1869" t="inlineStr">
      <is>
        <t>скатная</t>
      </is>
    </oc>
    <nc r="N1869"/>
  </rcc>
  <rcc rId="21999" sId="1" numFmtId="4">
    <oc r="O1869">
      <v>7847104.4000000004</v>
    </oc>
    <nc r="O1869"/>
  </rcc>
  <rcc rId="22000" sId="1">
    <oc r="D1869">
      <f>ROUND((F1869+G1869+H1869+I1869+J1869+K1869+M1869+O1869+P1869+Q1869+R1869+S1869)*0.0214,2)</f>
    </oc>
    <nc r="D1869"/>
  </rcc>
</revisions>
</file>

<file path=xl/revisions/revisionLog3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01" sId="2">
    <nc r="E20" t="inlineStr">
      <is>
        <t>ул. Дзержинского, д. 4</t>
      </is>
    </nc>
  </rcc>
  <rcc rId="22002" sId="2" numFmtId="4">
    <nc r="F20">
      <v>10141025.060000001</v>
    </nc>
  </rcc>
  <rcc rId="22003" sId="2" odxf="1" dxf="1">
    <nc r="G20" t="inlineStr">
      <is>
        <t>Перенесли на 2023 года, аукцион не состоялся в 2022 году (СД-1945 от 04.08.2022)</t>
      </is>
    </nc>
    <odxf/>
    <ndxf/>
  </rcc>
  <rcc rId="22004" sId="2">
    <nc r="B20" t="inlineStr">
      <is>
        <t>-</t>
      </is>
    </nc>
  </rcc>
  <rcc rId="22005" sId="2">
    <nc r="C20" t="inlineStr">
      <is>
        <t>2022</t>
      </is>
    </nc>
  </rcc>
  <rcc rId="22006" sId="2" odxf="1" dxf="1">
    <nc r="D20" t="inlineStr">
      <is>
        <t>Сургут</t>
      </is>
    </nc>
    <odxf/>
    <ndxf/>
  </rcc>
</revisions>
</file>

<file path=xl/revisions/revisionLog3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007" sId="1" ref="A1887:XFD1887" action="deleteRow">
    <rfmt sheetId="1" xfDxf="1" sqref="A1887:XFD1887" start="0" length="0">
      <dxf>
        <font>
          <color auto="1"/>
        </font>
      </dxf>
    </rfmt>
    <rcc rId="0" sId="1" dxf="1">
      <nc r="A1887">
        <v>392</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87" t="inlineStr">
        <is>
          <t>ул. Дзержинского, д. 4</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87">
        <f>ROUND(SUM(D1887+E1887+F1887+G1887+H1887+I1887+J1887+K1887+M1887+O1887+P1887+Q1887+R1887+S1887),2)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87">
        <f>ROUND((F1887+G1887+H1887+I1887+J1887+K1887+M1887+O1887+P1887+Q1887+R1887+S1887)*0.0214,2)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87"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87"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87">
        <v>9928554</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P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87"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2008" sId="2">
    <nc r="E38" t="inlineStr">
      <is>
        <t>ул. Магистральная, д. 32</t>
      </is>
    </nc>
  </rcc>
  <rcc rId="22009" sId="2" numFmtId="4">
    <nc r="F38">
      <v>20724278.530000001</v>
    </nc>
  </rcc>
  <rcc rId="22010" sId="2">
    <nc r="B38" t="inlineStr">
      <is>
        <t>-</t>
      </is>
    </nc>
  </rcc>
  <rcc rId="22011" sId="2">
    <nc r="C38" t="inlineStr">
      <is>
        <t>2022</t>
      </is>
    </nc>
  </rcc>
  <rcc rId="22012" sId="2">
    <nc r="D38" t="inlineStr">
      <is>
        <t>Сургут</t>
      </is>
    </nc>
  </rcc>
  <rcc rId="22013" sId="2" odxf="1" dxf="1">
    <nc r="G38" t="inlineStr">
      <is>
        <t>Перенесли на 2023 года, аукцион не состоялся в 2022 году (СД-1945 от 04.08.2022)</t>
      </is>
    </nc>
    <odxf/>
    <ndxf/>
  </rcc>
  <rrc rId="22014" sId="1" ref="A1895:XFD1895" action="deleteRow">
    <rfmt sheetId="1" xfDxf="1" sqref="A1895:XFD1895" start="0" length="0">
      <dxf>
        <font>
          <color auto="1"/>
        </font>
      </dxf>
    </rfmt>
    <rcc rId="0" sId="1" dxf="1">
      <nc r="A1895">
        <v>403</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95" t="inlineStr">
        <is>
          <t>ул. Магистральная, д. 32</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95">
        <f>ROUND(SUM(D1895+E1895+F1895+G1895+H1895+I1895+J1895+K1895+M1895+O1895+P1895+Q1895+R1895+S1895),2)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95">
        <f>ROUND((F1895+G1895+H1895+I1895+J1895+K1895+M1895+O1895+P1895+Q1895+R1895+S1895)*0.0214,2)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8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8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9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95"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95">
        <v>8057181.0300000003</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P18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95">
        <v>12232889.98</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R18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2015" sId="2">
    <nc r="E120" t="inlineStr">
      <is>
        <t>ул. Энтузиастов, д. 39</t>
      </is>
    </nc>
  </rcc>
  <rcc rId="22016" sId="2">
    <nc r="F120">
      <v>1117802.6299999999</v>
    </nc>
  </rcc>
  <rcc rId="22017" sId="2">
    <nc r="B120" t="inlineStr">
      <is>
        <t>-</t>
      </is>
    </nc>
  </rcc>
  <rcc rId="22018" sId="2">
    <nc r="C120" t="inlineStr">
      <is>
        <t>2022</t>
      </is>
    </nc>
  </rcc>
  <rcc rId="22019" sId="2">
    <nc r="D120" t="inlineStr">
      <is>
        <t>Сургут</t>
      </is>
    </nc>
  </rcc>
  <rcc rId="22020" sId="2" odxf="1" dxf="1">
    <nc r="G120" t="inlineStr">
      <is>
        <t>Перенесли на 2023 года, аукцион не состоялся в 2022 году (СД-1945 от 04.08.2022)</t>
      </is>
    </nc>
    <odxf>
      <numFmt numFmtId="4" formatCode="#,##0.00"/>
    </odxf>
    <ndxf>
      <numFmt numFmtId="0" formatCode="General"/>
    </ndxf>
  </rcc>
  <rrc rId="22021" sId="1" ref="A1971:XFD1971" action="deleteRow">
    <undo index="0" exp="area" dr="S1839:S1971" r="S1972" sId="1"/>
    <undo index="0" exp="area" dr="R1839:R1971" r="R1972" sId="1"/>
    <undo index="0" exp="area" dr="Q1839:Q1971" r="Q1972" sId="1"/>
    <undo index="0" exp="area" dr="P1839:P1971" r="P1972" sId="1"/>
    <undo index="0" exp="area" dr="O1839:O1971" r="O1972" sId="1"/>
    <undo index="0" exp="area" dr="M1839:M1971" r="M1972" sId="1"/>
    <undo index="0" exp="area" dr="L1839:L1971" r="L1972" sId="1"/>
    <undo index="0" exp="area" dr="K1839:K1971" r="K1972" sId="1"/>
    <undo index="0" exp="area" dr="J1839:J1971" r="J1972" sId="1"/>
    <undo index="0" exp="area" dr="I1839:I1971" r="I1972" sId="1"/>
    <undo index="0" exp="area" dr="H1839:H1971" r="H1972" sId="1"/>
    <undo index="0" exp="area" dr="G1839:G1971" r="G1972" sId="1"/>
    <undo index="0" exp="area" dr="F1839:F1971" r="F1972" sId="1"/>
    <undo index="0" exp="area" dr="E1839:E1971" r="E1972" sId="1"/>
    <undo index="0" exp="area" dr="D1839:D1971" r="D1972" sId="1"/>
    <rfmt sheetId="1" xfDxf="1" sqref="A1971:XFD1971" start="0" length="0">
      <dxf>
        <font>
          <color auto="1"/>
        </font>
      </dxf>
    </rfmt>
    <rcc rId="0" sId="1" dxf="1">
      <nc r="A1971">
        <v>489</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71" t="inlineStr">
        <is>
          <t>ул. Энтузиастов, д. 39</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71">
        <f>ROUND(SUM(D1971+E1971+F1971+G1971+H1971+I1971+J1971+K1971+M1971+O1971+P1971+Q1971+R1971+S1971),2)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71">
        <f>ROUND((F1971+G1971+H1971+I1971+J1971+K1971+M1971+O1971+P1971+Q1971+R1971+S1971)*0.0214,2)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971"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H19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9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K1971">
        <v>1094382.8400000001</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L1971"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7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O197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9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61" sId="1" numFmtId="4">
    <oc r="G2005">
      <v>1356321.71</v>
    </oc>
    <nc r="G2005">
      <v>1146005.49</v>
    </nc>
  </rcc>
  <rfmt sheetId="1" sqref="G2005">
    <dxf>
      <fill>
        <patternFill patternType="solid">
          <bgColor rgb="FFFFFF00"/>
        </patternFill>
      </fill>
    </dxf>
  </rfmt>
  <rcc rId="16762" sId="1" numFmtId="4">
    <oc r="I2000">
      <v>2805277.72</v>
    </oc>
    <nc r="I2000">
      <v>2826486.38</v>
    </nc>
  </rcc>
  <rfmt sheetId="1" sqref="I2000">
    <dxf>
      <fill>
        <patternFill patternType="solid">
          <bgColor rgb="FFFFFF00"/>
        </patternFill>
      </fill>
    </dxf>
  </rfmt>
  <rcc rId="16763" sId="1" numFmtId="4">
    <oc r="H2000">
      <v>9513614.5</v>
    </oc>
    <nc r="H2000">
      <v>9585539.9900000002</v>
    </nc>
  </rcc>
  <rfmt sheetId="1" sqref="H2000">
    <dxf>
      <fill>
        <patternFill patternType="solid">
          <bgColor rgb="FFFFFF00"/>
        </patternFill>
      </fill>
    </dxf>
  </rfmt>
  <rcc rId="16764" sId="1" numFmtId="4">
    <oc r="G2000">
      <v>15723582.92</v>
    </oc>
    <nc r="G2000">
      <v>15842457.43</v>
    </nc>
  </rcc>
  <rfmt sheetId="1" sqref="G2000">
    <dxf>
      <fill>
        <patternFill patternType="solid">
          <bgColor rgb="FFFFFF00"/>
        </patternFill>
      </fill>
    </dxf>
  </rfmt>
  <rcc rId="16765" sId="1" numFmtId="4">
    <oc r="O2000">
      <v>15828370.529999999</v>
    </oc>
    <nc r="O2000">
      <v>15948037.27</v>
    </nc>
  </rcc>
  <rfmt sheetId="1" sqref="O2000">
    <dxf>
      <fill>
        <patternFill patternType="solid">
          <bgColor rgb="FFFFFF00"/>
        </patternFill>
      </fill>
    </dxf>
  </rfmt>
  <rcc rId="16766" sId="1" numFmtId="4">
    <oc r="G2008">
      <v>3001340.71</v>
    </oc>
    <nc r="G2008">
      <v>1967674.8</v>
    </nc>
  </rcc>
  <rcc rId="16767" sId="1" numFmtId="4">
    <oc r="H2008">
      <v>2178598.3199999998</v>
    </oc>
    <nc r="H2008">
      <v>1346094.16</v>
    </nc>
  </rcc>
  <rcc rId="16768" sId="1" numFmtId="4">
    <oc r="I2008">
      <v>1041854.29</v>
    </oc>
    <nc r="I2008">
      <v>462378.45</v>
    </nc>
  </rcc>
  <rfmt sheetId="1" sqref="G2008:I2008">
    <dxf>
      <fill>
        <patternFill patternType="solid">
          <bgColor rgb="FFFFFF0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'2020-2022'!$A$7:$S$2105</formula>
    <oldFormula>'2020-2022'!$A$7:$S$2105</oldFormula>
  </rdn>
  <rdn rId="0" localSheetId="2" customView="1" name="Z_A299C84D_C097_439E_954D_685D90CA46C9_.wvu.FilterData" hidden="1" oldHidden="1">
    <formula>Примечания!$A$2:$G$165</formula>
    <oldFormula>Примечания!$A$2:$G$165</oldFormula>
  </rdn>
  <rcv guid="{A299C84D-C097-439E-954D-685D90CA46C9}" action="add"/>
</revisions>
</file>

<file path=xl/revisions/revisionLog3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22" sId="1">
    <oc r="N1867" t="inlineStr">
      <is>
        <t>плоская</t>
      </is>
    </oc>
    <nc r="N1867"/>
  </rcc>
  <rcc rId="22023" sId="1" numFmtId="4">
    <oc r="O1867">
      <v>14229151</v>
    </oc>
    <nc r="O1867"/>
  </rcc>
  <rcc rId="22024" sId="1">
    <oc r="D1867">
      <f>ROUND((F1867+G1867+H1867+I1867+J1867+K1867+M1867+O1867+P1867+Q1867+R1867+S1867)*0.0214,2)</f>
    </oc>
    <nc r="D1867"/>
  </rcc>
</revisions>
</file>

<file path=xl/revisions/revisionLog3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25" sId="1" numFmtId="4">
    <oc r="J1505">
      <v>1823892.41</v>
    </oc>
    <nc r="J1505">
      <v>1166636.3999999999</v>
    </nc>
  </rcc>
  <rfmt sheetId="1" sqref="J1505">
    <dxf>
      <fill>
        <patternFill patternType="solid">
          <bgColor theme="7" tint="0.59999389629810485"/>
        </patternFill>
      </fill>
    </dxf>
  </rfmt>
  <rcc rId="22026" sId="1" numFmtId="4">
    <oc r="H1505">
      <v>3190743.33</v>
    </oc>
    <nc r="H1505">
      <v>2646323.73</v>
    </nc>
  </rcc>
  <rfmt sheetId="1" sqref="H1505">
    <dxf>
      <fill>
        <patternFill patternType="solid">
          <bgColor theme="7" tint="0.59999389629810485"/>
        </patternFill>
      </fill>
    </dxf>
  </rfmt>
  <rcc rId="22027" sId="1" numFmtId="4">
    <oc r="G1505">
      <v>4854840.42</v>
    </oc>
    <nc r="G1505">
      <v>4068524.98</v>
    </nc>
  </rcc>
  <rfmt sheetId="1" sqref="G1505">
    <dxf>
      <fill>
        <patternFill patternType="solid">
          <bgColor theme="7" tint="0.59999389629810485"/>
        </patternFill>
      </fill>
    </dxf>
  </rfmt>
  <rfmt sheetId="1" sqref="B1505">
    <dxf>
      <fill>
        <patternFill patternType="solid">
          <bgColor theme="7" tint="0.59999389629810485"/>
        </patternFill>
      </fill>
    </dxf>
  </rfmt>
  <rcc rId="22028" sId="1" numFmtId="4">
    <oc r="I1505">
      <v>1251448.04</v>
    </oc>
    <nc r="I1505">
      <v>1037530.8</v>
    </nc>
  </rcc>
  <rfmt sheetId="1" sqref="I1505">
    <dxf>
      <fill>
        <patternFill patternType="solid">
          <bgColor theme="7" tint="0.59999389629810485"/>
        </patternFill>
      </fill>
    </dxf>
  </rfmt>
  <rcc rId="22029" sId="1" numFmtId="4">
    <oc r="F1505">
      <v>1152546.23</v>
    </oc>
    <nc r="F1505">
      <v>175342.27</v>
    </nc>
  </rcc>
  <rfmt sheetId="1" sqref="F1505">
    <dxf>
      <fill>
        <patternFill patternType="solid">
          <bgColor theme="7" tint="0.59999389629810485"/>
        </patternFill>
      </fill>
    </dxf>
  </rfmt>
  <rcc rId="22030" sId="1" numFmtId="4">
    <oc r="R1505">
      <v>9138144.0199999996</v>
    </oc>
    <nc r="R1505">
      <v>6232449.5999999996</v>
    </nc>
  </rcc>
  <rfmt sheetId="1" sqref="R1505">
    <dxf>
      <fill>
        <patternFill patternType="solid">
          <bgColor theme="7" tint="0.59999389629810485"/>
        </patternFill>
      </fill>
    </dxf>
  </rfmt>
  <rcc rId="22031" sId="1" numFmtId="4">
    <oc r="D1505">
      <f>ROUND((F1505+G1505+H1505+I1505+J1505+K1505+M1505+O1505+P1505+Q1505+R1505+S1505)*0.0214,2)</f>
    </oc>
    <nc r="D1505">
      <v>64442.29</v>
    </nc>
  </rcc>
  <rfmt sheetId="1" sqref="C1505:D1505">
    <dxf>
      <fill>
        <patternFill patternType="solid">
          <bgColor theme="7" tint="0.59999389629810485"/>
        </patternFill>
      </fill>
    </dxf>
  </rfmt>
  <rfmt sheetId="1" sqref="B1506">
    <dxf>
      <fill>
        <patternFill patternType="solid">
          <bgColor theme="7" tint="0.59999389629810485"/>
        </patternFill>
      </fill>
    </dxf>
  </rfmt>
  <rcc rId="22032" sId="1" numFmtId="4">
    <oc r="J1506">
      <v>1653977.53</v>
    </oc>
    <nc r="J1506">
      <v>667525.55999999994</v>
    </nc>
  </rcc>
  <rfmt sheetId="1" sqref="J1506">
    <dxf>
      <fill>
        <patternFill patternType="solid">
          <bgColor theme="7" tint="0.59999389629810485"/>
        </patternFill>
      </fill>
    </dxf>
  </rfmt>
  <rcc rId="22033" sId="1" numFmtId="4">
    <oc r="H1506">
      <v>2893491.83</v>
    </oc>
    <nc r="H1506">
      <v>1327100.53</v>
    </nc>
  </rcc>
  <rfmt sheetId="1" sqref="H1506">
    <dxf>
      <fill>
        <patternFill patternType="solid">
          <bgColor theme="7" tint="0.59999389629810485"/>
        </patternFill>
      </fill>
    </dxf>
  </rfmt>
  <rcc rId="22034" sId="1" numFmtId="4">
    <oc r="G1506">
      <v>4402560.67</v>
    </oc>
    <nc r="G1506">
      <v>1743531.73</v>
    </nc>
  </rcc>
  <rfmt sheetId="1" sqref="G1506">
    <dxf>
      <fill>
        <patternFill patternType="solid">
          <bgColor theme="7" tint="0.59999389629810485"/>
        </patternFill>
      </fill>
    </dxf>
  </rfmt>
  <rcc rId="22035" sId="1" numFmtId="4">
    <oc r="I1506">
      <v>1134862.4100000001</v>
    </oc>
    <nc r="I1506">
      <v>240570</v>
    </nc>
  </rcc>
  <rfmt sheetId="1" sqref="I1506">
    <dxf>
      <fill>
        <patternFill patternType="solid">
          <bgColor theme="7" tint="0.59999389629810485"/>
        </patternFill>
      </fill>
    </dxf>
  </rfmt>
  <rcc rId="22036" sId="1" numFmtId="4">
    <oc r="F1506">
      <v>1045174.35</v>
    </oc>
    <nc r="F1506">
      <v>1036769.08</v>
    </nc>
  </rcc>
  <rfmt sheetId="1" sqref="F1506">
    <dxf>
      <fill>
        <patternFill patternType="solid">
          <bgColor theme="7" tint="0.59999389629810485"/>
        </patternFill>
      </fill>
    </dxf>
  </rfmt>
  <rfmt sheetId="1" sqref="C1506:D1506">
    <dxf>
      <fill>
        <patternFill patternType="solid">
          <bgColor theme="7" tint="0.59999389629810485"/>
        </patternFill>
      </fill>
    </dxf>
  </rfmt>
  <rcc rId="22037" sId="1" numFmtId="4">
    <oc r="D1506">
      <f>ROUND((F1506+G1506+H1506+I1506+J1506+K1506+M1506+O1506+P1506+Q1506+R1506+S1506)*0.0214,2)</f>
    </oc>
    <nc r="D1506">
      <v>50041.39</v>
    </nc>
  </rcc>
  <rcc rId="22038" sId="1" numFmtId="4">
    <oc r="R1506">
      <v>9138144.0199999996</v>
    </oc>
    <nc r="R1506">
      <v>5552762.4000000004</v>
    </nc>
  </rcc>
  <rfmt sheetId="1" sqref="R1506">
    <dxf>
      <fill>
        <patternFill patternType="solid">
          <bgColor theme="7" tint="0.59999389629810485"/>
        </patternFill>
      </fill>
    </dxf>
  </rfmt>
  <rcc rId="22039" sId="1" numFmtId="4">
    <oc r="O1509">
      <v>11561734.109999999</v>
    </oc>
    <nc r="O1509">
      <v>8246809.2000000002</v>
    </nc>
  </rcc>
  <rfmt sheetId="1" sqref="O1509">
    <dxf>
      <fill>
        <patternFill patternType="solid">
          <bgColor theme="7" tint="0.59999389629810485"/>
        </patternFill>
      </fill>
    </dxf>
  </rfmt>
  <rcc rId="22040" sId="1" numFmtId="4">
    <oc r="D1509">
      <f>ROUND((F1509+G1509+H1509+I1509+J1509+K1509+M1509+O1509+P1509+Q1509+R1509+S1509)*0.0214,2)</f>
    </oc>
    <nc r="D1509">
      <v>167657.63</v>
    </nc>
  </rcc>
  <rfmt sheetId="1" sqref="D1509">
    <dxf>
      <fill>
        <patternFill patternType="solid">
          <bgColor theme="7" tint="0.59999389629810485"/>
        </patternFill>
      </fill>
    </dxf>
  </rfmt>
  <rfmt sheetId="1" sqref="B1509:C1509">
    <dxf>
      <fill>
        <patternFill patternType="solid">
          <bgColor theme="7" tint="0.59999389629810485"/>
        </patternFill>
      </fill>
    </dxf>
  </rfmt>
</revisions>
</file>

<file path=xl/revisions/revisionLog3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516:C1516">
    <dxf>
      <fill>
        <patternFill patternType="solid">
          <bgColor theme="7" tint="0.59999389629810485"/>
        </patternFill>
      </fill>
    </dxf>
  </rfmt>
  <rcc rId="22041" sId="1" numFmtId="4">
    <oc r="J1535">
      <v>1991317.2</v>
    </oc>
    <nc r="J1535">
      <v>2100673.4400000004</v>
    </nc>
  </rcc>
  <rfmt sheetId="1" sqref="J1535">
    <dxf>
      <fill>
        <patternFill>
          <bgColor theme="7" tint="0.59999389629810485"/>
        </patternFill>
      </fill>
    </dxf>
  </rfmt>
  <rcc rId="22042" sId="1" numFmtId="4">
    <oc r="H1535">
      <v>3470031.6</v>
    </oc>
    <nc r="H1535">
      <v>3130975.8</v>
    </nc>
  </rcc>
  <rfmt sheetId="1" sqref="H1535">
    <dxf>
      <fill>
        <patternFill>
          <bgColor theme="7" tint="0.59999389629810485"/>
        </patternFill>
      </fill>
    </dxf>
  </rfmt>
  <rcc rId="22043" sId="1" numFmtId="4">
    <oc r="I1535">
      <v>1919929.2</v>
    </oc>
    <nc r="I1535">
      <v>1987343.76</v>
    </nc>
  </rcc>
  <rfmt sheetId="1" sqref="I1535">
    <dxf>
      <fill>
        <patternFill>
          <bgColor theme="7" tint="0.59999389629810485"/>
        </patternFill>
      </fill>
    </dxf>
  </rfmt>
  <rfmt sheetId="1" sqref="B1535">
    <dxf>
      <fill>
        <patternFill patternType="solid">
          <bgColor theme="7" tint="0.59999389629810485"/>
        </patternFill>
      </fill>
    </dxf>
  </rfmt>
  <rcc rId="22044" sId="1" numFmtId="4">
    <oc r="P1539">
      <v>4189062.2</v>
    </oc>
    <nc r="P1539">
      <v>3831769.2</v>
    </nc>
  </rcc>
  <rfmt sheetId="1" sqref="P1539">
    <dxf>
      <fill>
        <patternFill patternType="solid">
          <bgColor theme="7" tint="0.59999389629810485"/>
        </patternFill>
      </fill>
    </dxf>
  </rfmt>
  <rfmt sheetId="1" sqref="B1539">
    <dxf>
      <fill>
        <patternFill patternType="solid">
          <bgColor theme="7" tint="0.59999389629810485"/>
        </patternFill>
      </fill>
    </dxf>
  </rfmt>
  <rcc rId="22045" sId="1" numFmtId="4">
    <oc r="J1539">
      <v>3745338.84</v>
    </oc>
    <nc r="J1539">
      <v>2340969.5999999996</v>
    </nc>
  </rcc>
  <rfmt sheetId="1" sqref="J1539">
    <dxf>
      <fill>
        <patternFill patternType="solid">
          <bgColor theme="7" tint="0.59999389629810485"/>
        </patternFill>
      </fill>
    </dxf>
  </rfmt>
  <rcc rId="22046" sId="1" numFmtId="4">
    <oc r="H1539">
      <v>6548662.7400000002</v>
    </oc>
    <nc r="H1539">
      <v>4193748</v>
    </nc>
  </rcc>
  <rfmt sheetId="1" sqref="H1539">
    <dxf>
      <fill>
        <patternFill patternType="solid">
          <bgColor theme="7" tint="0.59999389629810485"/>
        </patternFill>
      </fill>
    </dxf>
  </rfmt>
  <rcc rId="22047" sId="1" numFmtId="4">
    <oc r="I1539">
      <v>3131636.4</v>
    </oc>
    <nc r="I1539">
      <v>2164710</v>
    </nc>
  </rcc>
  <rfmt sheetId="1" sqref="I1539">
    <dxf>
      <fill>
        <patternFill patternType="solid">
          <bgColor theme="7" tint="0.59999389629810485"/>
        </patternFill>
      </fill>
    </dxf>
  </rfmt>
  <rfmt sheetId="1" sqref="B1539:C1539">
    <dxf>
      <fill>
        <patternFill>
          <bgColor theme="7" tint="0.59999389629810485"/>
        </patternFill>
      </fill>
    </dxf>
  </rfmt>
  <rcc rId="22048" sId="1" numFmtId="4">
    <oc r="D1539">
      <f>ROUND((F1539+G1539+H1539+I1539+J1539+K1539+M1539+O1539+P1539+Q1539+R1539+S1539)*0.0214,2)</f>
    </oc>
    <nc r="D1539">
      <v>162342.74</v>
    </nc>
  </rcc>
  <rfmt sheetId="1" sqref="D1539">
    <dxf>
      <fill>
        <patternFill patternType="solid">
          <bgColor theme="7" tint="0.59999389629810485"/>
        </patternFill>
      </fill>
    </dxf>
  </rfmt>
  <rfmt sheetId="1" sqref="B1540">
    <dxf>
      <fill>
        <patternFill patternType="solid">
          <bgColor theme="7" tint="0.59999389629810485"/>
        </patternFill>
      </fill>
    </dxf>
  </rfmt>
  <rcc rId="22049" sId="1" numFmtId="4">
    <oc r="G1540">
      <v>3506745.81</v>
    </oc>
    <nc r="G1540">
      <v>4212951.5999999996</v>
    </nc>
  </rcc>
  <rfmt sheetId="1" sqref="G1540">
    <dxf>
      <fill>
        <patternFill>
          <bgColor theme="7" tint="0.59999389629810485"/>
        </patternFill>
      </fill>
    </dxf>
  </rfmt>
  <rcc rId="22050" sId="1" numFmtId="4">
    <oc r="D1540">
      <f>ROUND((F1540+G1540+H1540+I1540+J1540+K1540+M1540+O1540+P1540+Q1540+R1540+S1540)*0.0214,2)</f>
    </oc>
    <nc r="D1540">
      <v>129374.58</v>
    </nc>
  </rcc>
  <rfmt sheetId="1" sqref="C1540:D1540">
    <dxf>
      <fill>
        <patternFill patternType="solid">
          <bgColor theme="7" tint="0.59999389629810485"/>
        </patternFill>
      </fill>
    </dxf>
  </rfmt>
</revisions>
</file>

<file path=xl/revisions/revisionLog3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51" sId="1" numFmtId="4">
    <oc r="G1664">
      <v>2015444</v>
    </oc>
    <nc r="G1664"/>
  </rcc>
  <rcc rId="22052" sId="1">
    <oc r="T1664" t="inlineStr">
      <is>
        <t>ТС выше 0,00 перенесен с 2021 года</t>
      </is>
    </oc>
    <nc r="T1664" t="inlineStr">
      <is>
        <t>ТС выше 0,00 перенесен на 2026 г по невозможности</t>
      </is>
    </nc>
  </rcc>
</revisions>
</file>

<file path=xl/revisions/revisionLog3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53" sId="2">
    <nc r="B123" t="inlineStr">
      <is>
        <t>-</t>
      </is>
    </nc>
  </rcc>
  <rcc rId="22054" sId="2">
    <nc r="C123" t="inlineStr">
      <is>
        <t>2022</t>
      </is>
    </nc>
  </rcc>
  <rcc rId="22055" sId="2">
    <nc r="D123" t="inlineStr">
      <is>
        <t>Нижневартовск</t>
      </is>
    </nc>
  </rcc>
  <rcc rId="22056" sId="2">
    <nc r="E123" t="inlineStr">
      <is>
        <t>ул. Чапаева, д. 53А</t>
      </is>
    </nc>
  </rcc>
  <rcc rId="22057" sId="2">
    <nc r="F123">
      <v>11016134.779999999</v>
    </nc>
  </rcc>
  <rfmt sheetId="2" sqref="G123" start="0" length="0">
    <dxf/>
  </rfmt>
  <rcc rId="22058" sId="2">
    <nc r="G123" t="inlineStr">
      <is>
        <t>По невозможности на 2026-2028 (82/КР от 31.05.2022)</t>
      </is>
    </nc>
  </rcc>
</revisions>
</file>

<file path=xl/revisions/revisionLog3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59" sId="2">
    <oc r="G123" t="inlineStr">
      <is>
        <t>По невозможности на 2026-2028 (82/КР от 31.05.2022)</t>
      </is>
    </oc>
    <nc r="G123" t="inlineStr">
      <is>
        <t>По невозможности на 2026-2028 (82/КР от 03.08.2022)</t>
      </is>
    </nc>
  </rcc>
  <rrc rId="22060" sId="1" ref="A1747:XFD1747" action="deleteRow">
    <rfmt sheetId="1" xfDxf="1" sqref="A1747:XFD1747" start="0" length="0">
      <dxf>
        <font>
          <color auto="1"/>
        </font>
      </dxf>
    </rfmt>
    <rcc rId="0" sId="1" dxf="1">
      <nc r="A1747">
        <v>254</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747" t="inlineStr">
        <is>
          <t>ул. Чапаева, д. 53А</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747">
        <f>ROUND(SUM(D1747+E1747+F1747+G1747+H1747+I1747+J1747+K1747+M1747+O1747+P1747+Q1747+R1747+S1747),2)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umFmtId="4">
      <nc r="D1747">
        <v>12718.94</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74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747"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1747" start="0" length="0">
      <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dxf>
    </rfmt>
    <rcc rId="0" sId="1" dxf="1" numFmtId="4">
      <nc r="H1747">
        <v>7837528.0099999998</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umFmtId="4">
      <nc r="I1747">
        <v>3165887.83</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J1747"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74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747"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74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74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74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74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747"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74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74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nc r="T1747" t="inlineStr">
        <is>
          <t>ТС выше 0,00 перенесен на 2026, ТС ниже 0,00 выполнено в 2021. ХГВС выше 0,00 перенесены с 2021</t>
        </is>
      </nc>
    </rcc>
  </rrc>
</revisions>
</file>

<file path=xl/revisions/revisionLog3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61" sId="2">
    <nc r="E57" t="inlineStr">
      <is>
        <t>ул. 50 лет Октября, д. 6</t>
      </is>
    </nc>
  </rcc>
  <rcc rId="22062" sId="2" numFmtId="4">
    <nc r="F57">
      <v>1615249.43</v>
    </nc>
  </rcc>
  <rcc rId="22063" sId="2">
    <nc r="E54" t="inlineStr">
      <is>
        <t>ул. 50 лет Октября, д. 8</t>
      </is>
    </nc>
  </rcc>
  <rcc rId="22064" sId="2" odxf="1" dxf="1">
    <nc r="B57" t="inlineStr">
      <is>
        <t>-</t>
      </is>
    </nc>
    <odxf/>
    <ndxf/>
  </rcc>
  <rcc rId="22065" sId="2">
    <nc r="C57" t="inlineStr">
      <is>
        <t>2022</t>
      </is>
    </nc>
  </rcc>
  <rcc rId="22066" sId="2" odxf="1" dxf="1">
    <nc r="B54" t="inlineStr">
      <is>
        <t>-</t>
      </is>
    </nc>
    <odxf/>
    <ndxf/>
  </rcc>
  <rcc rId="22067" sId="2">
    <nc r="C54" t="inlineStr">
      <is>
        <t>2022</t>
      </is>
    </nc>
  </rcc>
  <rcc rId="22068" sId="2">
    <nc r="D57" t="inlineStr">
      <is>
        <t>Мегион</t>
      </is>
    </nc>
  </rcc>
  <rcc rId="22069" sId="2">
    <nc r="D54" t="inlineStr">
      <is>
        <t>Мегион</t>
      </is>
    </nc>
  </rcc>
  <rcc rId="22070" sId="2" odxf="1" dxf="1" numFmtId="4">
    <nc r="F54">
      <v>1627606.53</v>
    </nc>
    <ndxf>
      <font>
        <sz val="9"/>
        <color auto="1"/>
        <name val="Times New Roman"/>
        <family val="1"/>
        <charset val="204"/>
        <scheme val="none"/>
      </font>
      <alignment vertical="top"/>
    </ndxf>
  </rcc>
  <rfmt sheetId="2" sqref="G57" start="0" length="0">
    <dxf>
      <numFmt numFmtId="4" formatCode="#,##0.00"/>
    </dxf>
  </rfmt>
  <rfmt sheetId="2" sqref="G54" start="0" length="0">
    <dxf>
      <numFmt numFmtId="4" formatCode="#,##0.00"/>
    </dxf>
  </rfmt>
  <rcc rId="22071" sId="2">
    <nc r="G57" t="inlineStr">
      <is>
        <t>По невозможности на 2026-2028 (83/КР от 03.08.2022)</t>
      </is>
    </nc>
  </rcc>
  <rcc rId="22072" sId="2">
    <nc r="G54" t="inlineStr">
      <is>
        <t>По невозможности на 2026-2028 (84/КР от 03.08.2022)</t>
      </is>
    </nc>
  </rcc>
  <rrc rId="22073" sId="1" ref="A1550:XFD1550" action="deleteRow">
    <rfmt sheetId="1" xfDxf="1" sqref="A1550:XFD1550" start="0" length="0">
      <dxf>
        <font>
          <color auto="1"/>
        </font>
      </dxf>
    </rfmt>
    <rcc rId="0" sId="1" dxf="1">
      <nc r="A1550">
        <v>63</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550" t="inlineStr">
        <is>
          <t>ул. 50 лет Октября, д. 6</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550">
        <f>ROUND(SUM(D1550+E1550+F1550+G1550+H1550+I1550+J1550+K1550+M1550+O1550+P1550+Q1550+R1550+S1550),2)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550">
        <f>ROUND((F1550+G1550+H1550+I1550+J1550+K1550+M1550+O1550+P1550+Q1550+R1550+S1550)*0.0214,2)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550">
        <v>1581407.31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55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55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55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2074" sId="1" ref="A1550:XFD1550" action="deleteRow">
    <rfmt sheetId="1" xfDxf="1" sqref="A1550:XFD1550" start="0" length="0">
      <dxf>
        <font>
          <color auto="1"/>
        </font>
      </dxf>
    </rfmt>
    <rcc rId="0" sId="1" dxf="1">
      <nc r="A1550">
        <v>64</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550" t="inlineStr">
        <is>
          <t>ул. 50 лет Октября, д. 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550">
        <f>ROUND(SUM(D1550+E1550+F1550+G1550+H1550+I1550+J1550+K1550+M1550+O1550+P1550+Q1550+R1550+S1550),2)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550">
        <f>ROUND((F1550+G1550+H1550+I1550+J1550+K1550+M1550+O1550+P1550+Q1550+R1550+S1550)*0.0214,2)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550">
        <v>1593505.51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55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55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550"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R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55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75" sId="2">
    <nc r="A7">
      <v>60</v>
    </nc>
  </rcc>
  <rcc rId="22076" sId="2">
    <nc r="A113">
      <v>61</v>
    </nc>
  </rcc>
  <rcc rId="22077" sId="2">
    <nc r="A112">
      <v>62</v>
    </nc>
  </rcc>
  <rcc rId="22078" sId="2">
    <nc r="A115">
      <v>63</v>
    </nc>
  </rcc>
  <rcc rId="22079" sId="2">
    <nc r="A114">
      <v>64</v>
    </nc>
  </rcc>
  <rcc rId="22080" sId="2">
    <nc r="A50">
      <v>65</v>
    </nc>
  </rcc>
  <rcc rId="22081" sId="2">
    <nc r="A49">
      <v>66</v>
    </nc>
  </rcc>
  <rcc rId="22082" sId="2">
    <nc r="A20">
      <v>67</v>
    </nc>
  </rcc>
  <rcc rId="22083" sId="2">
    <nc r="A38">
      <v>68</v>
    </nc>
  </rcc>
  <rcc rId="22084" sId="2">
    <nc r="A120">
      <v>69</v>
    </nc>
  </rcc>
  <rcc rId="22085" sId="2">
    <nc r="A123">
      <v>70</v>
    </nc>
  </rcc>
  <rcc rId="22086" sId="2">
    <nc r="A57">
      <v>71</v>
    </nc>
  </rcc>
  <rcc rId="22087" sId="2">
    <nc r="A54">
      <v>72</v>
    </nc>
  </rcc>
  <rcc rId="22088" sId="2">
    <nc r="A122">
      <v>73</v>
    </nc>
  </rcc>
</revisions>
</file>

<file path=xl/revisions/revisionLog3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703">
    <dxf>
      <fill>
        <patternFill patternType="solid">
          <bgColor rgb="FFFFFF00"/>
        </patternFill>
      </fill>
    </dxf>
  </rfmt>
  <rcc rId="22089" sId="1" numFmtId="4">
    <oc r="G1703">
      <v>3922087.18</v>
    </oc>
    <nc r="G1703"/>
  </rcc>
</revisions>
</file>

<file path=xl/revisions/revisionLog3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678">
    <dxf>
      <fill>
        <patternFill patternType="solid">
          <bgColor rgb="FFFFFF00"/>
        </patternFill>
      </fill>
    </dxf>
  </rfmt>
  <rcc rId="22090" sId="1" numFmtId="4">
    <oc r="G1678">
      <v>1925588.7</v>
    </oc>
    <nc r="G1678"/>
  </rcc>
  <rcc rId="22091" sId="1">
    <nc r="T1678" t="inlineStr">
      <is>
        <t>ТС полностью на 2023 г.</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72" sId="1" numFmtId="4">
    <oc r="O1488">
      <v>11663030.4</v>
    </oc>
    <nc r="O1488">
      <v>11706741.92</v>
    </nc>
  </rcc>
  <rcc rId="16773" sId="1" numFmtId="4">
    <oc r="O1489">
      <v>5479582.29</v>
    </oc>
    <nc r="O1489">
      <v>5183623.9000000004</v>
    </nc>
  </rcc>
  <rfmt sheetId="1" sqref="O1489">
    <dxf>
      <fill>
        <patternFill patternType="solid">
          <bgColor rgb="FFFFFF00"/>
        </patternFill>
      </fill>
    </dxf>
  </rfmt>
  <rcv guid="{588C31BA-C36B-4B9E-AE8B-D926F1C5CA78}" action="delete"/>
  <rdn rId="0" localSheetId="1" customView="1" name="Z_588C31BA_C36B_4B9E_AE8B_D926F1C5CA78_.wvu.FilterData" hidden="1" oldHidden="1">
    <formula>'2020-2022'!$A$7:$S$2105</formula>
    <oldFormula>'2020-2022'!$A$7:$S$2105</oldFormula>
  </rdn>
  <rdn rId="0" localSheetId="2" customView="1" name="Z_588C31BA_C36B_4B9E_AE8B_D926F1C5CA78_.wvu.FilterData" hidden="1" oldHidden="1">
    <formula>Примечания!$A$2:$G$165</formula>
    <oldFormula>Примечания!$A$2:$G$165</oldFormula>
  </rdn>
  <rcv guid="{588C31BA-C36B-4B9E-AE8B-D926F1C5CA78}" action="add"/>
</revisions>
</file>

<file path=xl/revisions/revisionLog3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686">
    <dxf>
      <fill>
        <patternFill patternType="solid">
          <bgColor rgb="FFFFFF00"/>
        </patternFill>
      </fill>
    </dxf>
  </rfmt>
  <rcc rId="22092" sId="1" numFmtId="4">
    <oc r="G1686">
      <v>5133462.9400000004</v>
    </oc>
    <nc r="G1686"/>
  </rcc>
  <rcc rId="22093" sId="1">
    <nc r="T1686" t="inlineStr">
      <is>
        <t>ТС полностью на 2023 г.</t>
      </is>
    </nc>
  </rcc>
</revisions>
</file>

<file path=xl/revisions/revisionLog3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717">
    <dxf>
      <fill>
        <patternFill patternType="solid">
          <bgColor rgb="FFFFFF00"/>
        </patternFill>
      </fill>
    </dxf>
  </rfmt>
  <rcc rId="22094" sId="1" numFmtId="4">
    <oc r="G1717">
      <v>8898299.6300000008</v>
    </oc>
    <nc r="G1717">
      <f>8898299.63/2</f>
    </nc>
  </rcc>
  <rcc rId="22095" sId="1">
    <nc r="T1717" t="inlineStr">
      <is>
        <t>ТС выше 0,00 на 2023 г</t>
      </is>
    </nc>
  </rcc>
  <rcc rId="22096" sId="1" numFmtId="4">
    <oc r="G1717">
      <f>8898299.63/2</f>
    </oc>
    <nc r="G1717">
      <v>4449149.82</v>
    </nc>
  </rcc>
</revisions>
</file>

<file path=xl/revisions/revisionLog3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97" sId="1" numFmtId="4">
    <oc r="K1582">
      <v>1221865.68</v>
    </oc>
    <nc r="K1582"/>
  </rcc>
  <rcc rId="22098" sId="1">
    <oc r="D1582">
      <f>ROUND((F1582+G1582+H1582+I1582+J1582+K1582+M1582+O1582+P1582+Q1582+R1582+S1582)*0.0214,2)</f>
    </oc>
    <nc r="D1582"/>
  </rcc>
</revisions>
</file>

<file path=xl/revisions/revisionLog3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709">
    <dxf>
      <fill>
        <patternFill patternType="solid">
          <bgColor rgb="FFFFFF00"/>
        </patternFill>
      </fill>
    </dxf>
  </rfmt>
  <rcc rId="22099" sId="1" numFmtId="4">
    <oc r="G1709">
      <v>11654040.52</v>
    </oc>
    <nc r="G1709">
      <f>11654040.52/2</f>
    </nc>
  </rcc>
  <rcc rId="22100" sId="1" numFmtId="4">
    <oc r="G1709">
      <f>11654040.52/2</f>
    </oc>
    <nc r="G1709">
      <v>5827020.2599999998</v>
    </nc>
  </rcc>
  <rcc rId="22101" sId="1">
    <nc r="T1709" t="inlineStr">
      <is>
        <t>ТС выше 0,00 на 2023 г.</t>
      </is>
    </nc>
  </rcc>
</revisions>
</file>

<file path=xl/revisions/revisionLog3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02" sId="1" numFmtId="4">
    <oc r="K1589">
      <v>1652920.75</v>
    </oc>
    <nc r="K1589"/>
  </rcc>
  <rcc rId="22103" sId="1">
    <oc r="D1589">
      <f>ROUND((F1589+G1589+H1589+I1589+J1589+K1589+M1589+O1589+P1589+Q1589+R1589+S1589)*0.0214,2)</f>
    </oc>
    <nc r="D1589"/>
  </rcc>
</revisions>
</file>

<file path=xl/revisions/revisionLog3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04" sId="1" numFmtId="4">
    <oc r="K1585">
      <v>1714954.55</v>
    </oc>
    <nc r="K1585"/>
  </rcc>
  <rcc rId="22105" sId="1">
    <oc r="D1585">
      <f>ROUND((F1585+G1585+H1585+I1585+J1585+K1585+M1585+O1585+P1585+Q1585+R1585+S1585)*0.0214,2)</f>
    </oc>
    <nc r="D1585"/>
  </rcc>
</revisions>
</file>

<file path=xl/revisions/revisionLog3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504">
    <dxf>
      <fill>
        <patternFill patternType="solid">
          <bgColor theme="7" tint="0.59999389629810485"/>
        </patternFill>
      </fill>
    </dxf>
  </rfmt>
  <rcc rId="22106" sId="1" numFmtId="4">
    <oc r="F1504">
      <v>2419270.0500000003</v>
    </oc>
    <nc r="F1504">
      <v>2424666.59</v>
    </nc>
  </rcc>
  <rfmt sheetId="1" sqref="B1504:C1504">
    <dxf>
      <fill>
        <patternFill patternType="solid">
          <bgColor theme="7" tint="0.59999389629810485"/>
        </patternFill>
      </fill>
    </dxf>
  </rfmt>
  <rcc rId="22107" sId="1" numFmtId="4">
    <oc r="F1507">
      <v>2199768.9</v>
    </oc>
    <nc r="F1507">
      <v>2155679.52</v>
    </nc>
  </rcc>
  <rfmt sheetId="1" sqref="F1507">
    <dxf>
      <fill>
        <patternFill patternType="solid">
          <bgColor theme="7" tint="0.59999389629810485"/>
        </patternFill>
      </fill>
    </dxf>
  </rfmt>
  <rfmt sheetId="1" sqref="B1507:C1507">
    <dxf>
      <fill>
        <patternFill patternType="solid">
          <bgColor theme="7" tint="0.59999389629810485"/>
        </patternFill>
      </fill>
    </dxf>
  </rfmt>
  <rcc rId="22108" sId="1" numFmtId="4">
    <oc r="J1508">
      <v>3467413.64</v>
    </oc>
    <nc r="J1508">
      <v>2399677.2000000002</v>
    </nc>
  </rcc>
  <rfmt sheetId="1" sqref="J1508">
    <dxf>
      <fill>
        <patternFill patternType="solid">
          <bgColor theme="7" tint="0.59999389629810485"/>
        </patternFill>
      </fill>
    </dxf>
  </rfmt>
  <rcc rId="22109" sId="1" numFmtId="4">
    <oc r="H1508">
      <v>6065942.7599999998</v>
    </oc>
    <nc r="H1508">
      <v>3880604.4</v>
    </nc>
  </rcc>
  <rfmt sheetId="1" sqref="H1508">
    <dxf>
      <fill>
        <patternFill patternType="solid">
          <bgColor theme="7" tint="0.59999389629810485"/>
        </patternFill>
      </fill>
    </dxf>
  </rfmt>
  <rcc rId="22110" sId="1" numFmtId="4">
    <oc r="I1508">
      <v>2379135.9500000002</v>
    </oc>
    <nc r="I1508">
      <v>1950152.4</v>
    </nc>
  </rcc>
  <rfmt sheetId="1" sqref="I1508">
    <dxf>
      <fill>
        <patternFill patternType="solid">
          <bgColor theme="7" tint="0.59999389629810485"/>
        </patternFill>
      </fill>
    </dxf>
  </rfmt>
  <rcc rId="22111" sId="1" numFmtId="4">
    <oc r="F1508">
      <v>2191113.08</v>
    </oc>
    <nc r="F1508">
      <v>1936809.6</v>
    </nc>
  </rcc>
  <rfmt sheetId="1" sqref="F1508">
    <dxf>
      <fill>
        <patternFill patternType="solid">
          <bgColor theme="7" tint="0.59999389629810485"/>
        </patternFill>
      </fill>
    </dxf>
  </rfmt>
  <rcc rId="22112" sId="1" numFmtId="4">
    <oc r="R1508">
      <v>14647815</v>
    </oc>
    <nc r="R1508">
      <v>11714564.4</v>
    </nc>
  </rcc>
  <rfmt sheetId="1" sqref="R1508">
    <dxf>
      <fill>
        <patternFill patternType="solid">
          <bgColor theme="7" tint="0.59999389629810485"/>
        </patternFill>
      </fill>
    </dxf>
  </rfmt>
  <rfmt sheetId="1" sqref="B1508:D1508">
    <dxf>
      <fill>
        <patternFill patternType="solid">
          <bgColor theme="7" tint="0.59999389629810485"/>
        </patternFill>
      </fill>
    </dxf>
  </rfmt>
  <rcc rId="22113" sId="1" numFmtId="4">
    <oc r="D1508">
      <f>ROUND((F1508+G1508+H1508+I1508+J1508+K1508+M1508+O1508+P1508+Q1508+R1508+S1508)*0.0214,2)</f>
    </oc>
    <nc r="D1508">
      <v>114660.67</v>
    </nc>
  </rcc>
</revisions>
</file>

<file path=xl/revisions/revisionLog3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14" sId="1" numFmtId="4">
    <oc r="O1512">
      <v>4139134.2199999997</v>
    </oc>
    <nc r="O1512">
      <v>3858138.17</v>
    </nc>
  </rcc>
  <rfmt sheetId="1" sqref="O1512">
    <dxf>
      <fill>
        <patternFill patternType="solid">
          <bgColor theme="7" tint="0.59999389629810485"/>
        </patternFill>
      </fill>
    </dxf>
  </rfmt>
  <rfmt sheetId="1" sqref="B1512:C1512">
    <dxf>
      <fill>
        <patternFill patternType="solid">
          <bgColor theme="7" tint="0.59999389629810485"/>
        </patternFill>
      </fill>
    </dxf>
  </rfmt>
  <rcc rId="22115" sId="1" numFmtId="4">
    <oc r="D1512">
      <f>ROUND((F1512+G1512+H1512+I1512+J1512+K1512+M1512+O1512+P1512+Q1512+R1512+S1512)*0.0214,2)</f>
    </oc>
    <nc r="D1512">
      <v>24021.17</v>
    </nc>
  </rcc>
  <rfmt sheetId="1" sqref="D1512">
    <dxf>
      <fill>
        <patternFill patternType="solid">
          <bgColor theme="7" tint="0.59999389629810485"/>
        </patternFill>
      </fill>
    </dxf>
  </rfmt>
  <rcc rId="22116" sId="1" numFmtId="4">
    <oc r="O1513">
      <v>5635601.4600000009</v>
    </oc>
    <nc r="O1513">
      <v>5342526.9700000007</v>
    </nc>
  </rcc>
  <rfmt sheetId="1" sqref="O1513">
    <dxf>
      <fill>
        <patternFill patternType="solid">
          <bgColor theme="7" tint="0.59999389629810485"/>
        </patternFill>
      </fill>
    </dxf>
  </rfmt>
  <rfmt sheetId="1" sqref="B1513:C1513">
    <dxf>
      <fill>
        <patternFill patternType="solid">
          <bgColor theme="7" tint="0.59999389629810485"/>
        </patternFill>
      </fill>
    </dxf>
  </rfmt>
  <rfmt sheetId="1" sqref="A1331:XFD1331">
    <dxf>
      <fill>
        <patternFill patternType="solid">
          <bgColor theme="7" tint="0.59999389629810485"/>
        </patternFill>
      </fill>
    </dxf>
  </rfmt>
  <rfmt sheetId="1" sqref="A1331:XFD1331">
    <dxf>
      <fill>
        <patternFill patternType="none">
          <bgColor auto="1"/>
        </patternFill>
      </fill>
    </dxf>
  </rfmt>
  <rrc rId="22117" sId="1" ref="A1981:XFD1981" action="deleteRow">
    <rfmt sheetId="1" xfDxf="1" sqref="A1981:XFD1981" start="0" length="0">
      <dxf>
        <font>
          <color auto="1"/>
        </font>
      </dxf>
    </rfmt>
    <rcc rId="0" sId="1" dxf="1">
      <nc r="A1981">
        <v>503</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81" t="inlineStr">
        <is>
          <t>пгт. Агириш, ул. Юбилейная, д. 30</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81">
        <f>ROUND(SUM(D1981+E1981+F1981+G1981+H1981+I1981+J1981+K1981+M1981+O1981+P1981+Q1981+R1981+S1981),2)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81">
        <f>ROUND((F1981+G1981+H1981+I1981+J1981+K1981+M1981+O1981+P1981+Q1981+R1981+S1981)*0.0214,2)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8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81"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81">
        <v>1662638.07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981"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I1981">
        <v>577150.93999999994</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J1981">
        <v>690248.47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198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81"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8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8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8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98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8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8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8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2118" sId="2">
    <nc r="B122" t="inlineStr">
      <is>
        <t>-</t>
      </is>
    </nc>
  </rcc>
  <rcc rId="22119" sId="2">
    <nc r="C122" t="inlineStr">
      <is>
        <t>2022</t>
      </is>
    </nc>
  </rcc>
  <rcc rId="22120" sId="2">
    <nc r="G122" t="inlineStr">
      <is>
        <t>По невозможности на 2026-2028 (72/КР от 12.07.2022)</t>
      </is>
    </nc>
  </rcc>
  <rcc rId="22121" sId="2">
    <nc r="D122" t="inlineStr">
      <is>
        <t>Советский район</t>
      </is>
    </nc>
  </rcc>
  <rcc rId="22122" sId="2">
    <nc r="E122" t="inlineStr">
      <is>
        <t>п. Агириш, ул. Юбилейная, д.30</t>
      </is>
    </nc>
  </rcc>
  <rcc rId="22123" sId="1" numFmtId="4">
    <oc r="Q606">
      <v>1768398.65</v>
    </oc>
    <nc r="Q606">
      <v>1853981.64</v>
    </nc>
  </rcc>
  <rfmt sheetId="1" sqref="Q606">
    <dxf>
      <fill>
        <patternFill patternType="solid">
          <bgColor theme="7" tint="0.59999389629810485"/>
        </patternFill>
      </fill>
    </dxf>
  </rfmt>
  <rcc rId="22124" sId="1" numFmtId="4">
    <oc r="D606">
      <v>37472.370000000003</v>
    </oc>
    <nc r="D606">
      <v>39285.870000000003</v>
    </nc>
  </rcc>
  <rfmt sheetId="1" sqref="D606">
    <dxf>
      <fill>
        <patternFill patternType="solid">
          <bgColor theme="7" tint="0.59999389629810485"/>
        </patternFill>
      </fill>
    </dxf>
  </rfmt>
  <rfmt sheetId="1" sqref="B606:C606">
    <dxf>
      <fill>
        <patternFill patternType="solid">
          <bgColor theme="7" tint="0.59999389629810485"/>
        </patternFill>
      </fill>
    </dxf>
  </rfmt>
  <rfmt sheetId="1" sqref="H1970:J1970">
    <dxf>
      <fill>
        <patternFill patternType="solid">
          <bgColor theme="7" tint="0.59999389629810485"/>
        </patternFill>
      </fill>
    </dxf>
  </rfmt>
  <rcc rId="22125" sId="1" numFmtId="4">
    <oc r="H1970">
      <v>1596850.2</v>
    </oc>
    <nc r="H1970"/>
  </rcc>
  <rcc rId="22126" sId="1" numFmtId="4">
    <oc r="I1970">
      <v>763649.37</v>
    </oc>
    <nc r="I1970"/>
  </rcc>
  <rcc rId="22127" sId="1" numFmtId="4">
    <oc r="J1970">
      <v>913292.82</v>
    </oc>
    <nc r="J1970"/>
  </rcc>
  <rfmt sheetId="1" sqref="B1970:C1970">
    <dxf>
      <fill>
        <patternFill patternType="solid">
          <bgColor theme="7" tint="0.59999389629810485"/>
        </patternFill>
      </fill>
    </dxf>
  </rfmt>
</revisions>
</file>

<file path=xl/revisions/revisionLog3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610" start="0" length="0">
    <dxf>
      <font>
        <sz val="14"/>
        <color auto="1"/>
        <name val="Times New Roman"/>
        <family val="1"/>
        <charset val="204"/>
        <scheme val="none"/>
      </font>
      <fill>
        <patternFill patternType="solid">
          <bgColor theme="0"/>
        </patternFill>
      </fill>
      <alignment horizontal="general" vertical="bottom"/>
      <border outline="0">
        <left style="thin">
          <color indexed="64"/>
        </left>
        <top style="thin">
          <color indexed="64"/>
        </top>
      </border>
    </dxf>
  </rfmt>
  <rfmt sheetId="1" sqref="R610" start="0" length="2147483647">
    <dxf>
      <font>
        <sz val="11"/>
      </font>
    </dxf>
  </rfmt>
  <rfmt sheetId="1" sqref="R610" start="0" length="2147483647">
    <dxf>
      <font>
        <sz val="9"/>
      </font>
    </dxf>
  </rfmt>
  <rfmt sheetId="1" sqref="R610">
    <dxf>
      <alignment vertical="center"/>
    </dxf>
  </rfmt>
  <rfmt sheetId="1" sqref="R610">
    <dxf>
      <alignment vertical="bottom"/>
    </dxf>
  </rfmt>
  <rfmt sheetId="1" sqref="R610">
    <dxf>
      <alignment vertical="center"/>
    </dxf>
  </rfmt>
  <rfmt sheetId="1" sqref="R610">
    <dxf>
      <alignment vertical="bottom"/>
    </dxf>
  </rfmt>
  <rfmt sheetId="1" sqref="R610">
    <dxf>
      <alignment vertical="center"/>
    </dxf>
  </rfmt>
  <rfmt sheetId="1" sqref="R610">
    <dxf>
      <alignment vertical="bottom"/>
    </dxf>
  </rfmt>
  <rfmt sheetId="1" sqref="R610" start="0" length="0">
    <dxf>
      <fill>
        <patternFill patternType="none">
          <bgColor indexed="65"/>
        </patternFill>
      </fill>
      <alignment horizontal="center" vertical="center"/>
      <border outline="0">
        <left/>
        <top/>
      </border>
    </dxf>
  </rfmt>
  <rcc rId="22128" sId="1" numFmtId="4">
    <oc r="R610">
      <v>3512638.27</v>
    </oc>
    <nc r="R610">
      <v>3652682.83</v>
    </nc>
  </rcc>
  <rcc rId="22129" sId="1" numFmtId="4">
    <oc r="D610">
      <f>ROUND((F610+G610+H610+I610+J610+K610+M610+O610+P610+Q610+R610+S610)*0.0214,2)</f>
    </oc>
    <nc r="D610">
      <v>77400.34</v>
    </nc>
  </rcc>
  <rfmt sheetId="1" sqref="B610:D610">
    <dxf>
      <fill>
        <patternFill patternType="solid">
          <bgColor theme="7" tint="0.59999389629810485"/>
        </patternFill>
      </fill>
    </dxf>
  </rfmt>
  <rfmt sheetId="1" sqref="R610">
    <dxf>
      <fill>
        <patternFill patternType="solid">
          <bgColor theme="7" tint="0.59999389629810485"/>
        </patternFill>
      </fill>
    </dxf>
  </rfmt>
  <rcc rId="22130" sId="1" numFmtId="4">
    <oc r="Q612">
      <v>1218470.54</v>
    </oc>
    <nc r="Q612">
      <v>1363831.1600000001</v>
    </nc>
  </rcc>
  <rfmt sheetId="1" sqref="Q612">
    <dxf>
      <fill>
        <patternFill patternType="solid">
          <bgColor theme="7" tint="0.59999389629810485"/>
        </patternFill>
      </fill>
    </dxf>
  </rfmt>
  <rfmt sheetId="1" sqref="B612">
    <dxf>
      <fill>
        <patternFill patternType="solid">
          <bgColor theme="7" tint="0.59999389629810485"/>
        </patternFill>
      </fill>
    </dxf>
  </rfmt>
  <rcc rId="22131" sId="1" numFmtId="4">
    <oc r="D612">
      <v>25819.39</v>
    </oc>
    <nc r="D612">
      <v>28899.579999999998</v>
    </nc>
  </rcc>
  <rfmt sheetId="1" sqref="D612">
    <dxf>
      <fill>
        <patternFill patternType="solid">
          <bgColor theme="7" tint="0.59999389629810485"/>
        </patternFill>
      </fill>
    </dxf>
  </rfmt>
  <rcc rId="22132" sId="1" numFmtId="4">
    <oc r="D1320">
      <f>ROUND((F1320+G1320+H1320+I1320+J1320+K1320+M1320+O1320+P1320+Q1320+R1320+S1320)*0.0214,2)</f>
    </oc>
    <nc r="D1320">
      <v>216070.8</v>
    </nc>
  </rcc>
  <rfmt sheetId="1" sqref="B1320:D1320">
    <dxf>
      <fill>
        <patternFill patternType="solid">
          <bgColor theme="7" tint="0.59999389629810485"/>
        </patternFill>
      </fill>
    </dxf>
  </rfmt>
  <rcc rId="22133" sId="1" numFmtId="4">
    <oc r="D1321">
      <f>ROUND((F1321+G1321+H1321+I1321+J1321+K1321+M1321+O1321+P1321+Q1321+R1321+S1321)*0.0214,2)</f>
    </oc>
    <nc r="D1321">
      <v>120889.18</v>
    </nc>
  </rcc>
  <rfmt sheetId="1" sqref="B1321:D1321">
    <dxf>
      <fill>
        <patternFill patternType="solid">
          <bgColor theme="7" tint="0.59999389629810485"/>
        </patternFill>
      </fill>
    </dxf>
  </rfmt>
  <rcc rId="22134" sId="1" numFmtId="4">
    <oc r="J1322">
      <v>510582</v>
    </oc>
    <nc r="J1322">
      <v>2381460</v>
    </nc>
  </rcc>
  <rfmt sheetId="1" sqref="J1322">
    <dxf>
      <fill>
        <patternFill patternType="solid">
          <bgColor theme="7" tint="0.59999389629810485"/>
        </patternFill>
      </fill>
    </dxf>
  </rfmt>
  <rcc rId="22135" sId="1" numFmtId="4">
    <oc r="H1322">
      <v>1069939.2</v>
    </oc>
    <nc r="H1322">
      <v>2930450.4</v>
    </nc>
  </rcc>
  <rfmt sheetId="1" sqref="H1322">
    <dxf>
      <fill>
        <patternFill patternType="solid">
          <bgColor theme="7" tint="0.59999389629810485"/>
        </patternFill>
      </fill>
    </dxf>
  </rfmt>
  <rcc rId="22136" sId="1" numFmtId="4">
    <oc r="G1322">
      <v>3856468.8</v>
    </oc>
    <nc r="G1322">
      <v>7355239.1999999993</v>
    </nc>
  </rcc>
  <rcc rId="22137" sId="1" numFmtId="4">
    <oc r="I1322">
      <v>645249.6</v>
    </oc>
    <nc r="I1322">
      <v>1258570.7999999998</v>
    </nc>
  </rcc>
  <rfmt sheetId="1" sqref="I1322">
    <dxf>
      <fill>
        <patternFill patternType="solid">
          <bgColor theme="7" tint="0.59999389629810485"/>
        </patternFill>
      </fill>
    </dxf>
  </rfmt>
  <rcc rId="22138" sId="1" numFmtId="4">
    <oc r="F1322">
      <v>2423051.9</v>
    </oc>
    <nc r="F1322">
      <v>2356921.2000000002</v>
    </nc>
  </rcc>
  <rfmt sheetId="1" sqref="F1322">
    <dxf>
      <fill>
        <patternFill patternType="solid">
          <bgColor theme="7" tint="0.59999389629810485"/>
        </patternFill>
      </fill>
    </dxf>
  </rfmt>
</revisions>
</file>

<file path=xl/revisions/revisionLog3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322">
    <dxf>
      <fill>
        <patternFill patternType="solid">
          <bgColor theme="7" tint="0.59999389629810485"/>
        </patternFill>
      </fill>
    </dxf>
  </rfmt>
  <rcc rId="22139" sId="1" numFmtId="4">
    <oc r="D1323">
      <v>163157.90999999997</v>
    </oc>
    <nc r="D1323">
      <v>218552.95999999999</v>
    </nc>
  </rcc>
  <rfmt sheetId="1" sqref="D1323">
    <dxf>
      <fill>
        <patternFill patternType="solid">
          <bgColor theme="7" tint="0.59999389629810485"/>
        </patternFill>
      </fill>
    </dxf>
  </rfmt>
  <rfmt sheetId="1" sqref="B1323">
    <dxf>
      <fill>
        <patternFill patternType="solid">
          <bgColor theme="7" tint="0.59999389629810485"/>
        </patternFill>
      </fill>
    </dxf>
  </rfmt>
  <rcc rId="22140" sId="1" numFmtId="4">
    <oc r="G1324">
      <v>1253046.3999999999</v>
    </oc>
    <nc r="G1324">
      <v>1477556.4</v>
    </nc>
  </rcc>
  <rfmt sheetId="1" sqref="G1324">
    <dxf>
      <fill>
        <patternFill patternType="solid">
          <bgColor theme="7" tint="0.59999389629810485"/>
        </patternFill>
      </fill>
    </dxf>
  </rfmt>
  <rcc rId="22141" sId="1" numFmtId="4">
    <oc r="D1324">
      <f>ROUND((F1324+G1324+H1324+I1324+J1324+K1324+M1324+O1324+P1324+Q1324+R1324+S1324)*0.0214,2)</f>
    </oc>
    <nc r="D1324">
      <v>105253.71</v>
    </nc>
  </rcc>
  <rfmt sheetId="1" sqref="D1324">
    <dxf>
      <fill>
        <patternFill patternType="solid">
          <bgColor theme="7" tint="0.59999389629810485"/>
        </patternFill>
      </fill>
    </dxf>
  </rfmt>
  <rfmt sheetId="1" sqref="B1324">
    <dxf>
      <fill>
        <patternFill patternType="solid">
          <bgColor theme="7" tint="0.59999389629810485"/>
        </patternFill>
      </fill>
    </dxf>
  </rfmt>
  <rfmt sheetId="1" sqref="J1343">
    <dxf>
      <fill>
        <patternFill patternType="solid">
          <bgColor theme="7" tint="0.59999389629810485"/>
        </patternFill>
      </fill>
    </dxf>
  </rfmt>
  <rcc rId="22142" sId="1" numFmtId="4">
    <oc r="H638">
      <v>1210981.54</v>
    </oc>
    <nc r="H638">
      <v>500960.66</v>
    </nc>
  </rcc>
  <rfmt sheetId="1" sqref="H638">
    <dxf>
      <fill>
        <patternFill patternType="solid">
          <bgColor theme="7" tint="0.59999389629810485"/>
        </patternFill>
      </fill>
    </dxf>
  </rfmt>
  <rfmt sheetId="1" sqref="H1343">
    <dxf>
      <fill>
        <patternFill patternType="solid">
          <bgColor theme="7" tint="0.59999389629810485"/>
        </patternFill>
      </fill>
    </dxf>
  </rfmt>
  <rcc rId="22143" sId="1" numFmtId="4">
    <oc r="G638">
      <v>1119592.3799999999</v>
    </oc>
    <nc r="G638">
      <v>1109717.18</v>
    </nc>
  </rcc>
  <rfmt sheetId="1" sqref="G638">
    <dxf>
      <fill>
        <patternFill patternType="solid">
          <bgColor theme="7" tint="0.59999389629810485"/>
        </patternFill>
      </fill>
    </dxf>
  </rfmt>
  <rcc rId="22144" sId="1" numFmtId="4">
    <oc r="I638">
      <v>575580.88</v>
    </oc>
    <nc r="I638">
      <v>325105.64</v>
    </nc>
  </rcc>
  <rfmt sheetId="1" sqref="I638">
    <dxf>
      <fill>
        <patternFill patternType="solid">
          <bgColor theme="7" tint="0.59999389629810485"/>
        </patternFill>
      </fill>
    </dxf>
  </rfmt>
  <rfmt sheetId="1" sqref="I1343">
    <dxf>
      <fill>
        <patternFill patternType="solid">
          <bgColor theme="7" tint="0.59999389629810485"/>
        </patternFill>
      </fill>
    </dxf>
  </rfmt>
  <rfmt sheetId="1" sqref="F638">
    <dxf>
      <fill>
        <patternFill patternType="solid">
          <bgColor theme="7" tint="0.59999389629810485"/>
        </patternFill>
      </fill>
    </dxf>
  </rfmt>
  <rcc rId="22145" sId="1" numFmtId="4">
    <oc r="D638">
      <f>ROUND((F638+G638+H638+I638+J638+K638+M638+O638+P638+Q638+R638+S638)*0.0214,2)</f>
    </oc>
    <nc r="D638">
      <v>56411.53</v>
    </nc>
  </rcc>
  <rfmt sheetId="1" sqref="D638">
    <dxf>
      <fill>
        <patternFill patternType="solid">
          <bgColor theme="7" tint="0.59999389629810485"/>
        </patternFill>
      </fill>
    </dxf>
  </rfmt>
  <rfmt sheetId="1" sqref="B638">
    <dxf>
      <fill>
        <patternFill patternType="solid">
          <bgColor theme="7" tint="0.59999389629810485"/>
        </patternFill>
      </fill>
    </dxf>
  </rfmt>
  <rcc rId="22146" sId="1" numFmtId="4">
    <oc r="D1343">
      <f>ROUND((F1343+G1343+H1343+I1343+J1343+K1343+M1343+O1343+P1343+Q1343+R1343+S1343)*0.0214,2)</f>
    </oc>
    <nc r="D1343">
      <v>52362.559999999998</v>
    </nc>
  </rcc>
  <rfmt sheetId="1" sqref="D1343">
    <dxf>
      <fill>
        <patternFill patternType="solid">
          <bgColor theme="7" tint="0.59999389629810485"/>
        </patternFill>
      </fill>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76" sId="1" numFmtId="4">
    <oc r="G2005">
      <v>1146005.49</v>
    </oc>
    <nc r="G2005">
      <v>1200708.6299999999</v>
    </nc>
  </rc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'2020-2022'!$A$7:$S$2105</formula>
    <oldFormula>'2020-2022'!$A$7:$S$2105</oldFormula>
  </rdn>
  <rdn rId="0" localSheetId="2" customView="1" name="Z_A299C84D_C097_439E_954D_685D90CA46C9_.wvu.FilterData" hidden="1" oldHidden="1">
    <formula>Примечания!$A$2:$G$165</formula>
    <oldFormula>Примечания!$A$2:$G$165</oldFormula>
  </rdn>
  <rcv guid="{A299C84D-C097-439E-954D-685D90CA46C9}" action="add"/>
</revisions>
</file>

<file path=xl/revisions/revisionLog3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47" sId="1" numFmtId="4">
    <oc r="K1586">
      <v>2245312.9900000002</v>
    </oc>
    <nc r="K1586"/>
  </rcc>
  <rcc rId="22148" sId="1">
    <oc r="D1586">
      <f>ROUND((F1586+G1586+H1586+I1586+J1586+K1586+M1586+O1586+P1586+Q1586+R1586+S1586)*0.0214,2)</f>
    </oc>
    <nc r="D1586"/>
  </rcc>
</revisions>
</file>

<file path=xl/revisions/revisionLog3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49" sId="1" numFmtId="4">
    <oc r="G1343">
      <v>1119592.3899999999</v>
    </oc>
    <nc r="G1343"/>
  </rcc>
</revisions>
</file>

<file path=xl/revisions/revisionLog3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50" sId="1" numFmtId="4">
    <oc r="K1590">
      <v>1652920.75</v>
    </oc>
    <nc r="K1590"/>
  </rcc>
  <rcc rId="22151" sId="1">
    <oc r="D1590">
      <f>ROUND((F1590+G1590+H1590+I1590+J1590+K1590+M1590+O1590+P1590+Q1590+R1590+S1590)*0.0214,2)</f>
    </oc>
    <nc r="D1590"/>
  </rcc>
</revisions>
</file>

<file path=xl/revisions/revisionLog3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52" sId="1" numFmtId="4">
    <oc r="D639">
      <f>ROUND((F639+G639+H639+I639+J639+K639+M639+O639+P639+Q639+R639+S639)*0.0214,2)</f>
    </oc>
    <nc r="D639">
      <v>300122.68</v>
    </nc>
  </rcc>
  <rfmt sheetId="1" sqref="D639">
    <dxf>
      <fill>
        <patternFill patternType="solid">
          <bgColor theme="7" tint="0.59999389629810485"/>
        </patternFill>
      </fill>
    </dxf>
  </rfmt>
  <rfmt sheetId="1" sqref="B639">
    <dxf>
      <fill>
        <patternFill patternType="solid">
          <bgColor theme="7" tint="0.59999389629810485"/>
        </patternFill>
      </fill>
    </dxf>
  </rfmt>
  <rfmt sheetId="1" sqref="J1345">
    <dxf>
      <fill>
        <patternFill patternType="solid">
          <bgColor theme="7" tint="0.59999389629810485"/>
        </patternFill>
      </fill>
    </dxf>
  </rfmt>
  <rcc rId="22153" sId="1" numFmtId="4">
    <oc r="H1345">
      <v>6615347.1799999997</v>
    </oc>
    <nc r="H1345">
      <v>661534.71999999997</v>
    </nc>
  </rcc>
  <rfmt sheetId="1" sqref="H1345">
    <dxf>
      <fill>
        <patternFill patternType="solid">
          <bgColor theme="7" tint="0.59999389629810485"/>
        </patternFill>
      </fill>
    </dxf>
  </rfmt>
  <rcc rId="22154" sId="1" numFmtId="4">
    <oc r="J1345">
      <v>3147212.3000000003</v>
    </oc>
    <nc r="J1345">
      <v>2465905.13</v>
    </nc>
  </rcc>
  <rcc rId="22155" sId="1" numFmtId="4">
    <oc r="G640">
      <v>2043888.31</v>
    </oc>
    <nc r="G640">
      <v>1761009.17</v>
    </nc>
  </rcc>
  <rfmt sheetId="1" sqref="G640">
    <dxf>
      <fill>
        <patternFill patternType="solid">
          <bgColor theme="7" tint="0.59999389629810485"/>
        </patternFill>
      </fill>
    </dxf>
  </rfmt>
  <rfmt sheetId="1" sqref="G1345">
    <dxf>
      <fill>
        <patternFill patternType="solid">
          <bgColor theme="7" tint="0.59999389629810485"/>
        </patternFill>
      </fill>
    </dxf>
  </rfmt>
  <rcc rId="22156" sId="1" numFmtId="4">
    <oc r="D640">
      <f>ROUND((F640+G640+H640+I640+J640+K640+M640+O640+P640+Q640+R640+S640)*0.0214,2)</f>
    </oc>
    <nc r="D640">
      <v>460666.57</v>
    </nc>
  </rcc>
  <rcc rId="22157" sId="1" numFmtId="4">
    <oc r="D1345">
      <v>144650.17000000001</v>
    </oc>
    <nc r="D1345">
      <v>94136.12</v>
    </nc>
  </rcc>
  <rfmt sheetId="1" sqref="D640">
    <dxf>
      <fill>
        <patternFill patternType="solid">
          <bgColor theme="7" tint="0.59999389629810485"/>
        </patternFill>
      </fill>
    </dxf>
  </rfmt>
  <rfmt sheetId="1" sqref="D1345">
    <dxf>
      <fill>
        <patternFill patternType="solid">
          <bgColor theme="7" tint="0.59999389629810485"/>
        </patternFill>
      </fill>
    </dxf>
  </rfmt>
  <rfmt sheetId="1" sqref="B640">
    <dxf>
      <fill>
        <patternFill patternType="solid">
          <bgColor theme="7" tint="0.59999389629810485"/>
        </patternFill>
      </fill>
    </dxf>
  </rfmt>
  <rfmt sheetId="1" sqref="B1345">
    <dxf>
      <fill>
        <patternFill patternType="solid">
          <bgColor theme="7" tint="0.59999389629810485"/>
        </patternFill>
      </fill>
    </dxf>
  </rfmt>
  <rcc rId="22158" sId="1" numFmtId="4">
    <oc r="D641">
      <f>ROUND((F641+G641+H641+I641+J641+K641+M641+O641+P641+Q641+R641+S641)*0.0214,2)</f>
    </oc>
    <nc r="D641">
      <v>256341.64</v>
    </nc>
  </rcc>
  <rfmt sheetId="1" sqref="D641">
    <dxf>
      <fill>
        <patternFill patternType="solid">
          <bgColor theme="7" tint="0.59999389629810485"/>
        </patternFill>
      </fill>
    </dxf>
  </rfmt>
  <rfmt sheetId="1" sqref="B641">
    <dxf>
      <fill>
        <patternFill patternType="solid">
          <bgColor theme="7" tint="0.59999389629810485"/>
        </patternFill>
      </fill>
    </dxf>
  </rfmt>
  <rcc rId="22159" sId="1" numFmtId="4">
    <oc r="G1999">
      <v>2978512.08</v>
    </oc>
    <nc r="G1999">
      <v>2902573.57</v>
    </nc>
  </rcc>
  <rfmt sheetId="1" sqref="G1999">
    <dxf>
      <fill>
        <patternFill patternType="solid">
          <bgColor theme="7" tint="0.59999389629810485"/>
        </patternFill>
      </fill>
    </dxf>
  </rfmt>
  <rcc rId="22160" sId="1" numFmtId="4">
    <oc r="I1999">
      <v>499678.71999999997</v>
    </oc>
    <nc r="I1999">
      <v>482517.73</v>
    </nc>
  </rcc>
  <rfmt sheetId="1" sqref="I1999">
    <dxf>
      <fill>
        <patternFill patternType="solid">
          <bgColor theme="7" tint="0.59999389629810485"/>
        </patternFill>
      </fill>
    </dxf>
  </rfmt>
  <rcc rId="22161" sId="1" numFmtId="4">
    <oc r="H1999">
      <v>1371842.38</v>
    </oc>
    <nc r="H1999">
      <v>1301336.53</v>
    </nc>
  </rcc>
  <rfmt sheetId="1" sqref="H1999">
    <dxf>
      <fill>
        <patternFill patternType="solid">
          <bgColor theme="7" tint="0.59999389629810485"/>
        </patternFill>
      </fill>
    </dxf>
  </rfmt>
  <rcc rId="22162" sId="1">
    <oc r="D1999">
      <f>ROUND((F1999+G1999+H1999+I1999+J1999+K1999+M1999+O1999+P1999+Q1999+R1999+S1999)*0.0214,2)</f>
    </oc>
    <nc r="D1999"/>
  </rcc>
  <rfmt sheetId="1" sqref="B1999">
    <dxf>
      <fill>
        <patternFill patternType="solid">
          <bgColor theme="7" tint="0.59999389629810485"/>
        </patternFill>
      </fill>
    </dxf>
  </rfmt>
  <rfmt sheetId="1" sqref="D1999">
    <dxf>
      <fill>
        <patternFill patternType="solid">
          <bgColor theme="7" tint="0.59999389629810485"/>
        </patternFill>
      </fill>
    </dxf>
  </rfmt>
  <rcc rId="22163" sId="1" numFmtId="4">
    <oc r="G1998">
      <v>2327856.0699999998</v>
    </oc>
    <nc r="G1998">
      <v>2320661.89</v>
    </nc>
  </rcc>
  <rfmt sheetId="1" sqref="G1998">
    <dxf>
      <fill>
        <patternFill patternType="solid">
          <bgColor theme="7" tint="0.59999389629810485"/>
        </patternFill>
      </fill>
    </dxf>
  </rfmt>
  <rcc rId="22164" sId="1" numFmtId="4">
    <oc r="I1998">
      <v>389090.17</v>
    </oc>
    <nc r="I1998">
      <v>381461.43</v>
    </nc>
  </rcc>
  <rfmt sheetId="1" sqref="I1998">
    <dxf>
      <fill>
        <patternFill patternType="solid">
          <bgColor theme="7" tint="0.59999389629810485"/>
        </patternFill>
      </fill>
    </dxf>
  </rfmt>
  <rcc rId="22165" sId="1" numFmtId="4">
    <oc r="H1998">
      <v>1154909.3</v>
    </oc>
    <nc r="H1998">
      <v>1132264.24</v>
    </nc>
  </rcc>
  <rfmt sheetId="1" sqref="H1998">
    <dxf>
      <fill>
        <patternFill patternType="solid">
          <bgColor theme="7" tint="0.59999389629810485"/>
        </patternFill>
      </fill>
    </dxf>
  </rfmt>
  <rcc rId="22166" sId="1">
    <oc r="D1998">
      <f>ROUND((F1998+G1998+H1998+I1998+J1998+K1998+M1998+O1998+P1998+Q1998+R1998+S1998)*0.0214,2)</f>
    </oc>
    <nc r="D1998"/>
  </rcc>
  <rfmt sheetId="1" sqref="C1998">
    <dxf>
      <fill>
        <patternFill patternType="solid">
          <bgColor theme="7" tint="0.59999389629810485"/>
        </patternFill>
      </fill>
    </dxf>
  </rfmt>
  <rfmt sheetId="1" sqref="B1998">
    <dxf>
      <fill>
        <patternFill patternType="solid">
          <bgColor theme="7" tint="0.59999389629810485"/>
        </patternFill>
      </fill>
    </dxf>
  </rfmt>
  <rcc rId="22167" sId="1" numFmtId="4">
    <oc r="I1995">
      <v>1858992.68</v>
    </oc>
    <nc r="I1995">
      <v>1722788.14</v>
    </nc>
  </rcc>
  <rfmt sheetId="1" sqref="I1995">
    <dxf>
      <fill>
        <patternFill patternType="solid">
          <bgColor theme="7" tint="0.59999389629810485"/>
        </patternFill>
      </fill>
    </dxf>
  </rfmt>
  <rfmt sheetId="1" sqref="B1995">
    <dxf>
      <fill>
        <patternFill patternType="solid">
          <bgColor theme="7" tint="0.59999389629810485"/>
        </patternFill>
      </fill>
    </dxf>
  </rfmt>
  <rcc rId="22168" sId="1" numFmtId="4">
    <oc r="H1993">
      <v>4821021.46</v>
    </oc>
    <nc r="H1993">
      <v>4596668.95</v>
    </nc>
  </rcc>
  <rfmt sheetId="1" sqref="H1993">
    <dxf>
      <fill>
        <patternFill patternType="solid">
          <bgColor theme="7" tint="0.59999389629810485"/>
        </patternFill>
      </fill>
    </dxf>
  </rfmt>
  <rcc rId="22169" sId="1" numFmtId="4">
    <oc r="G1993">
      <v>6106678.1799999997</v>
    </oc>
    <nc r="G1993">
      <v>5986939.3100000005</v>
    </nc>
  </rcc>
  <rfmt sheetId="1" sqref="G1993">
    <dxf>
      <fill>
        <patternFill patternType="solid">
          <bgColor theme="7" tint="0.59999389629810485"/>
        </patternFill>
      </fill>
    </dxf>
  </rfmt>
  <rcc rId="22170" sId="1" numFmtId="4">
    <oc r="I1993">
      <v>1662673.36</v>
    </oc>
    <nc r="I1993">
      <v>1625977.81</v>
    </nc>
  </rcc>
  <rfmt sheetId="1" sqref="I1993">
    <dxf>
      <fill>
        <patternFill patternType="solid">
          <bgColor theme="7" tint="0.59999389629810485"/>
        </patternFill>
      </fill>
    </dxf>
  </rfmt>
  <rcc rId="22171" sId="1">
    <oc r="D1993">
      <f>ROUND((F1993+G1993+H1993+I1993+J1993+K1993+M1993+O1993+P1993+Q1993+R1993+S1993)*0.0214,2)</f>
    </oc>
    <nc r="D1993"/>
  </rcc>
  <rfmt sheetId="1" sqref="B1993:C1993">
    <dxf>
      <fill>
        <patternFill patternType="solid">
          <bgColor theme="7" tint="0.59999389629810485"/>
        </patternFill>
      </fill>
    </dxf>
  </rfmt>
  <rcc rId="22172" sId="1" numFmtId="4">
    <oc r="I1991">
      <v>2795394</v>
    </oc>
    <nc r="I1991">
      <v>1005088.8</v>
    </nc>
  </rcc>
  <rfmt sheetId="1" sqref="I1991">
    <dxf>
      <fill>
        <patternFill patternType="solid">
          <bgColor theme="7" tint="0.59999389629810485"/>
        </patternFill>
      </fill>
    </dxf>
  </rfmt>
  <rcc rId="22173" sId="1" numFmtId="4">
    <oc r="H1991">
      <v>8864989.1999999993</v>
    </oc>
    <nc r="H1991">
      <v>2231594.4</v>
    </nc>
  </rcc>
  <rfmt sheetId="1" sqref="H1991">
    <dxf>
      <fill>
        <patternFill patternType="solid">
          <bgColor theme="7" tint="0.59999389629810485"/>
        </patternFill>
      </fill>
    </dxf>
  </rfmt>
  <rcc rId="22174" sId="1" numFmtId="4">
    <oc r="G1991">
      <v>8677549.1999999993</v>
    </oc>
    <nc r="G1991">
      <v>3912012</v>
    </nc>
  </rcc>
  <rfmt sheetId="1" sqref="G1991">
    <dxf>
      <fill>
        <patternFill patternType="solid">
          <bgColor theme="7" tint="0.59999389629810485"/>
        </patternFill>
      </fill>
    </dxf>
  </rfmt>
  <rfmt sheetId="1" sqref="B1991">
    <dxf>
      <fill>
        <patternFill patternType="solid">
          <bgColor theme="7" tint="0.59999389629810485"/>
        </patternFill>
      </fill>
    </dxf>
  </rfmt>
  <rcc rId="22175" sId="1" numFmtId="4">
    <oc r="H1988">
      <v>5095790.4000000004</v>
    </oc>
    <nc r="H1988">
      <v>5057531.7699999996</v>
    </nc>
  </rcc>
  <rfmt sheetId="1" sqref="H1988">
    <dxf>
      <fill>
        <patternFill patternType="solid">
          <bgColor theme="7" tint="0.59999389629810485"/>
        </patternFill>
      </fill>
    </dxf>
  </rfmt>
  <rcc rId="22176" sId="1" numFmtId="4">
    <oc r="I1988">
      <v>1533483.6</v>
    </oc>
    <nc r="I1988">
      <v>1517632.17</v>
    </nc>
  </rcc>
  <rfmt sheetId="1" sqref="I1988">
    <dxf>
      <fill>
        <patternFill patternType="solid">
          <bgColor theme="7" tint="0.59999389629810485"/>
        </patternFill>
      </fill>
    </dxf>
  </rfmt>
  <rfmt sheetId="1" sqref="B1988">
    <dxf>
      <fill>
        <patternFill patternType="solid">
          <bgColor theme="7" tint="0.59999389629810485"/>
        </patternFill>
      </fill>
    </dxf>
  </rfmt>
  <rcc rId="22177" sId="1" numFmtId="4">
    <oc r="D644">
      <f>ROUND((F644+G644+H644+I644+J644+K644+M644+O644+P644+Q644+R644+S644)*0.0214,2)</f>
    </oc>
    <nc r="D644">
      <v>13865.42</v>
    </nc>
  </rcc>
  <rfmt sheetId="1" sqref="D644">
    <dxf>
      <fill>
        <patternFill patternType="solid">
          <bgColor theme="7" tint="0.59999389629810485"/>
        </patternFill>
      </fill>
    </dxf>
  </rfmt>
  <rfmt sheetId="1" sqref="D1360">
    <dxf>
      <fill>
        <patternFill patternType="solid">
          <bgColor theme="7" tint="0.59999389629810485"/>
        </patternFill>
      </fill>
    </dxf>
  </rfmt>
  <rfmt sheetId="1" sqref="B1360">
    <dxf>
      <fill>
        <patternFill patternType="solid">
          <bgColor theme="7" tint="0.59999389629810485"/>
        </patternFill>
      </fill>
    </dxf>
  </rfmt>
  <rfmt sheetId="1" sqref="B644">
    <dxf>
      <fill>
        <patternFill patternType="solid">
          <bgColor theme="7" tint="0.59999389629810485"/>
        </patternFill>
      </fill>
    </dxf>
  </rfmt>
  <rcc rId="22178" sId="1" numFmtId="4">
    <oc r="G645">
      <v>3441889.32</v>
    </oc>
    <nc r="G645">
      <v>3498825.55</v>
    </nc>
  </rcc>
  <rfmt sheetId="1" sqref="G645">
    <dxf>
      <fill>
        <patternFill patternType="solid">
          <bgColor theme="7" tint="0.59999389629810485"/>
        </patternFill>
      </fill>
    </dxf>
  </rfmt>
  <rcc rId="22179" sId="1" numFmtId="4">
    <oc r="I645">
      <v>1194770.18</v>
    </oc>
    <nc r="I645">
      <v>640755.36</v>
    </nc>
  </rcc>
  <rfmt sheetId="1" sqref="I645">
    <dxf>
      <fill>
        <patternFill patternType="solid">
          <bgColor theme="7" tint="0.59999389629810485"/>
        </patternFill>
      </fill>
    </dxf>
  </rfmt>
  <rcc rId="22180" sId="1" numFmtId="4">
    <oc r="D645">
      <f>ROUND((F645+G645+H645+I645+J645+K645+M645+O645+P645+Q645+R645+S645)*0.0214,2)</f>
    </oc>
    <nc r="D645">
      <v>31585</v>
    </nc>
  </rcc>
  <rfmt sheetId="1" sqref="D645">
    <dxf>
      <fill>
        <patternFill patternType="solid">
          <bgColor theme="7" tint="0.59999389629810485"/>
        </patternFill>
      </fill>
    </dxf>
  </rfmt>
  <rfmt sheetId="1" sqref="B645">
    <dxf>
      <fill>
        <patternFill patternType="solid">
          <bgColor theme="7" tint="0.59999389629810485"/>
        </patternFill>
      </fill>
    </dxf>
  </rfmt>
  <rcc rId="22181" sId="1" numFmtId="4">
    <oc r="E646">
      <v>153130.95000000001</v>
    </oc>
    <nc r="E646">
      <v>311911.46000000002</v>
    </nc>
  </rcc>
  <rfmt sheetId="1" sqref="E646">
    <dxf>
      <fill>
        <patternFill patternType="solid">
          <bgColor theme="7" tint="0.59999389629810485"/>
        </patternFill>
      </fill>
    </dxf>
  </rfmt>
  <rfmt sheetId="1" sqref="B646">
    <dxf>
      <fill>
        <patternFill patternType="solid">
          <bgColor theme="7" tint="0.59999389629810485"/>
        </patternFill>
      </fill>
    </dxf>
  </rfmt>
  <rcc rId="22182" sId="1" numFmtId="4">
    <oc r="E647">
      <v>311911.46000000002</v>
    </oc>
    <nc r="E647">
      <v>264733.78999999998</v>
    </nc>
  </rcc>
  <rfmt sheetId="1" sqref="E647">
    <dxf>
      <fill>
        <patternFill patternType="solid">
          <bgColor theme="7" tint="0.59999389629810485"/>
        </patternFill>
      </fill>
    </dxf>
  </rfmt>
  <rfmt sheetId="1" sqref="B647">
    <dxf>
      <fill>
        <patternFill patternType="solid">
          <bgColor theme="7" tint="0.59999389629810485"/>
        </patternFill>
      </fill>
    </dxf>
  </rfmt>
  <rcc rId="22183" sId="1" numFmtId="4">
    <oc r="R2013">
      <v>4345290.6100000003</v>
    </oc>
    <nc r="R2013">
      <v>3322489.1</v>
    </nc>
  </rcc>
  <rfmt sheetId="1" sqref="R2013">
    <dxf>
      <fill>
        <patternFill patternType="solid">
          <bgColor theme="7" tint="0.59999389629810485"/>
        </patternFill>
      </fill>
    </dxf>
  </rfmt>
  <rcc rId="22184" sId="1" numFmtId="4">
    <oc r="D2013">
      <f>ROUND((F2014+G2014+H2014+I2014+J2014+K2014+M2014+O2014+P2014+Q2014+R2014+S2014)*0.0214,2)</f>
    </oc>
    <nc r="D2013">
      <v>33955.839999999997</v>
    </nc>
  </rcc>
  <rfmt sheetId="1" sqref="D2013">
    <dxf>
      <fill>
        <patternFill patternType="solid">
          <bgColor theme="7" tint="0.59999389629810485"/>
        </patternFill>
      </fill>
    </dxf>
  </rfmt>
  <rfmt sheetId="1" sqref="B2013">
    <dxf>
      <fill>
        <patternFill patternType="solid">
          <bgColor theme="7" tint="0.59999389629810485"/>
        </patternFill>
      </fill>
    </dxf>
  </rfmt>
  <rfmt sheetId="1" sqref="E2013">
    <dxf>
      <fill>
        <patternFill patternType="solid">
          <bgColor theme="5" tint="0.39997558519241921"/>
        </patternFill>
      </fill>
    </dxf>
  </rfmt>
  <rfmt sheetId="1" sqref="Q1364">
    <dxf>
      <fill>
        <patternFill patternType="solid">
          <bgColor theme="7" tint="0.59999389629810485"/>
        </patternFill>
      </fill>
    </dxf>
  </rfmt>
  <rcc rId="22185" sId="1" numFmtId="4">
    <oc r="D1367">
      <f>ROUND((F1367+G1367+H1367+I1367+J1367+K1367+M1367+O1367+P1367+Q1367+R1367+S1367)*0.0214,2)</f>
    </oc>
    <nc r="D1367">
      <v>33627.81</v>
    </nc>
  </rcc>
  <rfmt sheetId="1" sqref="D1367">
    <dxf>
      <fill>
        <patternFill patternType="solid">
          <bgColor theme="7" tint="0.59999389629810485"/>
        </patternFill>
      </fill>
    </dxf>
  </rfmt>
  <rfmt sheetId="1" sqref="B1367">
    <dxf>
      <fill>
        <patternFill patternType="solid">
          <bgColor theme="7" tint="0.59999389629810485"/>
        </patternFill>
      </fill>
    </dxf>
  </rfmt>
  <rcc rId="22186" sId="1" numFmtId="4">
    <oc r="J1367">
      <v>860208.58</v>
    </oc>
    <nc r="J1367">
      <v>438775.18</v>
    </nc>
  </rcc>
  <rfmt sheetId="1" sqref="J1367">
    <dxf>
      <fill>
        <patternFill patternType="solid">
          <bgColor theme="7" tint="0.59999389629810485"/>
        </patternFill>
      </fill>
    </dxf>
  </rfmt>
  <rcc rId="22187" sId="1" numFmtId="4">
    <oc r="H1367">
      <v>2009593.86</v>
    </oc>
    <nc r="H1367">
      <v>509459.87</v>
    </nc>
  </rcc>
  <rfmt sheetId="1" sqref="H1367">
    <dxf>
      <fill>
        <patternFill patternType="solid">
          <bgColor theme="7" tint="0.59999389629810485"/>
        </patternFill>
      </fill>
    </dxf>
  </rfmt>
  <rcc rId="22188" sId="1" numFmtId="4">
    <oc r="I1367">
      <v>961032.59</v>
    </oc>
    <nc r="I1367">
      <v>205714.86</v>
    </nc>
  </rcc>
  <rfmt sheetId="1" sqref="I1367">
    <dxf>
      <fill>
        <patternFill patternType="solid">
          <bgColor theme="7" tint="0.59999389629810485"/>
        </patternFill>
      </fill>
    </dxf>
  </rfmt>
  <rcc rId="22189" sId="1" numFmtId="4">
    <oc r="D1366">
      <f>ROUND((F1366+G1366+H1366+I1366+J1366+K1366+M1366+O1366+P1366+Q1366+R1366+S1366)*0.0214,2)</f>
    </oc>
    <nc r="D1366">
      <v>1537.27</v>
    </nc>
  </rcc>
  <rfmt sheetId="1" sqref="D1366">
    <dxf>
      <fill>
        <patternFill patternType="solid">
          <bgColor theme="7" tint="0.59999389629810485"/>
        </patternFill>
      </fill>
    </dxf>
  </rfmt>
  <rfmt sheetId="1" sqref="B1366">
    <dxf>
      <fill>
        <patternFill patternType="solid">
          <bgColor theme="7" tint="0.59999389629810485"/>
        </patternFill>
      </fill>
    </dxf>
  </rfmt>
  <rcc rId="22190" sId="1" numFmtId="4">
    <oc r="D656">
      <f>ROUND((F656+G656+H656+I656+J656+K656+M656+O656+P656+Q656+R656+S656)*0.0214,2)</f>
    </oc>
    <nc r="D656">
      <v>44965.3</v>
    </nc>
  </rcc>
  <rfmt sheetId="1" sqref="D656">
    <dxf>
      <fill>
        <patternFill patternType="solid">
          <bgColor theme="7" tint="0.59999389629810485"/>
        </patternFill>
      </fill>
    </dxf>
  </rfmt>
  <rfmt sheetId="1" sqref="B656">
    <dxf>
      <fill>
        <patternFill patternType="solid">
          <bgColor theme="7" tint="0.59999389629810485"/>
        </patternFill>
      </fill>
    </dxf>
  </rfmt>
  <rcc rId="22191" sId="1" numFmtId="4">
    <oc r="E1375">
      <v>1683058.13</v>
    </oc>
    <nc r="E1375">
      <v>430169.36</v>
    </nc>
  </rcc>
  <rfmt sheetId="1" sqref="E1375">
    <dxf>
      <fill>
        <patternFill patternType="solid">
          <bgColor theme="7" tint="0.59999389629810485"/>
        </patternFill>
      </fill>
    </dxf>
  </rfmt>
  <rfmt sheetId="1" sqref="B1375">
    <dxf>
      <fill>
        <patternFill patternType="solid">
          <bgColor theme="7" tint="0.59999389629810485"/>
        </patternFill>
      </fill>
    </dxf>
  </rfmt>
  <rcc rId="22192" sId="1" numFmtId="4">
    <oc r="E676">
      <v>94909.56</v>
    </oc>
    <nc r="E676">
      <v>473517.96</v>
    </nc>
  </rcc>
  <rfmt sheetId="1" sqref="E676">
    <dxf>
      <fill>
        <patternFill patternType="solid">
          <bgColor theme="7" tint="0.59999389629810485"/>
        </patternFill>
      </fill>
    </dxf>
  </rfmt>
  <rfmt sheetId="1" sqref="B676">
    <dxf>
      <fill>
        <patternFill patternType="solid">
          <bgColor theme="7" tint="0.59999389629810485"/>
        </patternFill>
      </fill>
    </dxf>
  </rfmt>
  <rcv guid="{9595E341-47B0-4869-BE47-43740FED65BC}" action="delete"/>
  <rdn rId="0" localSheetId="1" customView="1" name="Z_9595E341_47B0_4869_BE47_43740FED65BC_.wvu.FilterData" hidden="1" oldHidden="1">
    <formula>'2020-2022'!$A$6:$T$2082</formula>
    <oldFormula>'2020-2022'!$A$6:$T$2082</oldFormula>
  </rdn>
  <rdn rId="0" localSheetId="2" customView="1" name="Z_9595E341_47B0_4869_BE47_43740FED65BC_.wvu.FilterData" hidden="1" oldHidden="1">
    <formula>Примечания!$A$2:$G$162</formula>
    <oldFormula>Примечания!$A$2:$G$162</oldFormula>
  </rdn>
  <rcv guid="{9595E341-47B0-4869-BE47-43740FED65BC}" action="add"/>
</revisions>
</file>

<file path=xl/revisions/revisionLog3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95" sId="1" numFmtId="4">
    <oc r="E679">
      <v>94951.39</v>
    </oc>
    <nc r="E679">
      <v>473957.96</v>
    </nc>
  </rcc>
  <rfmt sheetId="1" sqref="E679">
    <dxf>
      <fill>
        <patternFill patternType="solid">
          <bgColor theme="7" tint="0.59999389629810485"/>
        </patternFill>
      </fill>
    </dxf>
  </rfmt>
  <rfmt sheetId="1" sqref="B679">
    <dxf>
      <fill>
        <patternFill patternType="solid">
          <bgColor theme="7" tint="0.59999389629810485"/>
        </patternFill>
      </fill>
    </dxf>
  </rfmt>
  <rcc rId="22196" sId="1" numFmtId="4">
    <oc r="D1370">
      <f>ROUND((F1370+G1370+H1370+I1370+J1370+K1370+M1370+O1370+P1370+Q1370+R1370+S1370)*0.0214,2)</f>
    </oc>
    <nc r="D1370">
      <v>40428.1</v>
    </nc>
  </rcc>
  <rfmt sheetId="1" sqref="D1370">
    <dxf>
      <fill>
        <patternFill patternType="solid">
          <bgColor theme="7" tint="0.59999389629810485"/>
        </patternFill>
      </fill>
    </dxf>
  </rfmt>
  <rfmt sheetId="1" sqref="B1370">
    <dxf>
      <fill>
        <patternFill patternType="solid">
          <bgColor theme="7" tint="0.59999389629810485"/>
        </patternFill>
      </fill>
    </dxf>
  </rfmt>
  <rcc rId="22197" sId="1" numFmtId="4">
    <oc r="F1368">
      <v>1467457.17</v>
    </oc>
    <nc r="F1368">
      <v>1942202.57</v>
    </nc>
  </rcc>
  <rfmt sheetId="1" sqref="F1368">
    <dxf>
      <fill>
        <patternFill patternType="solid">
          <bgColor theme="7" tint="0.59999389629810485"/>
        </patternFill>
      </fill>
    </dxf>
  </rfmt>
  <rcc rId="22198" sId="1" numFmtId="4">
    <oc r="D1368">
      <f>ROUND((F1368+G1368+H1368+I1368+J1368+K1368+M1368+O1368+P1368+Q1368+R1368+S1368)*0.0214,2)</f>
    </oc>
    <nc r="D1368">
      <v>12468.94</v>
    </nc>
  </rcc>
  <rfmt sheetId="1" sqref="D1368">
    <dxf>
      <fill>
        <patternFill patternType="solid">
          <bgColor theme="7" tint="0.59999389629810485"/>
        </patternFill>
      </fill>
    </dxf>
  </rfmt>
  <rfmt sheetId="1" sqref="B1368">
    <dxf>
      <fill>
        <patternFill patternType="solid">
          <bgColor theme="7" tint="0.59999389629810485"/>
        </patternFill>
      </fill>
    </dxf>
  </rfmt>
  <rcc rId="22199" sId="1" numFmtId="4">
    <oc r="D1376">
      <f>ROUND((F1376+G1376+H1376+I1376+J1376+K1376+M1376+O1376+P1376+Q1376+R1376+S1376)*0.0214,2)</f>
    </oc>
    <nc r="D1376">
      <v>78389.63</v>
    </nc>
  </rcc>
  <rfmt sheetId="1" sqref="D1376">
    <dxf>
      <fill>
        <patternFill patternType="solid">
          <bgColor theme="7" tint="0.59999389629810485"/>
        </patternFill>
      </fill>
    </dxf>
  </rfmt>
  <rfmt sheetId="1" sqref="B1376:C1376">
    <dxf>
      <fill>
        <patternFill patternType="solid">
          <bgColor theme="7" tint="0.59999389629810485"/>
        </patternFill>
      </fill>
    </dxf>
  </rfmt>
  <rcc rId="22200" sId="1" numFmtId="4">
    <oc r="D1377">
      <f>ROUND((F1377+G1377+H1377+I1377+J1377+K1377+M1377+O1377+P1377+Q1377+R1377+S1377)*0.0214,2)</f>
    </oc>
    <nc r="D1377">
      <v>115032.99999999997</v>
    </nc>
  </rcc>
  <rfmt sheetId="1" sqref="D1377">
    <dxf>
      <fill>
        <patternFill patternType="solid">
          <bgColor theme="7" tint="0.59999389629810485"/>
        </patternFill>
      </fill>
    </dxf>
  </rfmt>
  <rfmt sheetId="1" sqref="B1377">
    <dxf>
      <fill>
        <patternFill patternType="solid">
          <bgColor theme="7" tint="0.59999389629810485"/>
        </patternFill>
      </fill>
    </dxf>
  </rfmt>
  <rcc rId="22201" sId="1" numFmtId="4">
    <oc r="D1378">
      <f>ROUND((F1378+G1378+H1378+I1378+J1378+K1378+M1378+O1378+P1378+Q1378+R1378+S1378)*0.0214,2)</f>
    </oc>
    <nc r="D1378">
      <v>604.5</v>
    </nc>
  </rcc>
  <rfmt sheetId="1" sqref="D1378">
    <dxf>
      <fill>
        <patternFill patternType="solid">
          <bgColor theme="7" tint="0.59999389629810485"/>
        </patternFill>
      </fill>
    </dxf>
  </rfmt>
  <rfmt sheetId="1" sqref="B1378">
    <dxf>
      <fill>
        <patternFill patternType="solid">
          <bgColor theme="7" tint="0.59999389629810485"/>
        </patternFill>
      </fill>
    </dxf>
  </rfmt>
  <rcc rId="22202" sId="1" numFmtId="4">
    <oc r="D1379">
      <f>ROUND((F1379+G1379+H1379+I1379+J1379+K1379+M1379+O1379+P1379+Q1379+R1379+S1379)*0.0214,2)</f>
    </oc>
    <nc r="D1379">
      <v>5362.88</v>
    </nc>
  </rcc>
  <rfmt sheetId="1" sqref="D1379">
    <dxf>
      <fill>
        <patternFill patternType="solid">
          <bgColor theme="7" tint="0.59999389629810485"/>
        </patternFill>
      </fill>
    </dxf>
  </rfmt>
  <rfmt sheetId="1" sqref="B1379">
    <dxf>
      <fill>
        <patternFill patternType="solid">
          <bgColor theme="7" tint="0.59999389629810485"/>
        </patternFill>
      </fill>
    </dxf>
  </rfmt>
  <rcc rId="22203" sId="1" numFmtId="4">
    <oc r="D1380">
      <f>ROUND((F1380+G1380+H1380+I1380+J1380+K1380+M1380+O1380+P1380+Q1380+R1380+S1380)*0.0214,2)</f>
    </oc>
    <nc r="D1380">
      <v>5228.33</v>
    </nc>
  </rcc>
  <rfmt sheetId="1" sqref="D1380">
    <dxf>
      <fill>
        <patternFill patternType="solid">
          <bgColor theme="7" tint="0.59999389629810485"/>
        </patternFill>
      </fill>
    </dxf>
  </rfmt>
  <rfmt sheetId="1" sqref="B1380">
    <dxf>
      <fill>
        <patternFill patternType="solid">
          <bgColor theme="7" tint="0.59999389629810485"/>
        </patternFill>
      </fill>
    </dxf>
  </rfmt>
  <rcc rId="22204" sId="1" numFmtId="4">
    <oc r="D1382">
      <f>ROUND((F1382+G1382+H1382+I1382+J1382+K1382+M1382+O1382+P1382+Q1382+R1382+S1382)*0.0214,2)</f>
    </oc>
    <nc r="D1382">
      <v>5330.93</v>
    </nc>
  </rcc>
  <rfmt sheetId="1" sqref="D1382">
    <dxf>
      <fill>
        <patternFill patternType="solid">
          <bgColor theme="7" tint="0.59999389629810485"/>
        </patternFill>
      </fill>
    </dxf>
  </rfmt>
  <rfmt sheetId="1" sqref="B1382">
    <dxf>
      <fill>
        <patternFill patternType="solid">
          <bgColor theme="7" tint="0.59999389629810485"/>
        </patternFill>
      </fill>
    </dxf>
  </rfmt>
  <rfmt sheetId="1" sqref="D1383">
    <dxf>
      <fill>
        <patternFill patternType="solid">
          <bgColor theme="7" tint="0.59999389629810485"/>
        </patternFill>
      </fill>
    </dxf>
  </rfmt>
  <rfmt sheetId="1" sqref="B1383">
    <dxf>
      <fill>
        <patternFill patternType="solid">
          <bgColor theme="7" tint="0.59999389629810485"/>
        </patternFill>
      </fill>
    </dxf>
  </rfmt>
  <rcc rId="22205" sId="1" numFmtId="4">
    <oc r="G685">
      <v>3522478.8</v>
    </oc>
    <nc r="G685">
      <v>1530674.4</v>
    </nc>
  </rcc>
  <rfmt sheetId="1" sqref="G685">
    <dxf>
      <fill>
        <patternFill patternType="solid">
          <bgColor theme="7" tint="0.59999389629810485"/>
        </patternFill>
      </fill>
    </dxf>
  </rfmt>
  <rfmt sheetId="1" sqref="D685">
    <dxf>
      <fill>
        <patternFill patternType="solid">
          <bgColor theme="7" tint="0.59999389629810485"/>
        </patternFill>
      </fill>
    </dxf>
  </rfmt>
  <rfmt sheetId="1" sqref="D1383">
    <dxf>
      <fill>
        <patternFill>
          <bgColor theme="0"/>
        </patternFill>
      </fill>
    </dxf>
  </rfmt>
  <rcc rId="22206" sId="1" numFmtId="4">
    <oc r="G1383">
      <v>2241552.13</v>
    </oc>
    <nc r="G1383">
      <v>1991804.4</v>
    </nc>
  </rcc>
  <rfmt sheetId="1" sqref="G1383">
    <dxf>
      <fill>
        <patternFill patternType="solid">
          <bgColor theme="7" tint="0.59999389629810485"/>
        </patternFill>
      </fill>
    </dxf>
  </rfmt>
  <rcc rId="22207" sId="1" numFmtId="4">
    <oc r="I685">
      <v>1556203.24</v>
    </oc>
    <nc r="I685">
      <v>619920</v>
    </nc>
  </rcc>
  <rfmt sheetId="1" sqref="I685">
    <dxf>
      <fill>
        <patternFill patternType="solid">
          <bgColor theme="7" tint="0.59999389629810485"/>
        </patternFill>
      </fill>
    </dxf>
  </rfmt>
  <rcc rId="22208" sId="1" numFmtId="4">
    <oc r="J685">
      <v>1861159.03</v>
    </oc>
    <nc r="J685">
      <v>1055238</v>
    </nc>
  </rcc>
  <rfmt sheetId="1" sqref="J685">
    <dxf>
      <fill>
        <patternFill patternType="solid">
          <bgColor theme="7" tint="0.59999389629810485"/>
        </patternFill>
      </fill>
    </dxf>
  </rfmt>
  <rcc rId="22209" sId="1" numFmtId="4">
    <oc r="D1383">
      <f>ROUND((F1383+G1383+H1383+I1383+J1383+K1383+M1383+O1383+P1383+Q1383+R1383+S1383)*0.0214,2)</f>
    </oc>
    <nc r="D1383">
      <v>15197.47</v>
    </nc>
  </rcc>
  <rfmt sheetId="1" sqref="D1383">
    <dxf>
      <fill>
        <patternFill>
          <bgColor theme="7" tint="0.59999389629810485"/>
        </patternFill>
      </fill>
    </dxf>
  </rfmt>
  <rcc rId="22210" sId="1" numFmtId="4">
    <oc r="D685">
      <f>ROUND((F685+G685+H685+I685+J685+K685+M685+O685+Q685+S685)*0.0214,2)</f>
    </oc>
    <nc r="D685">
      <v>51828.75</v>
    </nc>
  </rcc>
  <rfmt sheetId="1" sqref="B685">
    <dxf>
      <fill>
        <patternFill patternType="solid">
          <bgColor theme="7" tint="0.59999389629810485"/>
        </patternFill>
      </fill>
    </dxf>
  </rfmt>
</revisions>
</file>

<file path=xl/revisions/revisionLog3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211" sId="1" numFmtId="4">
    <oc r="R2033">
      <v>8540252.0099999998</v>
    </oc>
    <nc r="R2033">
      <v>8533445.1999999993</v>
    </nc>
  </rcc>
  <rfmt sheetId="1" sqref="R2033">
    <dxf>
      <fill>
        <patternFill patternType="solid">
          <bgColor theme="7" tint="0.59999389629810485"/>
        </patternFill>
      </fill>
    </dxf>
  </rfmt>
  <rcc rId="22212" sId="1" numFmtId="4">
    <oc r="D2033">
      <f>ROUND((F2033+G2033+H2033+I2033+J2033+K2033+M2033+O2033+P2033+Q2033+R2033+S2033)*0.0214,2)</f>
    </oc>
    <nc r="D2033">
      <v>181677.05</v>
    </nc>
  </rcc>
  <rfmt sheetId="1" sqref="D2033">
    <dxf>
      <fill>
        <patternFill patternType="solid">
          <bgColor theme="7" tint="0.59999389629810485"/>
        </patternFill>
      </fill>
    </dxf>
  </rfmt>
  <rfmt sheetId="1" sqref="B2033">
    <dxf>
      <fill>
        <patternFill patternType="solid">
          <bgColor theme="7" tint="0.59999389629810485"/>
        </patternFill>
      </fill>
    </dxf>
  </rfmt>
  <rcc rId="22213" sId="1" numFmtId="4">
    <oc r="R2034">
      <v>10737739.670000002</v>
    </oc>
    <nc r="R2034">
      <v>10440727.41</v>
    </nc>
  </rcc>
  <rfmt sheetId="1" sqref="R2034">
    <dxf>
      <fill>
        <patternFill patternType="solid">
          <bgColor theme="7" tint="0.59999389629810485"/>
        </patternFill>
      </fill>
    </dxf>
  </rfmt>
  <rfmt sheetId="1" sqref="B2034">
    <dxf>
      <fill>
        <patternFill patternType="solid">
          <bgColor theme="7" tint="0.59999389629810485"/>
        </patternFill>
      </fill>
    </dxf>
  </rfmt>
  <rcc rId="22214" sId="1" numFmtId="4">
    <oc r="F2037">
      <v>2477143.75</v>
    </oc>
    <nc r="F2037">
      <v>2433430.06</v>
    </nc>
  </rcc>
  <rfmt sheetId="1" sqref="F2037">
    <dxf>
      <fill>
        <patternFill patternType="solid">
          <bgColor theme="7" tint="0.59999389629810485"/>
        </patternFill>
      </fill>
    </dxf>
  </rfmt>
  <rfmt sheetId="1" sqref="B2037">
    <dxf>
      <fill>
        <patternFill patternType="solid">
          <bgColor theme="7" tint="0.59999389629810485"/>
        </patternFill>
      </fill>
    </dxf>
  </rfmt>
  <rcc rId="22215" sId="1" numFmtId="4">
    <oc r="O2037">
      <v>10014473.699999999</v>
    </oc>
    <nc r="O2037">
      <v>9845604.2899999991</v>
    </nc>
  </rcc>
  <rfmt sheetId="1" sqref="O2037">
    <dxf>
      <fill>
        <patternFill patternType="solid">
          <bgColor theme="7" tint="0.59999389629810485"/>
        </patternFill>
      </fill>
    </dxf>
  </rfmt>
  <rcc rId="22216" sId="1" numFmtId="4">
    <oc r="F2038">
      <v>2493384.5099999998</v>
    </oc>
    <nc r="F2038">
      <v>2449404.48</v>
    </nc>
  </rcc>
  <rfmt sheetId="1" sqref="F2038">
    <dxf>
      <fill>
        <patternFill patternType="solid">
          <bgColor theme="7" tint="0.59999389629810485"/>
        </patternFill>
      </fill>
    </dxf>
  </rfmt>
  <rfmt sheetId="1" sqref="B2038">
    <dxf>
      <fill>
        <patternFill patternType="solid">
          <bgColor theme="7" tint="0.59999389629810485"/>
        </patternFill>
      </fill>
    </dxf>
  </rfmt>
  <rcc rId="22217" sId="1" numFmtId="4">
    <oc r="O2038">
      <v>10080131.050000001</v>
    </oc>
    <nc r="O2038">
      <v>9910363.6199999992</v>
    </nc>
  </rcc>
  <rfmt sheetId="1" sqref="O2038">
    <dxf>
      <fill>
        <patternFill patternType="solid">
          <bgColor theme="7" tint="0.59999389629810485"/>
        </patternFill>
      </fill>
    </dxf>
  </rfmt>
  <rfmt sheetId="1" sqref="C2038">
    <dxf>
      <fill>
        <patternFill patternType="solid">
          <bgColor theme="7" tint="0.59999389629810485"/>
        </patternFill>
      </fill>
    </dxf>
  </rfmt>
  <rcc rId="22218" sId="1" numFmtId="4">
    <oc r="D1403">
      <f>ROUND((F1403+G1403+H1403+I1403+J1403+K1403+M1403+O1403+P1403+Q1403+R1403+S1403)*0.0214,2)</f>
    </oc>
    <nc r="D1403">
      <v>137266.96000000002</v>
    </nc>
  </rcc>
  <rfmt sheetId="1" sqref="D1403">
    <dxf>
      <fill>
        <patternFill patternType="solid">
          <bgColor theme="7" tint="0.59999389629810485"/>
        </patternFill>
      </fill>
    </dxf>
  </rfmt>
  <rfmt sheetId="1" sqref="B1403">
    <dxf>
      <fill>
        <patternFill patternType="solid">
          <bgColor theme="7" tint="0.59999389629810485"/>
        </patternFill>
      </fill>
    </dxf>
  </rfmt>
  <rcc rId="22219" sId="1" numFmtId="4">
    <oc r="P1407">
      <v>2458791.3199999998</v>
    </oc>
    <nc r="P1407">
      <v>645787.31000000006</v>
    </nc>
  </rcc>
  <rfmt sheetId="1" sqref="P1407">
    <dxf>
      <fill>
        <patternFill patternType="solid">
          <bgColor theme="7" tint="0.59999389629810485"/>
        </patternFill>
      </fill>
    </dxf>
  </rfmt>
  <rfmt sheetId="1" sqref="B1407">
    <dxf>
      <fill>
        <patternFill patternType="solid">
          <bgColor theme="7" tint="0.59999389629810485"/>
        </patternFill>
      </fill>
    </dxf>
  </rfmt>
  <rcc rId="22220" sId="1" numFmtId="4">
    <oc r="D1407">
      <f>ROUND((F1407+G1407+H1407+I1407+J1407+K1407+M1407+O1407+P1407+Q1407+R1407+S1407)*0.0214,2)</f>
    </oc>
    <nc r="D1407">
      <v>93034.04</v>
    </nc>
  </rcc>
  <rfmt sheetId="1" sqref="D1407">
    <dxf>
      <fill>
        <patternFill patternType="solid">
          <bgColor theme="7" tint="0.59999389629810485"/>
        </patternFill>
      </fill>
    </dxf>
  </rfmt>
  <rcc rId="22221" sId="1" numFmtId="4">
    <oc r="P1408">
      <v>2363406.6800000002</v>
    </oc>
    <nc r="P1408">
      <v>198274.88</v>
    </nc>
  </rcc>
  <rfmt sheetId="1" sqref="P1408">
    <dxf>
      <fill>
        <patternFill patternType="solid">
          <bgColor theme="7" tint="0.59999389629810485"/>
        </patternFill>
      </fill>
    </dxf>
  </rfmt>
  <rcc rId="22222" sId="1" numFmtId="4">
    <oc r="D1408">
      <f>ROUND((F1408+G1408+H1408+I1408+J1408+K1408+M1408+O1408+P1408+Q1408+R1408+S1408)*0.0214,2)</f>
    </oc>
    <nc r="D1408">
      <v>3670.07</v>
    </nc>
  </rcc>
  <rfmt sheetId="1" sqref="D1408">
    <dxf>
      <fill>
        <patternFill patternType="solid">
          <bgColor theme="7" tint="0.59999389629810485"/>
        </patternFill>
      </fill>
    </dxf>
  </rfmt>
  <rfmt sheetId="1" sqref="B1408">
    <dxf>
      <fill>
        <patternFill patternType="solid">
          <bgColor theme="7" tint="0.59999389629810485"/>
        </patternFill>
      </fill>
    </dxf>
  </rfmt>
  <rcc rId="22223" sId="1" numFmtId="4">
    <oc r="D1409">
      <f>ROUND((F1409+G1409+H1409+I1409+J1409+K1409+M1409+O1409+P1409+Q1409+R1409+S1409)*0.0214,2)</f>
    </oc>
    <nc r="D1409">
      <v>79376.990000000005</v>
    </nc>
  </rcc>
  <rfmt sheetId="1" sqref="B1409">
    <dxf>
      <fill>
        <patternFill patternType="solid">
          <bgColor theme="7" tint="0.59999389629810485"/>
        </patternFill>
      </fill>
    </dxf>
  </rfmt>
  <rfmt sheetId="1" sqref="D1409">
    <dxf>
      <fill>
        <patternFill patternType="solid">
          <bgColor theme="7" tint="0.59999389629810485"/>
        </patternFill>
      </fill>
    </dxf>
  </rfmt>
</revisions>
</file>

<file path=xl/revisions/revisionLog3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224" sId="1" numFmtId="4">
    <oc r="P1412">
      <v>3471577.57</v>
    </oc>
    <nc r="P1412">
      <v>1953628.11</v>
    </nc>
  </rcc>
  <rfmt sheetId="1" sqref="P1412">
    <dxf>
      <fill>
        <patternFill patternType="solid">
          <bgColor theme="7" tint="0.59999389629810485"/>
        </patternFill>
      </fill>
    </dxf>
  </rfmt>
  <rfmt sheetId="1" sqref="B1412">
    <dxf>
      <fill>
        <patternFill patternType="solid">
          <bgColor theme="7" tint="0.59999389629810485"/>
        </patternFill>
      </fill>
    </dxf>
  </rfmt>
  <rcc rId="22225" sId="1" numFmtId="4">
    <oc r="D1412">
      <f>ROUND((F1412+G1412+H1412+I1412+J1412+K1412+M1412+O1412+P1412+Q1412+R1412+S1412)*0.0214,2)</f>
    </oc>
    <nc r="D1412">
      <v>75830.47</v>
    </nc>
  </rcc>
  <rfmt sheetId="1" sqref="D1412">
    <dxf>
      <fill>
        <patternFill patternType="solid">
          <bgColor theme="7" tint="0.59999389629810485"/>
        </patternFill>
      </fill>
    </dxf>
  </rfmt>
  <rcc rId="22226" sId="1" numFmtId="4">
    <oc r="I2046">
      <v>2595263.14</v>
    </oc>
    <nc r="I2046">
      <v>625859.17000000004</v>
    </nc>
  </rcc>
  <rfmt sheetId="1" sqref="I2046">
    <dxf>
      <fill>
        <patternFill patternType="solid">
          <bgColor theme="7" tint="0.59999389629810485"/>
        </patternFill>
      </fill>
    </dxf>
  </rfmt>
  <rcc rId="22227" sId="1" numFmtId="4">
    <oc r="H2046">
      <v>5427035.8399999999</v>
    </oc>
    <nc r="H2046">
      <v>979105.76</v>
    </nc>
  </rcc>
  <rfmt sheetId="1" sqref="H2046">
    <dxf>
      <fill>
        <patternFill patternType="solid">
          <bgColor theme="7" tint="0.59999389629810485"/>
        </patternFill>
      </fill>
    </dxf>
  </rfmt>
  <rfmt sheetId="1" sqref="G1412">
    <dxf>
      <fill>
        <patternFill patternType="solid">
          <bgColor theme="7" tint="0.59999389629810485"/>
        </patternFill>
      </fill>
    </dxf>
  </rfmt>
</revisions>
</file>

<file path=xl/revisions/revisionLog3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228" sId="1" numFmtId="4">
    <oc r="H2047">
      <v>4368129.0599999996</v>
    </oc>
    <nc r="H2047">
      <v>1099978.74</v>
    </nc>
  </rcc>
  <rfmt sheetId="1" sqref="H2047">
    <dxf>
      <fill>
        <patternFill patternType="solid">
          <bgColor theme="7" tint="0.59999389629810485"/>
        </patternFill>
      </fill>
    </dxf>
  </rfmt>
  <rcc rId="22229" sId="1" numFmtId="4">
    <oc r="I2047">
      <v>2088936.71</v>
    </oc>
    <nc r="I2047">
      <v>560110.93999999994</v>
    </nc>
  </rcc>
  <rfmt sheetId="1" sqref="I2047">
    <dxf>
      <fill>
        <patternFill patternType="solid">
          <bgColor theme="7" tint="0.59999389629810485"/>
        </patternFill>
      </fill>
    </dxf>
  </rfmt>
  <rcc rId="22230" sId="1" numFmtId="4">
    <oc r="D2047">
      <v>326757.69</v>
    </oc>
    <nc r="D2047">
      <v>30728.26</v>
    </nc>
  </rcc>
  <rfmt sheetId="1" sqref="D2047">
    <dxf>
      <fill>
        <patternFill patternType="solid">
          <bgColor theme="7" tint="0.59999389629810485"/>
        </patternFill>
      </fill>
    </dxf>
  </rfmt>
  <rfmt sheetId="1" sqref="B2047">
    <dxf>
      <fill>
        <patternFill patternType="solid">
          <bgColor theme="7" tint="0.59999389629810485"/>
        </patternFill>
      </fill>
    </dxf>
  </rfmt>
  <rcc rId="22231" sId="1" numFmtId="4">
    <oc r="P1414">
      <v>3190799.64</v>
    </oc>
    <nc r="P1414">
      <v>1519995.81</v>
    </nc>
  </rcc>
  <rfmt sheetId="1" sqref="P1414">
    <dxf>
      <fill>
        <patternFill patternType="solid">
          <bgColor theme="7" tint="0.59999389629810485"/>
        </patternFill>
      </fill>
    </dxf>
  </rfmt>
  <rcc rId="22232" sId="1" numFmtId="4">
    <oc r="H1414">
      <v>4988051.04</v>
    </oc>
    <nc r="H1414">
      <v>3872829.47</v>
    </nc>
  </rcc>
  <rfmt sheetId="1" sqref="H1414">
    <dxf>
      <fill>
        <patternFill patternType="solid">
          <bgColor theme="7" tint="0.59999389629810485"/>
        </patternFill>
      </fill>
    </dxf>
  </rfmt>
  <rcc rId="22233" sId="1" numFmtId="4">
    <oc r="I1414">
      <v>2385397.2200000002</v>
    </oc>
    <nc r="I1414">
      <v>1966441.57</v>
    </nc>
  </rcc>
  <rfmt sheetId="1" sqref="I1414">
    <dxf>
      <fill>
        <patternFill patternType="solid">
          <bgColor theme="7" tint="0.59999389629810485"/>
        </patternFill>
      </fill>
    </dxf>
  </rfmt>
  <rcc rId="22234" sId="1" numFmtId="4">
    <oc r="J1414">
      <v>2852835.66</v>
    </oc>
    <nc r="J1414">
      <v>1206844.25</v>
    </nc>
  </rcc>
  <rfmt sheetId="1" sqref="J1414">
    <dxf>
      <fill>
        <patternFill patternType="solid">
          <bgColor theme="7" tint="0.59999389629810485"/>
        </patternFill>
      </fill>
    </dxf>
  </rfmt>
  <rcc rId="22235" sId="1" numFmtId="4">
    <oc r="D1414">
      <f>ROUND((F1414+G1414+H1414+I1414+J1414+K1414+M1414+O1414+P1414+Q1414+R1414+S1414)*0.0214,2)</f>
    </oc>
    <nc r="D1414">
      <v>249979.31</v>
    </nc>
  </rcc>
  <rfmt sheetId="1" sqref="D1414">
    <dxf>
      <fill>
        <patternFill patternType="solid">
          <bgColor theme="7" tint="0.59999389629810485"/>
        </patternFill>
      </fill>
    </dxf>
  </rfmt>
  <rfmt sheetId="1" sqref="B1414">
    <dxf>
      <fill>
        <patternFill patternType="solid">
          <bgColor theme="7" tint="0.59999389629810485"/>
        </patternFill>
      </fill>
    </dxf>
  </rfmt>
  <rcc rId="22236" sId="1" numFmtId="4">
    <oc r="D1419">
      <f>ROUND((F1419+G1419+H1419+I1419+J1419+K1419+M1419+O1419+P1419+Q1419+R1419+S1419)*0.0214,2)</f>
    </oc>
    <nc r="D1419">
      <v>37219.96</v>
    </nc>
  </rcc>
  <rfmt sheetId="1" sqref="D1419">
    <dxf>
      <fill>
        <patternFill patternType="solid">
          <bgColor theme="7" tint="0.59999389629810485"/>
        </patternFill>
      </fill>
    </dxf>
  </rfmt>
  <rfmt sheetId="1" sqref="B1419">
    <dxf>
      <fill>
        <patternFill patternType="solid">
          <bgColor theme="7" tint="0.59999389629810485"/>
        </patternFill>
      </fill>
    </dxf>
  </rfmt>
  <rcc rId="22237" sId="1" numFmtId="4">
    <oc r="D1420">
      <f>ROUND((F1420+G1420+H1420+I1420+J1420+K1420+M1420+O1420+P1420+Q1420+R1420+S1420)*0.0214,2)</f>
    </oc>
    <nc r="D1420">
      <v>135621.87</v>
    </nc>
  </rcc>
  <rfmt sheetId="1" sqref="D1420">
    <dxf>
      <fill>
        <patternFill patternType="solid">
          <bgColor theme="7" tint="0.59999389629810485"/>
        </patternFill>
      </fill>
    </dxf>
  </rfmt>
  <rfmt sheetId="1" sqref="B1420">
    <dxf>
      <fill>
        <patternFill patternType="solid">
          <bgColor theme="7" tint="0.59999389629810485"/>
        </patternFill>
      </fill>
    </dxf>
  </rfmt>
  <rcc rId="22238" sId="1" numFmtId="4">
    <oc r="D1421">
      <f>ROUND((F1421+G1421+H1421+I1421+J1421+K1421+M1421+O1421+P1421+Q1421+R1421+S1421)*0.0214,2)</f>
    </oc>
    <nc r="D1421">
      <v>51518.52</v>
    </nc>
  </rcc>
  <rfmt sheetId="1" sqref="D1421">
    <dxf>
      <fill>
        <patternFill patternType="solid">
          <bgColor theme="7" tint="0.59999389629810485"/>
        </patternFill>
      </fill>
    </dxf>
  </rfmt>
  <rcc rId="22239" sId="1" numFmtId="4">
    <oc r="Q1421">
      <v>500000</v>
    </oc>
    <nc r="Q1421">
      <v>1937562.58</v>
    </nc>
  </rcc>
  <rfmt sheetId="1" sqref="Q1421">
    <dxf>
      <fill>
        <patternFill patternType="solid">
          <bgColor theme="7" tint="0.59999389629810485"/>
        </patternFill>
      </fill>
    </dxf>
  </rfmt>
  <rcc rId="22240" sId="1" numFmtId="4">
    <oc r="P1421">
      <v>1836268.97</v>
    </oc>
    <nc r="P1421">
      <v>845717.53999999992</v>
    </nc>
  </rcc>
  <rfmt sheetId="1" sqref="P1421">
    <dxf>
      <fill>
        <patternFill patternType="solid">
          <bgColor theme="7" tint="0.59999389629810485"/>
        </patternFill>
      </fill>
    </dxf>
  </rfmt>
  <rfmt sheetId="1" sqref="B1421">
    <dxf>
      <fill>
        <patternFill patternType="solid">
          <bgColor theme="7" tint="0.59999389629810485"/>
        </patternFill>
      </fill>
    </dxf>
  </rfmt>
  <rfmt sheetId="1" sqref="C1421">
    <dxf>
      <fill>
        <patternFill patternType="solid">
          <bgColor theme="7" tint="0.59999389629810485"/>
        </patternFill>
      </fill>
    </dxf>
  </rfmt>
  <rcc rId="22241" sId="1" numFmtId="4">
    <oc r="D1424">
      <f>ROUND((F1424+G1424+H1424+I1424+J1424+K1424+M1424+O1424+P1424+Q1424+R1424+S1424)*0.0214,2)</f>
    </oc>
    <nc r="D1424">
      <v>7583.48</v>
    </nc>
  </rcc>
  <rfmt sheetId="1" sqref="D1424">
    <dxf>
      <fill>
        <patternFill patternType="solid">
          <bgColor theme="7" tint="0.59999389629810485"/>
        </patternFill>
      </fill>
    </dxf>
  </rfmt>
  <rfmt sheetId="1" sqref="B1424">
    <dxf>
      <fill>
        <patternFill patternType="solid">
          <bgColor theme="7" tint="0.59999389629810485"/>
        </patternFill>
      </fill>
    </dxf>
  </rfmt>
  <rcc rId="22242" sId="1" numFmtId="4">
    <oc r="O741">
      <v>27198382.899999999</v>
    </oc>
    <nc r="O741">
      <v>8994641.9900000002</v>
    </nc>
  </rcc>
  <rfmt sheetId="1" sqref="O741">
    <dxf>
      <fill>
        <patternFill patternType="solid">
          <bgColor theme="7" tint="0.59999389629810485"/>
        </patternFill>
      </fill>
    </dxf>
  </rfmt>
  <rcc rId="22243" sId="1" numFmtId="4">
    <oc r="D741">
      <f>ROUND((F741+G741+H741+I741+J741+K741+M741+O741+P741+Q741+R741+S741)*0.0214,2)</f>
    </oc>
    <nc r="D741">
      <v>122237.18</v>
    </nc>
  </rcc>
  <rfmt sheetId="1" sqref="D741">
    <dxf>
      <fill>
        <patternFill patternType="solid">
          <bgColor theme="7" tint="0.59999389629810485"/>
        </patternFill>
      </fill>
    </dxf>
  </rfmt>
  <rfmt sheetId="1" sqref="B741">
    <dxf>
      <fill>
        <patternFill patternType="solid">
          <bgColor theme="7" tint="0.59999389629810485"/>
        </patternFill>
      </fill>
    </dxf>
  </rfmt>
  <rcc rId="22244" sId="1" numFmtId="4">
    <oc r="D1426">
      <v>47559.140000000007</v>
    </oc>
    <nc r="D1426">
      <v>65203.3</v>
    </nc>
  </rcc>
  <rfmt sheetId="1" sqref="D1426">
    <dxf>
      <fill>
        <patternFill patternType="solid">
          <bgColor theme="7" tint="0.59999389629810485"/>
        </patternFill>
      </fill>
    </dxf>
  </rfmt>
  <rfmt sheetId="1" sqref="B1426">
    <dxf>
      <fill>
        <patternFill patternType="solid">
          <bgColor theme="7" tint="0.59999389629810485"/>
        </patternFill>
      </fill>
    </dxf>
  </rfmt>
  <rcc rId="22245" sId="1" numFmtId="4">
    <oc r="D1428">
      <f>ROUND((F1428+G1428+H1428+I1428+J1428+K1428+M1428+O1428+P1428+Q1428+R1428+S1428)*0.0214,2)</f>
    </oc>
    <nc r="D1428">
      <v>594764.51</v>
    </nc>
  </rcc>
  <rfmt sheetId="1" sqref="D1428">
    <dxf>
      <fill>
        <patternFill patternType="solid">
          <bgColor theme="7" tint="0.59999389629810485"/>
        </patternFill>
      </fill>
    </dxf>
  </rfmt>
  <rfmt sheetId="1" sqref="B1428">
    <dxf>
      <fill>
        <patternFill patternType="solid">
          <bgColor theme="7" tint="0.59999389629810485"/>
        </patternFill>
      </fill>
    </dxf>
  </rfmt>
  <rcc rId="22246" sId="1" numFmtId="4">
    <oc r="Q1427">
      <v>7373356.4500000002</v>
    </oc>
    <nc r="Q1427">
      <v>5914298.29</v>
    </nc>
  </rcc>
  <rfmt sheetId="1" sqref="Q1427">
    <dxf>
      <fill>
        <patternFill patternType="solid">
          <bgColor theme="7" tint="0.59999389629810485"/>
        </patternFill>
      </fill>
    </dxf>
  </rfmt>
  <rcc rId="22247" sId="1" numFmtId="4">
    <oc r="D1427">
      <f>ROUND((F1427+G1427+H1427+I1427+J1427+K1427+M1427+O1427+P1427+Q1427+R1427+S1427)*0.0214,2)</f>
    </oc>
    <nc r="D1427">
      <v>109473.66</v>
    </nc>
  </rcc>
  <rfmt sheetId="1" sqref="D1427">
    <dxf>
      <fill>
        <patternFill patternType="solid">
          <bgColor theme="7" tint="0.59999389629810485"/>
        </patternFill>
      </fill>
    </dxf>
  </rfmt>
  <rfmt sheetId="1" sqref="B1427">
    <dxf>
      <fill>
        <patternFill patternType="solid">
          <bgColor theme="7" tint="0.59999389629810485"/>
        </patternFill>
      </fill>
    </dxf>
  </rfmt>
  <rcc rId="22248" sId="1" numFmtId="4">
    <oc r="P1429">
      <v>3262976.23</v>
    </oc>
    <nc r="P1429">
      <v>1395534.03</v>
    </nc>
  </rcc>
  <rfmt sheetId="1" sqref="P1429">
    <dxf>
      <fill>
        <patternFill patternType="solid">
          <bgColor theme="7" tint="0.59999389629810485"/>
        </patternFill>
      </fill>
    </dxf>
  </rfmt>
  <rcc rId="22249" sId="1" numFmtId="4">
    <oc r="D1429">
      <f>ROUND((F1429+G1429+H1429+I1429+J1429+K1429+M1429+O1429+P1429+Q1429+R1429+S1429)*0.0214,2)</f>
    </oc>
    <nc r="D1429">
      <v>70186.09</v>
    </nc>
  </rcc>
  <rcc rId="22250" sId="1" numFmtId="4">
    <oc r="H2053">
      <v>5100934.25</v>
    </oc>
    <nc r="H2053">
      <v>1592031.12</v>
    </nc>
  </rcc>
  <rfmt sheetId="1" sqref="H2053">
    <dxf>
      <fill>
        <patternFill patternType="solid">
          <bgColor theme="7" tint="0.59999389629810485"/>
        </patternFill>
      </fill>
    </dxf>
  </rfmt>
  <rcc rId="22251" sId="1" numFmtId="4">
    <oc r="I2053">
      <v>2439318.08</v>
    </oc>
    <nc r="I2053">
      <v>934173.29</v>
    </nc>
  </rcc>
  <rfmt sheetId="1" sqref="I2053">
    <dxf>
      <fill>
        <patternFill patternType="solid">
          <bgColor theme="7" tint="0.59999389629810485"/>
        </patternFill>
      </fill>
    </dxf>
  </rfmt>
  <rfmt sheetId="1" sqref="B1429">
    <dxf>
      <fill>
        <patternFill patternType="solid">
          <bgColor theme="7" tint="0.59999389629810485"/>
        </patternFill>
      </fill>
    </dxf>
  </rfmt>
  <rfmt sheetId="1" sqref="B2053">
    <dxf>
      <fill>
        <patternFill patternType="solid">
          <bgColor theme="7" tint="0.59999389629810485"/>
        </patternFill>
      </fill>
    </dxf>
  </rfmt>
  <rcc rId="22252" sId="1" numFmtId="4">
    <oc r="D1430">
      <f>ROUND((F1430+G1430+H1430+I1430+J1430+K1430+M1430+O1430+P1430+Q1430+R1430+S1430)*0.0214,2)</f>
    </oc>
    <nc r="D1430">
      <v>86185.56</v>
    </nc>
  </rcc>
  <rcc rId="22253" sId="1" numFmtId="4">
    <oc r="H1430">
      <v>4585988.8899999997</v>
    </oc>
    <nc r="H1430">
      <v>1826886.2</v>
    </nc>
  </rcc>
  <rfmt sheetId="1" sqref="H1430">
    <dxf>
      <fill>
        <patternFill patternType="solid">
          <bgColor theme="7" tint="0.59999389629810485"/>
        </patternFill>
      </fill>
    </dxf>
  </rfmt>
  <rcc rId="22254" sId="1" numFmtId="4">
    <oc r="I1430">
      <v>2193122.14</v>
    </oc>
    <nc r="I1430">
      <v>724925.47</v>
    </nc>
  </rcc>
  <rfmt sheetId="1" sqref="I1430">
    <dxf>
      <fill>
        <patternFill patternType="solid">
          <bgColor theme="7" tint="0.59999389629810485"/>
        </patternFill>
      </fill>
    </dxf>
  </rfmt>
  <rfmt sheetId="1" sqref="B1430:C1430">
    <dxf>
      <fill>
        <patternFill patternType="solid">
          <bgColor theme="7" tint="0.59999389629810485"/>
        </patternFill>
      </fill>
    </dxf>
  </rfmt>
  <rfmt sheetId="1" sqref="D1430">
    <dxf>
      <fill>
        <patternFill patternType="solid">
          <bgColor theme="7" tint="0.59999389629810485"/>
        </patternFill>
      </fill>
    </dxf>
  </rfmt>
  <rcc rId="22255" sId="1" numFmtId="4">
    <oc r="P1433">
      <v>3713810.13</v>
    </oc>
    <nc r="P1433">
      <v>3079564.81</v>
    </nc>
  </rcc>
  <rfmt sheetId="1" sqref="P1433">
    <dxf>
      <fill>
        <patternFill patternType="solid">
          <bgColor theme="7" tint="0.59999389629810485"/>
        </patternFill>
      </fill>
    </dxf>
  </rfmt>
  <rfmt sheetId="1" sqref="B1433">
    <dxf>
      <fill>
        <patternFill patternType="solid">
          <bgColor theme="7" tint="0.59999389629810485"/>
        </patternFill>
      </fill>
    </dxf>
  </rfmt>
  <rcc rId="22256" sId="1" numFmtId="4">
    <oc r="H1433">
      <v>2902826.34</v>
    </oc>
    <nc r="H1433">
      <v>1323208.97</v>
    </nc>
  </rcc>
  <rfmt sheetId="1" sqref="H1433">
    <dxf>
      <fill>
        <patternFill patternType="solid">
          <bgColor theme="7" tint="0.59999389629810485"/>
        </patternFill>
      </fill>
    </dxf>
  </rfmt>
  <rcc rId="22257" sId="1" numFmtId="4">
    <oc r="I1433">
      <v>1388196.28</v>
    </oc>
    <nc r="I1433">
      <v>673172.87</v>
    </nc>
  </rcc>
  <rfmt sheetId="1" sqref="I1433">
    <dxf>
      <fill>
        <patternFill patternType="solid">
          <bgColor theme="7" tint="0.59999389629810485"/>
        </patternFill>
      </fill>
    </dxf>
  </rfmt>
  <rcc rId="22258" sId="1" numFmtId="4">
    <oc r="G1433">
      <v>3999071.69</v>
    </oc>
    <nc r="G1433">
      <v>1699915.18</v>
    </nc>
  </rcc>
  <rfmt sheetId="1" sqref="G1433">
    <dxf>
      <fill>
        <patternFill patternType="solid">
          <bgColor theme="7" tint="0.59999389629810485"/>
        </patternFill>
      </fill>
    </dxf>
  </rfmt>
  <rcc rId="22259" sId="1" numFmtId="4">
    <oc r="D1433">
      <f>ROUND((F1433+G1433+H1433+I1433+J1433+K1433+M1433+O1433+P1433+Q1433+R1433+S1433)*0.0214,2)</f>
    </oc>
    <nc r="D1433">
      <v>125421.2</v>
    </nc>
  </rcc>
  <rfmt sheetId="1" sqref="D1433">
    <dxf>
      <fill>
        <patternFill patternType="solid">
          <bgColor theme="7" tint="0.59999389629810485"/>
        </patternFill>
      </fill>
    </dxf>
  </rfmt>
  <rcc rId="22260" sId="1" numFmtId="4">
    <oc r="I1432">
      <v>2103506.9</v>
    </oc>
    <nc r="I1432">
      <v>1076334.83</v>
    </nc>
  </rcc>
  <rfmt sheetId="1" sqref="I1432">
    <dxf>
      <fill>
        <patternFill patternType="solid">
          <bgColor theme="7" tint="0.59999389629810485"/>
        </patternFill>
      </fill>
    </dxf>
  </rfmt>
  <rcc rId="22261" sId="1" numFmtId="4">
    <oc r="H1432">
      <v>4398596.46</v>
    </oc>
    <nc r="H1432">
      <v>2616222.88</v>
    </nc>
  </rcc>
  <rfmt sheetId="1" sqref="H1432">
    <dxf>
      <fill>
        <patternFill patternType="solid">
          <bgColor theme="7" tint="0.59999389629810485"/>
        </patternFill>
      </fill>
    </dxf>
  </rfmt>
  <rcc rId="22262" sId="1" numFmtId="4">
    <oc r="J1432">
      <v>2515706.58</v>
    </oc>
    <nc r="J1432">
      <v>850542.86</v>
    </nc>
  </rcc>
  <rfmt sheetId="1" sqref="J1432">
    <dxf>
      <fill>
        <patternFill patternType="solid">
          <bgColor theme="7" tint="0.59999389629810485"/>
        </patternFill>
      </fill>
    </dxf>
  </rfmt>
  <rcc rId="22263" sId="1" numFmtId="4">
    <oc r="D1432">
      <f>ROUND((F1432+G1432+H1432+I1432+J1432+K1432+M1432+O1432+P1432+Q1432+R1432+S1432)*0.0214,2)</f>
    </oc>
    <nc r="D1432">
      <v>209810.67</v>
    </nc>
  </rcc>
  <rfmt sheetId="1" sqref="D1432">
    <dxf>
      <fill>
        <patternFill patternType="solid">
          <bgColor theme="7" tint="0.59999389629810485"/>
        </patternFill>
      </fill>
    </dxf>
  </rfmt>
  <rfmt sheetId="1" sqref="B1432">
    <dxf>
      <fill>
        <patternFill patternType="solid">
          <bgColor theme="7" tint="0.59999389629810485"/>
        </patternFill>
      </fill>
    </dxf>
  </rfmt>
  <rfmt sheetId="1" sqref="C1432">
    <dxf>
      <fill>
        <patternFill patternType="solid">
          <bgColor theme="7" tint="0.59999389629810485"/>
        </patternFill>
      </fill>
    </dxf>
  </rfmt>
  <rcc rId="22264" sId="1" numFmtId="4">
    <oc r="I1434">
      <v>1043225.6</v>
    </oc>
    <nc r="I1434">
      <v>402332.43</v>
    </nc>
  </rcc>
  <rfmt sheetId="1" sqref="I1434">
    <dxf>
      <fill>
        <patternFill patternType="solid">
          <bgColor theme="7" tint="0.59999389629810485"/>
        </patternFill>
      </fill>
    </dxf>
  </rfmt>
  <rcc rId="22265" sId="1" numFmtId="4">
    <oc r="H1434">
      <v>2181465.84</v>
    </oc>
    <nc r="H1434">
      <v>806428.64</v>
    </nc>
  </rcc>
  <rfmt sheetId="1" sqref="H1434">
    <dxf>
      <fill>
        <patternFill patternType="solid">
          <bgColor theme="7" tint="0.59999389629810485"/>
        </patternFill>
      </fill>
    </dxf>
  </rfmt>
  <rcc rId="22266" sId="1" numFmtId="4">
    <oc r="J1434">
      <v>489253.54</v>
    </oc>
    <nc r="J1434">
      <v>256117.72</v>
    </nc>
  </rcc>
  <rfmt sheetId="1" sqref="J1434">
    <dxf>
      <fill>
        <patternFill patternType="solid">
          <bgColor theme="7" tint="0.59999389629810485"/>
        </patternFill>
      </fill>
    </dxf>
  </rfmt>
  <rfmt sheetId="1" sqref="B1434:D1434">
    <dxf>
      <fill>
        <patternFill patternType="solid">
          <bgColor theme="7" tint="0.59999389629810485"/>
        </patternFill>
      </fill>
    </dxf>
  </rfmt>
  <rcc rId="22267" sId="1" numFmtId="4">
    <oc r="O1435">
      <v>10631778.449999999</v>
    </oc>
    <nc r="O1435">
      <v>8939012.6400000006</v>
    </nc>
  </rcc>
  <rfmt sheetId="1" sqref="O1435">
    <dxf>
      <fill>
        <patternFill patternType="solid">
          <bgColor theme="7" tint="0.59999389629810485"/>
        </patternFill>
      </fill>
    </dxf>
  </rfmt>
  <rcc rId="22268" sId="1" numFmtId="4">
    <oc r="D1435">
      <f>ROUND((F1435+G1435+H1435+I1435+J1435+K1435+M1435+O1435+P1435+Q1435+R1435+S1435)*0.0214,2)</f>
    </oc>
    <nc r="D1435">
      <v>204113.27</v>
    </nc>
  </rcc>
  <rfmt sheetId="1" sqref="B1435:D1435">
    <dxf>
      <fill>
        <patternFill patternType="solid">
          <bgColor theme="7" tint="0.59999389629810485"/>
        </patternFill>
      </fill>
    </dxf>
  </rfmt>
  <rcc rId="22269" sId="1" numFmtId="4">
    <oc r="H2055">
      <v>6172096</v>
    </oc>
    <nc r="H2055">
      <v>2962401.55</v>
    </nc>
  </rcc>
  <rfmt sheetId="1" sqref="H2055">
    <dxf>
      <fill>
        <patternFill patternType="solid">
          <bgColor theme="7" tint="0.59999389629810485"/>
        </patternFill>
      </fill>
    </dxf>
  </rfmt>
  <rcc rId="22270" sId="1" numFmtId="4">
    <oc r="I2055">
      <v>2951558.4</v>
    </oc>
    <nc r="I2055">
      <v>1542026.44</v>
    </nc>
  </rcc>
  <rfmt sheetId="1" sqref="I2055">
    <dxf>
      <fill>
        <patternFill patternType="solid">
          <bgColor theme="7" tint="0.59999389629810485"/>
        </patternFill>
      </fill>
    </dxf>
  </rfmt>
  <rcc rId="22271" sId="1" numFmtId="4">
    <oc r="D2055">
      <f>ROUND((F2054+G2054+H2054+I2054+J2054+K2054+M2054+O2054+P2054+Q2054+R2054+S2054)*0.0214,2)</f>
    </oc>
    <nc r="D2055">
      <v>46936.14</v>
    </nc>
  </rcc>
  <rfmt sheetId="1" sqref="D2055">
    <dxf>
      <fill>
        <patternFill patternType="solid">
          <bgColor theme="7" tint="0.59999389629810485"/>
        </patternFill>
      </fill>
    </dxf>
  </rfmt>
  <rfmt sheetId="1" sqref="B2055">
    <dxf>
      <fill>
        <patternFill patternType="solid">
          <bgColor theme="7" tint="0.59999389629810485"/>
        </patternFill>
      </fill>
    </dxf>
  </rfmt>
  <rcc rId="22272" sId="1" numFmtId="4">
    <oc r="D1438">
      <f>ROUND((F1438+G1438+H1438+I1438+J1438+K1438+M1438+O1438+P1438+Q1438+R1438+S1438)*0.0214,2)</f>
    </oc>
    <nc r="D1438">
      <v>129304.42</v>
    </nc>
  </rcc>
  <rfmt sheetId="1" sqref="D1438">
    <dxf>
      <fill>
        <patternFill patternType="solid">
          <bgColor theme="7" tint="0.59999389629810485"/>
        </patternFill>
      </fill>
    </dxf>
  </rfmt>
  <rfmt sheetId="1" sqref="B1438">
    <dxf>
      <fill>
        <patternFill patternType="solid">
          <bgColor theme="7" tint="0.59999389629810485"/>
        </patternFill>
      </fill>
    </dxf>
  </rfmt>
  <rcc rId="22273" sId="1" numFmtId="4">
    <oc r="G1439">
      <v>2085120.83</v>
    </oc>
    <nc r="G1439">
      <v>1245432.55</v>
    </nc>
  </rcc>
  <rfmt sheetId="1" sqref="G1439">
    <dxf>
      <fill>
        <patternFill patternType="solid">
          <bgColor theme="7" tint="0.59999389629810485"/>
        </patternFill>
      </fill>
    </dxf>
  </rfmt>
  <rcc rId="22274" sId="1" numFmtId="4">
    <oc r="H1439">
      <v>1513541.22</v>
    </oc>
    <nc r="H1439">
      <v>572682.34</v>
    </nc>
  </rcc>
  <rfmt sheetId="1" sqref="H1439">
    <dxf>
      <fill>
        <patternFill patternType="solid">
          <bgColor theme="7" tint="0.59999389629810485"/>
        </patternFill>
      </fill>
    </dxf>
  </rfmt>
  <rcc rId="22275" sId="1" numFmtId="4">
    <oc r="I1439">
      <v>723790.64</v>
    </oc>
    <nc r="I1439">
      <v>304763.56</v>
    </nc>
  </rcc>
  <rfmt sheetId="1" sqref="I1439">
    <dxf>
      <fill>
        <patternFill patternType="solid">
          <bgColor theme="7" tint="0.59999389629810485"/>
        </patternFill>
      </fill>
    </dxf>
  </rfmt>
  <rcc rId="22276" sId="1" numFmtId="4">
    <oc r="D1439">
      <f>ROUND((F1439+G1439+H1439+I1439+J1439+K1439+M1439+O1439+P1439+Q1439+R1439+S1439)*0.0214,2)</f>
    </oc>
    <nc r="D1439">
      <v>68586.14</v>
    </nc>
  </rcc>
  <rfmt sheetId="1" sqref="B1439:D1439">
    <dxf>
      <fill>
        <patternFill patternType="solid">
          <bgColor theme="7" tint="0.59999389629810485"/>
        </patternFill>
      </fill>
    </dxf>
  </rfmt>
  <rcc rId="22277" sId="1" numFmtId="4">
    <oc r="P1440">
      <v>1893275.31</v>
    </oc>
    <nc r="P1440">
      <v>761707.6</v>
    </nc>
  </rcc>
  <rfmt sheetId="1" sqref="P1440">
    <dxf>
      <fill>
        <patternFill patternType="solid">
          <bgColor theme="7" tint="0.59999389629810485"/>
        </patternFill>
      </fill>
    </dxf>
  </rfmt>
  <rcc rId="22278" sId="1" numFmtId="4">
    <oc r="G1440">
      <v>4077430.43</v>
    </oc>
    <nc r="G1440">
      <v>1350307.62</v>
    </nc>
  </rcc>
  <rfmt sheetId="1" sqref="G1440">
    <dxf>
      <fill>
        <patternFill patternType="solid">
          <bgColor theme="7" tint="0.59999389629810485"/>
        </patternFill>
      </fill>
    </dxf>
  </rfmt>
  <rcc rId="22279" sId="1" numFmtId="4">
    <oc r="H1440">
      <v>2959712.91</v>
    </oc>
    <nc r="H1440">
      <v>560408.17000000004</v>
    </nc>
  </rcc>
  <rfmt sheetId="1" sqref="H1440">
    <dxf>
      <fill>
        <patternFill patternType="solid">
          <bgColor theme="7" tint="0.59999389629810485"/>
        </patternFill>
      </fill>
    </dxf>
  </rfmt>
  <rcc rId="22280" sId="1" numFmtId="4">
    <oc r="I1440">
      <v>1415364.49</v>
    </oc>
    <nc r="I1440">
      <v>277245.90000000002</v>
    </nc>
  </rcc>
  <rfmt sheetId="1" sqref="I1440">
    <dxf>
      <fill>
        <patternFill patternType="solid">
          <bgColor theme="7" tint="0.59999389629810485"/>
        </patternFill>
      </fill>
    </dxf>
  </rfmt>
  <rcc rId="22281" sId="1" numFmtId="4">
    <oc r="D1440">
      <f>ROUND((F1440+G1440+H1440+I1440+J1440+K1440+M1440+O1440+P1440+Q1440+R1440+S1440)*0.0214,2)</f>
    </oc>
    <nc r="D1440">
      <v>54598.38</v>
    </nc>
  </rcc>
  <rfmt sheetId="1" sqref="B1440">
    <dxf>
      <fill>
        <patternFill patternType="solid">
          <bgColor theme="7" tint="0.59999389629810485"/>
        </patternFill>
      </fill>
    </dxf>
  </rfmt>
  <rfmt sheetId="1" sqref="D1440">
    <dxf>
      <fill>
        <patternFill patternType="solid">
          <bgColor theme="7" tint="0.59999389629810485"/>
        </patternFill>
      </fill>
    </dxf>
  </rfmt>
  <rcc rId="22282" sId="1" numFmtId="4">
    <oc r="D1441">
      <v>337750.49000000005</v>
    </oc>
    <nc r="D1441">
      <v>362268.83</v>
    </nc>
  </rcc>
  <rfmt sheetId="1" sqref="D1441">
    <dxf>
      <fill>
        <patternFill patternType="solid">
          <bgColor theme="7" tint="0.59999389629810485"/>
        </patternFill>
      </fill>
    </dxf>
  </rfmt>
  <rfmt sheetId="1" sqref="B1441">
    <dxf>
      <fill>
        <patternFill patternType="solid">
          <bgColor theme="7" tint="0.59999389629810485"/>
        </patternFill>
      </fill>
    </dxf>
  </rfmt>
  <rfmt sheetId="1" sqref="G1441">
    <dxf>
      <fill>
        <patternFill patternType="solid">
          <bgColor theme="7" tint="0.59999389629810485"/>
        </patternFill>
      </fill>
    </dxf>
  </rfmt>
  <rcc rId="22283" sId="1" numFmtId="4">
    <oc r="I1442">
      <v>441219.64</v>
    </oc>
    <nc r="I1442">
      <v>92831.19</v>
    </nc>
  </rcc>
  <rfmt sheetId="1" sqref="I1442">
    <dxf>
      <fill>
        <patternFill patternType="solid">
          <bgColor theme="7" tint="0.59999389629810485"/>
        </patternFill>
      </fill>
    </dxf>
  </rfmt>
  <rcc rId="22284" sId="1" numFmtId="4">
    <oc r="D1442">
      <f>ROUND((F1442+G1442+H1442+I1442+J1442+K1442+M1442+O1442+P1442+Q1442+R1442+S1442)*0.0214,2)</f>
    </oc>
    <nc r="D1442">
      <v>967.3</v>
    </nc>
  </rcc>
  <rfmt sheetId="1" sqref="D1442">
    <dxf>
      <fill>
        <patternFill patternType="solid">
          <bgColor theme="7" tint="0.59999389629810485"/>
        </patternFill>
      </fill>
    </dxf>
  </rfmt>
  <rfmt sheetId="1" sqref="B1442">
    <dxf>
      <fill>
        <patternFill patternType="solid">
          <bgColor theme="7" tint="0.59999389629810485"/>
        </patternFill>
      </fill>
    </dxf>
  </rfmt>
  <rcc rId="22285" sId="1" numFmtId="4">
    <oc r="P1443">
      <v>3601744.1</v>
    </oc>
    <nc r="P1443">
      <v>807271.07</v>
    </nc>
  </rcc>
  <rfmt sheetId="1" sqref="P1443">
    <dxf>
      <fill>
        <patternFill patternType="solid">
          <bgColor theme="7" tint="0.59999389629810485"/>
        </patternFill>
      </fill>
    </dxf>
  </rfmt>
  <rfmt sheetId="1" sqref="B1443:C1443">
    <dxf>
      <fill>
        <patternFill patternType="solid">
          <bgColor theme="7" tint="0.59999389629810485"/>
        </patternFill>
      </fill>
    </dxf>
  </rfmt>
</revisions>
</file>

<file path=xl/revisions/revisionLog3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286" sId="1" numFmtId="4">
    <oc r="G776">
      <v>5271509.84</v>
    </oc>
    <nc r="G776">
      <v>2601664.5499999998</v>
    </nc>
  </rcc>
  <rfmt sheetId="1" sqref="G776">
    <dxf>
      <fill>
        <patternFill patternType="solid">
          <bgColor theme="7" tint="0.59999389629810485"/>
        </patternFill>
      </fill>
    </dxf>
  </rfmt>
  <rfmt sheetId="1" sqref="B776">
    <dxf>
      <fill>
        <patternFill patternType="solid">
          <bgColor theme="7" tint="0.59999389629810485"/>
        </patternFill>
      </fill>
    </dxf>
  </rfmt>
  <rcc rId="22287" sId="1" numFmtId="4">
    <oc r="E780">
      <v>70642.81</v>
    </oc>
    <nc r="E780">
      <v>252829.25</v>
    </nc>
  </rcc>
  <rfmt sheetId="1" sqref="E780">
    <dxf>
      <fill>
        <patternFill patternType="solid">
          <bgColor theme="7" tint="0.59999389629810485"/>
        </patternFill>
      </fill>
    </dxf>
  </rfmt>
  <rfmt sheetId="1" sqref="B780">
    <dxf>
      <fill>
        <patternFill patternType="solid">
          <bgColor theme="7" tint="0.59999389629810485"/>
        </patternFill>
      </fill>
    </dxf>
  </rfmt>
  <rcc rId="22288" sId="1" numFmtId="4">
    <oc r="G769">
      <v>1049375.18</v>
    </oc>
    <nc r="G769">
      <v>919790.39</v>
    </nc>
  </rcc>
  <rfmt sheetId="1" sqref="G769">
    <dxf>
      <fill>
        <patternFill patternType="solid">
          <bgColor theme="7" tint="0.59999389629810485"/>
        </patternFill>
      </fill>
    </dxf>
  </rfmt>
  <rfmt sheetId="1" sqref="B769">
    <dxf>
      <fill>
        <patternFill patternType="solid">
          <bgColor theme="7" tint="0.59999389629810485"/>
        </patternFill>
      </fill>
    </dxf>
  </rfmt>
  <rfmt sheetId="1" sqref="C769">
    <dxf>
      <fill>
        <patternFill patternType="solid">
          <bgColor theme="7" tint="0.59999389629810485"/>
        </patternFill>
      </fill>
    </dxf>
  </rfmt>
  <rcc rId="22289" sId="1" numFmtId="4">
    <oc r="D769">
      <v>78325.070000000007</v>
    </oc>
    <nc r="D769">
      <v>88166.83</v>
    </nc>
  </rcc>
  <rfmt sheetId="1" sqref="D769">
    <dxf>
      <fill>
        <patternFill patternType="solid">
          <bgColor theme="7" tint="0.59999389629810485"/>
        </patternFill>
      </fill>
    </dxf>
  </rfmt>
  <rcc rId="22290" sId="1" numFmtId="4">
    <oc r="H1450">
      <v>3471312.18</v>
    </oc>
    <nc r="H1450">
      <v>605384.61</v>
    </nc>
  </rcc>
  <rfmt sheetId="1" sqref="H1450">
    <dxf>
      <fill>
        <patternFill patternType="solid">
          <bgColor theme="7" tint="0.59999389629810485"/>
        </patternFill>
      </fill>
    </dxf>
  </rfmt>
  <rcc rId="22291" sId="1" numFmtId="4">
    <oc r="I1450">
      <v>1660058.88</v>
    </oc>
    <nc r="I1450">
      <v>218315.09999999998</v>
    </nc>
  </rcc>
  <rfmt sheetId="1" sqref="I1450">
    <dxf>
      <fill>
        <patternFill patternType="solid">
          <bgColor theme="7" tint="0.59999389629810485"/>
        </patternFill>
      </fill>
    </dxf>
  </rfmt>
  <rcc rId="22292" sId="1" numFmtId="4">
    <oc r="J1450">
      <v>1985361</v>
    </oc>
    <nc r="J1450">
      <v>186408.21</v>
    </nc>
  </rcc>
  <rfmt sheetId="1" sqref="J1450">
    <dxf>
      <fill>
        <patternFill patternType="solid">
          <bgColor theme="7" tint="0.59999389629810485"/>
        </patternFill>
      </fill>
    </dxf>
  </rfmt>
  <rfmt sheetId="1" sqref="G1450">
    <dxf>
      <fill>
        <patternFill patternType="solid">
          <bgColor theme="7" tint="0.59999389629810485"/>
        </patternFill>
      </fill>
    </dxf>
  </rfmt>
  <rcc rId="22293" sId="1" numFmtId="4">
    <oc r="D1450">
      <f>ROUND((F1450+G1450+H1450+I1450+J1450+K1450+M1450+O1450+P1450+Q1450+R1450+S1450)*0.0214,2)</f>
    </oc>
    <nc r="D1450">
      <v>47674.91</v>
    </nc>
  </rcc>
  <rfmt sheetId="1" sqref="D1450">
    <dxf>
      <fill>
        <patternFill patternType="solid">
          <bgColor theme="7" tint="0.59999389629810485"/>
        </patternFill>
      </fill>
    </dxf>
  </rfmt>
  <rfmt sheetId="1" sqref="B1450">
    <dxf>
      <fill>
        <patternFill patternType="solid">
          <bgColor theme="7" tint="0.59999389629810485"/>
        </patternFill>
      </fill>
    </dxf>
  </rfmt>
  <rcc rId="22294" sId="1" numFmtId="4">
    <oc r="H1451">
      <v>4358540.79</v>
    </oc>
    <nc r="H1451">
      <v>549779.92000000004</v>
    </nc>
  </rcc>
  <rfmt sheetId="1" sqref="H1451">
    <dxf>
      <fill>
        <patternFill patternType="solid">
          <bgColor theme="7" tint="0.59999389629810485"/>
        </patternFill>
      </fill>
    </dxf>
  </rfmt>
  <rcc rId="22295" sId="1" numFmtId="4">
    <oc r="I1451">
      <v>2084351.39</v>
    </oc>
    <nc r="I1451">
      <v>217396.8</v>
    </nc>
  </rcc>
  <rfmt sheetId="1" sqref="I1451">
    <dxf>
      <fill>
        <patternFill patternType="solid">
          <bgColor theme="7" tint="0.59999389629810485"/>
        </patternFill>
      </fill>
    </dxf>
  </rfmt>
  <rcc rId="22296" sId="1" numFmtId="4">
    <oc r="D1451">
      <f>ROUND((F1451+G1451+H1451+I1451+J1451+K1451+M1451+O1451+P1451+Q1451+R1451+S1451)*0.0214,2)</f>
    </oc>
    <nc r="D1451">
      <v>55654.720000000001</v>
    </nc>
  </rcc>
  <rfmt sheetId="1" sqref="D1451">
    <dxf>
      <fill>
        <patternFill patternType="solid">
          <bgColor theme="7" tint="0.59999389629810485"/>
        </patternFill>
      </fill>
    </dxf>
  </rfmt>
  <rfmt sheetId="1" sqref="B1451:C1451">
    <dxf>
      <fill>
        <patternFill patternType="solid">
          <bgColor theme="7" tint="0.59999389629810485"/>
        </patternFill>
      </fill>
    </dxf>
  </rfmt>
  <rcc rId="22297" sId="1" numFmtId="4">
    <oc r="H2063">
      <v>3437618.82</v>
    </oc>
    <nc r="H2063">
      <v>238430.37</v>
    </nc>
  </rcc>
  <rfmt sheetId="1" sqref="H2063">
    <dxf>
      <fill>
        <patternFill patternType="solid">
          <bgColor theme="7" tint="0.59999389629810485"/>
        </patternFill>
      </fill>
    </dxf>
  </rfmt>
  <rcc rId="22298" sId="1" numFmtId="4">
    <oc r="I2063">
      <v>1643945.97</v>
    </oc>
    <nc r="I2063">
      <v>75509.13</v>
    </nc>
  </rcc>
  <rfmt sheetId="1" sqref="I2063">
    <dxf>
      <fill>
        <patternFill patternType="solid">
          <bgColor theme="7" tint="0.59999389629810485"/>
        </patternFill>
      </fill>
    </dxf>
  </rfmt>
  <rcc rId="22299" sId="1" numFmtId="4">
    <oc r="P1452">
      <v>2199005.75</v>
    </oc>
    <nc r="P1452">
      <v>720510.03</v>
    </nc>
  </rcc>
  <rfmt sheetId="1" sqref="P1452">
    <dxf>
      <fill>
        <patternFill patternType="solid">
          <bgColor theme="7" tint="0.59999389629810485"/>
        </patternFill>
      </fill>
    </dxf>
  </rfmt>
</revisions>
</file>

<file path=xl/revisions/revisionLog3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00" sId="2">
    <nc r="B106" t="inlineStr">
      <is>
        <t>-</t>
      </is>
    </nc>
  </rcc>
  <rcc rId="22301" sId="2">
    <nc r="C106" t="inlineStr">
      <is>
        <t>2022</t>
      </is>
    </nc>
  </rcc>
  <rcc rId="22302" sId="2" odxf="1" dxf="1">
    <nc r="D106" t="inlineStr">
      <is>
        <t>Советский район</t>
      </is>
    </nc>
    <odxf>
      <numFmt numFmtId="4" formatCode="#,##0.00"/>
    </odxf>
    <ndxf>
      <numFmt numFmtId="0" formatCode="General"/>
    </ndxf>
  </rcc>
  <rcc rId="22303" sId="2">
    <nc r="E106" t="inlineStr">
      <is>
        <t>г. Советский, ул. Гагарина, д. 71</t>
      </is>
    </nc>
  </rcc>
  <rcc rId="22304" sId="2">
    <nc r="G106" t="inlineStr">
      <is>
        <t>По невозможности на 2026-2028 (69/КР от 08.07.2022)</t>
      </is>
    </nc>
  </rcc>
  <rrc rId="22305" sId="1" ref="A1970:XFD1970" action="deleteRow">
    <undo index="0" exp="area" dr="S1970:S1985" r="S1986" sId="1"/>
    <undo index="0" exp="area" dr="R1970:R1985" r="R1986" sId="1"/>
    <undo index="0" exp="area" dr="Q1970:Q1985" r="Q1986" sId="1"/>
    <undo index="0" exp="area" dr="P1970:P1985" r="P1986" sId="1"/>
    <undo index="0" exp="area" dr="O1970:O1985" r="O1986" sId="1"/>
    <undo index="0" exp="area" dr="M1970:M1985" r="M1986" sId="1"/>
    <undo index="0" exp="area" dr="L1970:L1985" r="L1986" sId="1"/>
    <undo index="0" exp="area" dr="K1970:K1985" r="K1986" sId="1"/>
    <undo index="0" exp="area" dr="J1970:J1985" r="J1986" sId="1"/>
    <undo index="0" exp="area" dr="I1970:I1985" r="I1986" sId="1"/>
    <undo index="0" exp="area" dr="H1970:H1985" r="H1986" sId="1"/>
    <undo index="0" exp="area" dr="G1970:G1985" r="G1986" sId="1"/>
    <undo index="0" exp="area" dr="F1970:F1985" r="F1986" sId="1"/>
    <undo index="0" exp="area" dr="E1970:E1985" r="E1986" sId="1"/>
    <undo index="0" exp="area" dr="D1970:D1985" r="D1986" sId="1"/>
    <rfmt sheetId="1" xfDxf="1" sqref="A1970:XFD1970" start="0" length="0">
      <dxf>
        <font>
          <color auto="1"/>
        </font>
      </dxf>
    </rfmt>
    <rcc rId="0" sId="1" dxf="1">
      <nc r="A1970">
        <v>490</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70" t="inlineStr">
        <is>
          <t>г. Советский, ул. Гагарина, д. 71</t>
        </is>
      </nc>
      <ndxf>
        <font>
          <sz val="10"/>
          <color auto="1"/>
          <name val="Times New Roman"/>
          <family val="1"/>
          <charset val="204"/>
          <scheme val="none"/>
        </font>
        <numFmt numFmtId="2" formatCode="0.00"/>
        <fill>
          <patternFill patternType="solid">
            <bgColor theme="7" tint="0.59999389629810485"/>
          </patternFill>
        </fill>
        <alignment horizontal="left" vertical="center" wrapText="1"/>
        <border outline="0">
          <left style="thin">
            <color indexed="64"/>
          </left>
          <right style="thin">
            <color indexed="64"/>
          </right>
          <top style="thin">
            <color indexed="64"/>
          </top>
          <bottom style="thin">
            <color indexed="64"/>
          </bottom>
        </border>
      </ndxf>
    </rcc>
    <rcc rId="0" sId="1" dxf="1">
      <nc r="C1970">
        <f>ROUND(SUM(D1970+E1970+F1970+G1970+H1970+I1970+J1970+K1970+M1970+O1970+P1970+Q1970+R1970+S1970),2)</f>
      </nc>
      <ndxf>
        <font>
          <sz val="9"/>
          <color auto="1"/>
          <name val="Times New Roman"/>
          <family val="1"/>
          <charset val="204"/>
          <scheme val="none"/>
        </font>
        <numFmt numFmtId="4" formatCode="#,##0.00"/>
        <fill>
          <patternFill patternType="solid">
            <bgColor theme="7" tint="0.59999389629810485"/>
          </patternFill>
        </fill>
        <alignment horizontal="center" vertical="center" wrapText="1"/>
        <border outline="0">
          <left style="thin">
            <color indexed="64"/>
          </left>
          <right style="thin">
            <color indexed="64"/>
          </right>
          <top style="thin">
            <color indexed="64"/>
          </top>
          <bottom style="thin">
            <color indexed="64"/>
          </bottom>
        </border>
      </ndxf>
    </rcc>
    <rcc rId="0" sId="1" dxf="1">
      <nc r="D1970">
        <f>ROUND((F1970+G1970+H1970+I1970+J1970+K1970+M1970+O1970+P1970+Q1970+R1970+S1970)*0.0214,2)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7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7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197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H1970" start="0" length="0">
      <dxf>
        <font>
          <sz val="9"/>
          <color auto="1"/>
          <name val="Times New Roman"/>
          <family val="1"/>
          <charset val="204"/>
          <scheme val="none"/>
        </font>
        <numFmt numFmtId="166" formatCode="#\ ###\ ###\ ##0.00"/>
        <fill>
          <patternFill patternType="solid">
            <bgColor theme="7" tint="0.59999389629810485"/>
          </patternFill>
        </fill>
        <alignment horizontal="center" vertical="center" wrapText="1"/>
        <border outline="0">
          <right style="thin">
            <color indexed="64"/>
          </right>
          <top style="thin">
            <color indexed="64"/>
          </top>
          <bottom style="thin">
            <color indexed="64"/>
          </bottom>
        </border>
      </dxf>
    </rfmt>
    <rfmt sheetId="1" sqref="I1970" start="0" length="0">
      <dxf>
        <font>
          <sz val="9"/>
          <color auto="1"/>
          <name val="Times New Roman"/>
          <family val="1"/>
          <charset val="204"/>
          <scheme val="none"/>
        </font>
        <numFmt numFmtId="166" formatCode="#\ ###\ ###\ ##0.00"/>
        <fill>
          <patternFill patternType="solid">
            <bgColor theme="7" tint="0.59999389629810485"/>
          </patternFill>
        </fill>
        <alignment horizontal="center" vertical="center" wrapText="1"/>
        <border outline="0">
          <right style="thin">
            <color indexed="64"/>
          </right>
          <top style="thin">
            <color indexed="64"/>
          </top>
          <bottom style="thin">
            <color indexed="64"/>
          </bottom>
        </border>
      </dxf>
    </rfmt>
    <rfmt sheetId="1" sqref="J1970" start="0" length="0">
      <dxf>
        <font>
          <sz val="9"/>
          <color auto="1"/>
          <name val="Times New Roman"/>
          <family val="1"/>
          <charset val="204"/>
          <scheme val="none"/>
        </font>
        <numFmt numFmtId="166" formatCode="#\ ###\ ###\ ##0.00"/>
        <fill>
          <patternFill patternType="solid">
            <bgColor theme="7" tint="0.59999389629810485"/>
          </patternFill>
        </fill>
        <alignment horizontal="center" vertical="center" wrapText="1"/>
        <border outline="0">
          <right style="thin">
            <color indexed="64"/>
          </right>
          <top style="thin">
            <color indexed="64"/>
          </top>
          <bottom style="thin">
            <color indexed="64"/>
          </bottom>
        </border>
      </dxf>
    </rfmt>
    <rcc rId="0" sId="1" dxf="1" numFmtId="4">
      <nc r="K1970">
        <v>373070.61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L197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7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7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7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97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7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7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7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80" sId="1" numFmtId="4">
    <oc r="G2073">
      <v>1707599.81</v>
    </oc>
    <nc r="G2073">
      <v>1773590.52</v>
    </nc>
  </rcc>
  <rcc rId="16781" sId="1" numFmtId="4">
    <oc r="I2073">
      <v>560009.54</v>
    </oc>
    <nc r="I2073">
      <v>304419.09000000003</v>
    </nc>
  </rcc>
  <rfmt sheetId="1" sqref="I2072 G2073">
    <dxf>
      <fill>
        <patternFill patternType="solid">
          <bgColor rgb="FFFFFF0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'2020-2022'!$A$7:$S$2105</formula>
    <oldFormula>'2020-2022'!$A$7:$S$2105</oldFormula>
  </rdn>
  <rdn rId="0" localSheetId="2" customView="1" name="Z_A299C84D_C097_439E_954D_685D90CA46C9_.wvu.FilterData" hidden="1" oldHidden="1">
    <formula>Примечания!$A$2:$G$165</formula>
    <oldFormula>Примечания!$A$2:$G$165</oldFormula>
  </rdn>
  <rcv guid="{A299C84D-C097-439E-954D-685D90CA46C9}" action="add"/>
</revisions>
</file>

<file path=xl/revisions/revisionLog3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06" sId="1" numFmtId="4">
    <oc r="K1592">
      <v>1619701.04</v>
    </oc>
    <nc r="K1592"/>
  </rcc>
  <rcc rId="22307" sId="1">
    <oc r="D1592">
      <f>ROUND((F1592+G1592+H1592+I1592+J1592+K1592+M1592+O1592+P1592+Q1592+R1592+S1592)*0.0214,2)</f>
    </oc>
    <nc r="D1592"/>
  </rcc>
</revisions>
</file>

<file path=xl/revisions/revisionLog3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08" sId="1" numFmtId="4">
    <oc r="K1603">
      <v>499705.18</v>
    </oc>
    <nc r="K1603"/>
  </rcc>
  <rcc rId="22309" sId="1">
    <oc r="D1603">
      <f>ROUND((F1603+G1603+H1603+I1603+J1603+K1603+M1603+O1603+P1603+Q1603+R1603+S1603)*0.0214,2)</f>
    </oc>
    <nc r="D1603"/>
  </rcc>
</revisions>
</file>

<file path=xl/revisions/revisionLog3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10" sId="2">
    <nc r="E157" t="inlineStr">
      <is>
        <t>мкр. 9-й, д. 13</t>
      </is>
    </nc>
  </rcc>
  <rcc rId="22311" sId="2">
    <nc r="F157">
      <v>3799620.54</v>
    </nc>
  </rcc>
  <rcc rId="22312" sId="2">
    <nc r="B157" t="inlineStr">
      <is>
        <t>-</t>
      </is>
    </nc>
  </rcc>
  <rcc rId="22313" sId="2">
    <nc r="C157" t="inlineStr">
      <is>
        <t>2022</t>
      </is>
    </nc>
  </rcc>
  <rcc rId="22314" sId="2">
    <nc r="D157" t="inlineStr">
      <is>
        <t>Нефтеюганск</t>
      </is>
    </nc>
  </rcc>
  <rcc rId="22315" sId="2" odxf="1" dxf="1">
    <nc r="G157" t="inlineStr">
      <is>
        <t>Перенесли на 2023 года, аукцион не состоялся в 2022 году (СД-1945 от 04.08.2022)</t>
      </is>
    </nc>
    <odxf>
      <numFmt numFmtId="4" formatCode="#,##0.00"/>
    </odxf>
    <ndxf>
      <numFmt numFmtId="0" formatCode="General"/>
    </ndxf>
  </rcc>
  <rrc rId="22316" sId="1" ref="A1613:XFD1613" action="deleteRow">
    <rfmt sheetId="1" xfDxf="1" sqref="A1613:XFD1613" start="0" length="0">
      <dxf>
        <font>
          <color auto="1"/>
        </font>
      </dxf>
    </rfmt>
    <rcc rId="0" sId="1" dxf="1">
      <nc r="A1613">
        <v>126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613" t="inlineStr">
        <is>
          <t>мкр. 9-й, д. 13</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613">
        <f>ROUND(SUM(D1613+E1613+F1613+G1613+H1613+I1613+J1613+K1613+M1613+O1613+P1613+Q1613+R1613+S1613),2)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613">
        <f>ROUND((F1613+G1613+H1613+I1613+J1613+K1613+M1613+O1613+P1613+Q1613+R1613+S1613)*0.0214,2)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613">
        <v>1737617.9</v>
      </nc>
      <ndxf>
        <font>
          <sz val="9"/>
          <color auto="1"/>
          <name val="Times New Roman"/>
          <family val="1"/>
          <charset val="204"/>
          <scheme val="none"/>
        </font>
        <numFmt numFmtId="4" formatCode="#,##0.00"/>
        <fill>
          <patternFill patternType="solid">
            <bgColor rgb="FFFFFF00"/>
          </patternFill>
        </fill>
        <alignment horizontal="center" vertical="center"/>
        <border outline="0">
          <left style="thin">
            <color indexed="64"/>
          </left>
          <right style="thin">
            <color indexed="64"/>
          </right>
          <top style="thin">
            <color indexed="64"/>
          </top>
          <bottom style="thin">
            <color indexed="64"/>
          </bottom>
        </border>
      </ndxf>
    </rcc>
    <rfmt sheetId="1" sqref="G161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H161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I161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J161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K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61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61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P1613">
        <v>1982394.38</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Q161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17" sId="1" numFmtId="4">
    <oc r="D1452">
      <f>ROUND((F1452+G1452+H1452+I1452+J1452+K1452+M1452+O1452+P1452+Q1452+R1452+S1452)*0.0214,2)</f>
    </oc>
    <nc r="D1452">
      <v>36394.18</v>
    </nc>
  </rcc>
  <rfmt sheetId="1" sqref="B1452:D1452">
    <dxf>
      <fill>
        <patternFill patternType="solid">
          <bgColor theme="7" tint="0.59999389629810485"/>
        </patternFill>
      </fill>
    </dxf>
  </rfmt>
  <rcc rId="22318" sId="1" numFmtId="4">
    <oc r="O2062">
      <v>11424693.049999999</v>
    </oc>
    <nc r="O2062">
      <v>8842026.8800000008</v>
    </nc>
  </rcc>
  <rfmt sheetId="1" sqref="O2062">
    <dxf>
      <fill>
        <patternFill patternType="solid">
          <bgColor theme="7" tint="0.59999389629810485"/>
        </patternFill>
      </fill>
    </dxf>
  </rfmt>
  <rfmt sheetId="1" sqref="B2062">
    <dxf>
      <fill>
        <patternFill patternType="solid">
          <bgColor theme="7" tint="0.59999389629810485"/>
        </patternFill>
      </fill>
    </dxf>
  </rfmt>
  <rcc rId="22319" sId="1" numFmtId="4">
    <oc r="D1456">
      <v>11228.31</v>
    </oc>
    <nc r="D1456">
      <v>78325.070000000007</v>
    </nc>
  </rcc>
  <rfmt sheetId="1" sqref="D1456">
    <dxf>
      <fill>
        <patternFill patternType="solid">
          <bgColor theme="7" tint="0.59999389629810485"/>
        </patternFill>
      </fill>
    </dxf>
  </rfmt>
  <rfmt sheetId="1" sqref="C1456">
    <dxf>
      <fill>
        <patternFill patternType="solid">
          <bgColor theme="7" tint="0.59999389629810485"/>
        </patternFill>
      </fill>
    </dxf>
  </rfmt>
  <rfmt sheetId="1" sqref="B1456">
    <dxf>
      <fill>
        <patternFill patternType="solid">
          <bgColor theme="7" tint="0.59999389629810485"/>
        </patternFill>
      </fill>
    </dxf>
  </rfmt>
  <rcc rId="22320" sId="1" numFmtId="4">
    <oc r="D769">
      <v>88166.83</v>
    </oc>
    <nc r="D769">
      <v>9841.76</v>
    </nc>
  </rcc>
  <rcc rId="22321" sId="1" numFmtId="4">
    <oc r="G2069">
      <v>1601900.18</v>
    </oc>
    <nc r="G2069">
      <v>433174.21</v>
    </nc>
  </rcc>
  <rfmt sheetId="1" sqref="G2069">
    <dxf>
      <fill>
        <patternFill patternType="solid">
          <bgColor theme="7" tint="0.59999389629810485"/>
        </patternFill>
      </fill>
    </dxf>
  </rfmt>
  <rcc rId="22322" sId="1" numFmtId="4">
    <oc r="D2069">
      <f>ROUND((F2068+G2068+H2068+I2068+J2068+K2068+M2068+O2068+P2068+Q2068+R2068+S2068)*0.0214,2)</f>
    </oc>
    <nc r="D2069">
      <v>7229.68</v>
    </nc>
  </rcc>
  <rfmt sheetId="1" sqref="D2069">
    <dxf>
      <fill>
        <patternFill patternType="solid">
          <bgColor theme="7" tint="0.59999389629810485"/>
        </patternFill>
      </fill>
    </dxf>
  </rfmt>
  <rfmt sheetId="1" sqref="B2069">
    <dxf>
      <fill>
        <patternFill patternType="solid">
          <bgColor theme="7" tint="0.59999389629810485"/>
        </patternFill>
      </fill>
    </dxf>
  </rfmt>
  <rcc rId="22323" sId="1" numFmtId="4">
    <oc r="H1462">
      <v>3908608.98</v>
    </oc>
    <nc r="H1462">
      <v>1296886</v>
    </nc>
  </rcc>
  <rfmt sheetId="1" sqref="H1462">
    <dxf>
      <fill>
        <patternFill patternType="solid">
          <bgColor theme="7" tint="0.59999389629810485"/>
        </patternFill>
      </fill>
    </dxf>
  </rfmt>
  <rcc rId="22324" sId="1" numFmtId="4">
    <oc r="I1462">
      <v>1869183.96</v>
    </oc>
    <nc r="I1462">
      <v>465795.97</v>
    </nc>
  </rcc>
  <rfmt sheetId="1" sqref="I1462">
    <dxf>
      <fill>
        <patternFill patternType="solid">
          <bgColor theme="7" tint="0.59999389629810485"/>
        </patternFill>
      </fill>
    </dxf>
  </rfmt>
  <rcc rId="22325" sId="1" numFmtId="4">
    <oc r="P1462">
      <v>2500292.81</v>
    </oc>
    <nc r="P1462">
      <v>1171033.1000000001</v>
    </nc>
  </rcc>
  <rfmt sheetId="1" sqref="P1462">
    <dxf>
      <fill>
        <patternFill patternType="solid">
          <bgColor theme="7" tint="0.59999389629810485"/>
        </patternFill>
      </fill>
    </dxf>
  </rfmt>
  <rcc rId="22326" sId="1" numFmtId="4">
    <oc r="D1462">
      <f>ROUND((F1462+G1462+H1462+I1462+J1462+K1462+M1462+O1462+P1462+Q1462+R1462+S1462)*0.0214,2)</f>
    </oc>
    <nc r="D1462">
      <v>89741.84</v>
    </nc>
  </rcc>
  <rfmt sheetId="1" sqref="B1462">
    <dxf>
      <fill>
        <patternFill patternType="solid">
          <bgColor theme="7" tint="0.59999389629810485"/>
        </patternFill>
      </fill>
    </dxf>
  </rfmt>
  <rfmt sheetId="1" sqref="D1462">
    <dxf>
      <fill>
        <patternFill patternType="solid">
          <bgColor theme="7" tint="0.59999389629810485"/>
        </patternFill>
      </fill>
    </dxf>
  </rfmt>
  <rcc rId="22327" sId="1" numFmtId="4">
    <oc r="G2074">
      <v>7381801.9299999997</v>
    </oc>
    <nc r="G2074">
      <v>7097870.5300000003</v>
    </nc>
  </rcc>
  <rfmt sheetId="1" sqref="G2074">
    <dxf>
      <fill>
        <patternFill patternType="solid">
          <bgColor theme="7" tint="0.59999389629810485"/>
        </patternFill>
      </fill>
    </dxf>
  </rfmt>
  <rcc rId="22328" sId="1" numFmtId="4">
    <oc r="I2074">
      <v>2562442.17</v>
    </oc>
    <nc r="I2074">
      <v>1260823.58</v>
    </nc>
  </rcc>
  <rfmt sheetId="1" sqref="I2074">
    <dxf>
      <fill>
        <patternFill patternType="solid">
          <bgColor theme="7" tint="0.59999389629810485"/>
        </patternFill>
      </fill>
    </dxf>
  </rfmt>
  <rcc rId="22329" sId="1" numFmtId="4">
    <oc r="H2074">
      <v>5358265.79</v>
    </oc>
    <nc r="H2074">
      <v>2405592.5299999998</v>
    </nc>
  </rcc>
  <rfmt sheetId="1" sqref="H2074">
    <dxf>
      <fill>
        <patternFill patternType="solid">
          <bgColor theme="7" tint="0.59999389629810485"/>
        </patternFill>
      </fill>
    </dxf>
  </rfmt>
  <rfmt sheetId="1" sqref="B2074">
    <dxf>
      <fill>
        <patternFill patternType="solid">
          <bgColor theme="7" tint="0.59999389629810485"/>
        </patternFill>
      </fill>
    </dxf>
  </rfmt>
  <rcc rId="22330" sId="1" numFmtId="4">
    <oc r="G1468">
      <v>14191680.060000001</v>
    </oc>
    <nc r="G1468">
      <v>7645350.7400000002</v>
    </nc>
  </rcc>
  <rfmt sheetId="1" sqref="G1468">
    <dxf>
      <fill>
        <patternFill patternType="solid">
          <bgColor theme="7" tint="0.59999389629810485"/>
        </patternFill>
      </fill>
    </dxf>
  </rfmt>
  <rcc rId="22331" sId="1" numFmtId="4">
    <oc r="D1468">
      <f>ROUND((F1468+G1468+H1468+I1468+J1468+K1468+M1468+O1468+P1468+Q1468+R1468+S1468)*0.0214,2)</f>
    </oc>
    <nc r="D1468">
      <v>127600.9</v>
    </nc>
  </rcc>
  <rfmt sheetId="1" sqref="D1468">
    <dxf>
      <fill>
        <patternFill patternType="solid">
          <bgColor theme="7" tint="0.59999389629810485"/>
        </patternFill>
      </fill>
    </dxf>
  </rfmt>
  <rfmt sheetId="1" sqref="B1468">
    <dxf>
      <fill>
        <patternFill patternType="solid">
          <bgColor theme="7" tint="0.59999389629810485"/>
        </patternFill>
      </fill>
    </dxf>
  </rfmt>
  <rcc rId="22332" sId="1" numFmtId="4">
    <oc r="P1470">
      <v>3343048.2</v>
    </oc>
    <nc r="P1470">
      <v>1330970.8</v>
    </nc>
  </rcc>
  <rfmt sheetId="1" sqref="P1470">
    <dxf>
      <fill>
        <patternFill patternType="solid">
          <bgColor theme="7" tint="0.59999389629810485"/>
        </patternFill>
      </fill>
    </dxf>
  </rfmt>
  <rcc rId="22333" sId="1" numFmtId="4">
    <oc r="G1470">
      <v>7199662.3200000003</v>
    </oc>
    <nc r="G1470">
      <v>2473192.38</v>
    </nc>
  </rcc>
  <rfmt sheetId="1" sqref="G1470">
    <dxf>
      <fill>
        <patternFill patternType="solid">
          <bgColor theme="7" tint="0.59999389629810485"/>
        </patternFill>
      </fill>
    </dxf>
  </rfmt>
  <rcc rId="22334" sId="1" numFmtId="4">
    <oc r="I1470">
      <v>2499216.12</v>
    </oc>
    <nc r="I1470">
      <v>325241.14</v>
    </nc>
  </rcc>
  <rfmt sheetId="1" sqref="I1470">
    <dxf>
      <fill>
        <patternFill patternType="solid">
          <bgColor theme="7" tint="0.59999389629810485"/>
        </patternFill>
      </fill>
    </dxf>
  </rfmt>
  <rcc rId="22335" sId="1" numFmtId="4">
    <oc r="P1471">
      <v>3711058.65</v>
    </oc>
    <nc r="P1471">
      <v>1172112.6100000001</v>
    </nc>
  </rcc>
  <rfmt sheetId="1" sqref="P1471">
    <dxf>
      <fill>
        <patternFill patternType="solid">
          <bgColor theme="7" tint="0.59999389629810485"/>
        </patternFill>
      </fill>
    </dxf>
  </rfmt>
  <rcc rId="22336" sId="1" numFmtId="4">
    <oc r="H1471">
      <v>2900675.7</v>
    </oc>
    <nc r="H1471">
      <v>506195.03</v>
    </nc>
  </rcc>
  <rfmt sheetId="1" sqref="H1471">
    <dxf>
      <fill>
        <patternFill patternType="solid">
          <bgColor theme="7" tint="0.59999389629810485"/>
        </patternFill>
      </fill>
    </dxf>
  </rfmt>
  <rcc rId="22337" sId="1" numFmtId="4">
    <oc r="H2077">
      <v>2900675.7</v>
    </oc>
    <nc r="H2077">
      <v>1033501.16</v>
    </nc>
  </rcc>
  <rfmt sheetId="1" sqref="H2077">
    <dxf>
      <fill>
        <patternFill patternType="solid">
          <bgColor theme="7" tint="0.59999389629810485"/>
        </patternFill>
      </fill>
    </dxf>
  </rfmt>
  <rfmt sheetId="1" sqref="G1471">
    <dxf>
      <fill>
        <patternFill patternType="solid">
          <bgColor theme="7" tint="0.59999389629810485"/>
        </patternFill>
      </fill>
    </dxf>
  </rfmt>
  <rcc rId="22338" sId="1" numFmtId="4">
    <oc r="I1471">
      <v>1387167.8</v>
    </oc>
    <nc r="I1471">
      <v>229457.18</v>
    </nc>
  </rcc>
  <rfmt sheetId="1" sqref="I1471">
    <dxf>
      <fill>
        <patternFill patternType="solid">
          <bgColor theme="7" tint="0.59999389629810485"/>
        </patternFill>
      </fill>
    </dxf>
  </rfmt>
  <rfmt sheetId="1" sqref="B1471:C1471">
    <dxf>
      <fill>
        <patternFill patternType="solid">
          <bgColor theme="7" tint="0.59999389629810485"/>
        </patternFill>
      </fill>
    </dxf>
  </rfmt>
  <rfmt sheetId="1" sqref="B2077">
    <dxf>
      <fill>
        <patternFill patternType="solid">
          <bgColor theme="7" tint="0.59999389629810485"/>
        </patternFill>
      </fill>
    </dxf>
  </rfmt>
  <rcc rId="22339" sId="1" numFmtId="4">
    <oc r="D1471">
      <f>ROUND((F1471+G1471+H1471+I1471+J1471+K1471+M1471+O1471+P1471+Q1471+R1471+S1471)*0.0214,2)</f>
    </oc>
    <nc r="D1471">
      <v>101091.37</v>
    </nc>
  </rcc>
  <rfmt sheetId="1" sqref="D1471">
    <dxf>
      <fill>
        <patternFill patternType="solid">
          <bgColor theme="7" tint="0.59999389629810485"/>
        </patternFill>
      </fill>
    </dxf>
  </rfmt>
  <rcc rId="22340" sId="1" numFmtId="4">
    <oc r="H1472">
      <v>1745333.97</v>
    </oc>
    <nc r="H1472">
      <v>188410.54</v>
    </nc>
  </rcc>
  <rfmt sheetId="1" sqref="H1472">
    <dxf>
      <fill>
        <patternFill patternType="solid">
          <bgColor theme="7" tint="0.59999389629810485"/>
        </patternFill>
      </fill>
    </dxf>
  </rfmt>
  <rcc rId="22341" sId="1" numFmtId="4">
    <oc r="H2078">
      <v>1745333.97</v>
    </oc>
    <nc r="H2078">
      <v>374958.09</v>
    </nc>
  </rcc>
  <rfmt sheetId="1" sqref="H2078">
    <dxf>
      <fill>
        <patternFill patternType="solid">
          <bgColor theme="7" tint="0.59999389629810485"/>
        </patternFill>
      </fill>
    </dxf>
  </rfmt>
  <rcc rId="22342" sId="1" numFmtId="4">
    <oc r="J1472">
      <v>1019153.5</v>
    </oc>
    <nc r="J1472">
      <v>137009.54999999999</v>
    </nc>
  </rcc>
  <rfmt sheetId="1" sqref="J1472">
    <dxf>
      <fill>
        <patternFill patternType="solid">
          <bgColor theme="7" tint="0.59999389629810485"/>
        </patternFill>
      </fill>
    </dxf>
  </rfmt>
  <rcc rId="22343" sId="1" numFmtId="4">
    <oc r="J2078">
      <v>1019153.5</v>
    </oc>
    <nc r="J2078">
      <v>310881.40000000002</v>
    </nc>
  </rcc>
  <rfmt sheetId="1" sqref="J2078">
    <dxf>
      <fill>
        <patternFill patternType="solid">
          <bgColor theme="7" tint="0.59999389629810485"/>
        </patternFill>
      </fill>
    </dxf>
  </rfmt>
  <rcc rId="22344" sId="1" numFmtId="4">
    <oc r="G1472">
      <v>2404455.13</v>
    </oc>
    <nc r="G1472">
      <v>799877.29</v>
    </nc>
  </rcc>
  <rfmt sheetId="1" sqref="G1472">
    <dxf>
      <fill>
        <patternFill patternType="solid">
          <bgColor theme="7" tint="0.59999389629810485"/>
        </patternFill>
      </fill>
    </dxf>
  </rfmt>
  <rcc rId="22345" sId="1" numFmtId="4">
    <oc r="I1472">
      <v>834657.62</v>
    </oc>
    <nc r="I1472">
      <v>72061</v>
    </nc>
  </rcc>
  <rcc rId="22346" sId="1" numFmtId="4">
    <oc r="I2078">
      <v>834657.62</v>
    </oc>
    <nc r="I2078">
      <v>105541.11</v>
    </nc>
  </rcc>
  <rfmt sheetId="1" sqref="I1472">
    <dxf>
      <fill>
        <patternFill patternType="solid">
          <bgColor theme="7" tint="0.59999389629810485"/>
        </patternFill>
      </fill>
    </dxf>
  </rfmt>
  <rfmt sheetId="1" sqref="I2078">
    <dxf>
      <fill>
        <patternFill patternType="solid">
          <bgColor theme="7" tint="0.59999389629810485"/>
        </patternFill>
      </fill>
    </dxf>
  </rfmt>
  <rcc rId="22347" sId="1" numFmtId="4">
    <oc r="D2078">
      <f>ROUND((F2078+G2078+H2078+I2078+J2078+K2078+M2078+O2078+P2078+Q2078+R2078+S2078)*0.0214,2)</f>
    </oc>
    <nc r="D2078">
      <v>13208.14</v>
    </nc>
  </rcc>
  <rfmt sheetId="1" sqref="D2078">
    <dxf>
      <fill>
        <patternFill patternType="solid">
          <bgColor theme="7" tint="0.59999389629810485"/>
        </patternFill>
      </fill>
    </dxf>
  </rfmt>
  <rfmt sheetId="1" sqref="B2078">
    <dxf>
      <fill>
        <patternFill patternType="solid">
          <bgColor theme="7" tint="0.59999389629810485"/>
        </patternFill>
      </fill>
    </dxf>
  </rfmt>
  <rfmt sheetId="1" sqref="B1472">
    <dxf>
      <fill>
        <patternFill patternType="solid">
          <bgColor theme="7" tint="0.59999389629810485"/>
        </patternFill>
      </fill>
    </dxf>
  </rfmt>
  <rcc rId="22348" sId="1" numFmtId="4">
    <oc r="D1472">
      <f>ROUND((F1472+G1472+H1472+I1472+J1472+K1472+M1472+O1472+P1472+Q1472+R1472+S1472)*0.0214,2)</f>
    </oc>
    <nc r="D1472">
      <v>19983.91</v>
    </nc>
  </rcc>
  <rfmt sheetId="1" sqref="D1472">
    <dxf>
      <fill>
        <patternFill patternType="solid">
          <bgColor theme="7" tint="0.59999389629810485"/>
        </patternFill>
      </fill>
    </dxf>
  </rfmt>
</revisions>
</file>

<file path=xl/revisions/revisionLog3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49" sId="1" numFmtId="4">
    <oc r="G1473">
      <v>782926.24</v>
    </oc>
    <nc r="G1473">
      <v>410676.89</v>
    </nc>
  </rcc>
  <rfmt sheetId="1" sqref="G1473">
    <dxf>
      <fill>
        <patternFill patternType="solid">
          <bgColor theme="7" tint="0.59999389629810485"/>
        </patternFill>
      </fill>
    </dxf>
  </rfmt>
  <rcc rId="22350" sId="1" numFmtId="4">
    <oc r="I1473">
      <v>271776.90000000002</v>
    </oc>
    <nc r="I1473">
      <v>79736.92</v>
    </nc>
  </rcc>
  <rfmt sheetId="1" sqref="I1473">
    <dxf>
      <fill>
        <patternFill patternType="solid">
          <bgColor theme="7" tint="0.59999389629810485"/>
        </patternFill>
      </fill>
    </dxf>
  </rfmt>
  <rcc rId="22351" sId="1" numFmtId="4">
    <oc r="H1473">
      <v>568306.62</v>
    </oc>
    <nc r="H1473">
      <v>179271.05</v>
    </nc>
  </rcc>
  <rfmt sheetId="1" sqref="H1473">
    <dxf>
      <fill>
        <patternFill patternType="solid">
          <bgColor theme="7" tint="0.59999389629810485"/>
        </patternFill>
      </fill>
    </dxf>
  </rfmt>
  <rcc rId="22352" sId="1" numFmtId="4">
    <oc r="P1473">
      <v>727078.59</v>
    </oc>
    <nc r="P1473">
      <v>275586</v>
    </nc>
  </rcc>
  <rfmt sheetId="1" sqref="P1473">
    <dxf>
      <fill>
        <patternFill patternType="solid">
          <bgColor theme="7" tint="0.59999389629810485"/>
        </patternFill>
      </fill>
    </dxf>
  </rfmt>
  <rcc rId="22353" sId="1" numFmtId="4">
    <oc r="D1473">
      <f>ROUND((F1473+G1473+H1473+I1473+J1473+K1473+M1473+O1473+P1473+Q1473+R1473+S1473)*0.0214,2)</f>
    </oc>
    <nc r="D1473">
      <v>15776.57</v>
    </nc>
  </rcc>
  <rfmt sheetId="1" sqref="B1473:D1473">
    <dxf>
      <fill>
        <patternFill patternType="solid">
          <bgColor theme="7" tint="0.59999389629810485"/>
        </patternFill>
      </fill>
    </dxf>
  </rfmt>
</revisions>
</file>

<file path=xl/revisions/revisionLog3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54" sId="2">
    <nc r="E124" t="inlineStr">
      <is>
        <t>мкр. 9-й, д. 14</t>
      </is>
    </nc>
  </rcc>
  <rcc rId="22355" sId="2">
    <nc r="F124">
      <v>4737148.72</v>
    </nc>
  </rcc>
  <rcc rId="22356" sId="2">
    <nc r="E24" t="inlineStr">
      <is>
        <t>мкр. 9-й, д. 15</t>
      </is>
    </nc>
  </rcc>
  <rcc rId="22357" sId="2" numFmtId="4">
    <nc r="F24">
      <v>5524269.1900000004</v>
    </nc>
  </rcc>
  <rcc rId="22358" sId="2">
    <nc r="E161" t="inlineStr">
      <is>
        <t>мкр. 9-й, д. 18</t>
      </is>
    </nc>
  </rcc>
  <rcc rId="22359" sId="2">
    <nc r="F161">
      <v>5491025.0999999996</v>
    </nc>
  </rcc>
  <rcc rId="22360" sId="2">
    <nc r="B124" t="inlineStr">
      <is>
        <t>-</t>
      </is>
    </nc>
  </rcc>
  <rcc rId="22361" sId="2">
    <nc r="C124" t="inlineStr">
      <is>
        <t>2022</t>
      </is>
    </nc>
  </rcc>
  <rcc rId="22362" sId="2" odxf="1" dxf="1">
    <nc r="D124" t="inlineStr">
      <is>
        <t>Нефтеюганск</t>
      </is>
    </nc>
    <odxf>
      <alignment vertical="center"/>
    </odxf>
    <ndxf>
      <alignment vertical="top"/>
    </ndxf>
  </rcc>
  <rcc rId="22363" sId="2">
    <nc r="B24" t="inlineStr">
      <is>
        <t>-</t>
      </is>
    </nc>
  </rcc>
  <rcc rId="22364" sId="2">
    <nc r="C24" t="inlineStr">
      <is>
        <t>2022</t>
      </is>
    </nc>
  </rcc>
  <rcc rId="22365" sId="2" odxf="1" dxf="1">
    <nc r="D24" t="inlineStr">
      <is>
        <t>Нефтеюганск</t>
      </is>
    </nc>
    <odxf>
      <alignment vertical="center"/>
    </odxf>
    <ndxf>
      <alignment vertical="top"/>
    </ndxf>
  </rcc>
  <rcc rId="22366" sId="2">
    <nc r="B161" t="inlineStr">
      <is>
        <t>-</t>
      </is>
    </nc>
  </rcc>
  <rcc rId="22367" sId="2">
    <nc r="C161" t="inlineStr">
      <is>
        <t>2022</t>
      </is>
    </nc>
  </rcc>
  <rcc rId="22368" sId="2">
    <nc r="D161" t="inlineStr">
      <is>
        <t>Нефтеюганск</t>
      </is>
    </nc>
  </rcc>
  <rcc rId="22369" sId="2" odxf="1" dxf="1">
    <nc r="G124" t="inlineStr">
      <is>
        <t>Перенесли на 2023 года, аукцион не состоялся в 2022 году (СД-1945 от 04.08.2022)</t>
      </is>
    </nc>
    <odxf>
      <numFmt numFmtId="4" formatCode="#,##0.00"/>
    </odxf>
    <ndxf>
      <numFmt numFmtId="0" formatCode="General"/>
    </ndxf>
  </rcc>
  <rcc rId="22370" sId="2" odxf="1" dxf="1">
    <nc r="G24" t="inlineStr">
      <is>
        <t>Перенесли на 2023 года, аукцион не состоялся в 2022 году (СД-1945 от 04.08.2022)</t>
      </is>
    </nc>
    <odxf/>
    <ndxf/>
  </rcc>
  <rcc rId="22371" sId="2" odxf="1" dxf="1">
    <nc r="G161" t="inlineStr">
      <is>
        <t>Перенесли на 2023 года, аукцион не состоялся в 2022 году (СД-1945 от 04.08.2022)</t>
      </is>
    </nc>
    <odxf>
      <numFmt numFmtId="4" formatCode="#,##0.00"/>
    </odxf>
    <ndxf>
      <numFmt numFmtId="0" formatCode="General"/>
    </ndxf>
  </rcc>
</revisions>
</file>

<file path=xl/revisions/revisionLog3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372" sId="1" ref="A1613:XFD1613" action="deleteRow">
    <rfmt sheetId="1" xfDxf="1" sqref="A1613:XFD1613" start="0" length="0">
      <dxf>
        <font>
          <color auto="1"/>
        </font>
      </dxf>
    </rfmt>
    <rcc rId="0" sId="1" dxf="1">
      <nc r="A1613">
        <v>127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613" t="inlineStr">
        <is>
          <t>мкр. 9-й, д. 14</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613">
        <f>ROUND(SUM(D1613+E1613+F1613+G1613+H1613+I1613+J1613+K1613+M1613+O1613+P1613+Q1613+R1613+S1613),2)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613">
        <f>ROUND((F1613+G1613+H1613+I1613+J1613+K1613+M1613+O1613+P1613+Q1613+R1613+S1613)*0.0214,2)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613">
        <v>2470769.86</v>
      </nc>
      <ndxf>
        <font>
          <sz val="9"/>
          <color auto="1"/>
          <name val="Times New Roman"/>
          <family val="1"/>
          <charset val="204"/>
          <scheme val="none"/>
        </font>
        <numFmt numFmtId="4" formatCode="#,##0.00"/>
        <fill>
          <patternFill patternType="solid">
            <bgColor rgb="FFFFFF00"/>
          </patternFill>
        </fill>
        <alignment horizontal="center" vertical="center"/>
        <border outline="0">
          <left style="thin">
            <color indexed="64"/>
          </left>
          <right style="thin">
            <color indexed="64"/>
          </right>
          <top style="thin">
            <color indexed="64"/>
          </top>
          <bottom style="thin">
            <color indexed="64"/>
          </bottom>
        </border>
      </ndxf>
    </rcc>
    <rfmt sheetId="1" sqref="G161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H161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I161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J161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K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61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61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cc rId="0" sId="1" dxf="1" numFmtId="4">
      <nc r="P1613">
        <v>2167127.85</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Q161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R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2373" sId="1" ref="A1613:XFD1613" action="deleteRow">
    <rfmt sheetId="1" xfDxf="1" sqref="A1613:XFD1613" start="0" length="0">
      <dxf>
        <font>
          <color auto="1"/>
        </font>
      </dxf>
    </rfmt>
    <rcc rId="0" sId="1" dxf="1">
      <nc r="A1613">
        <v>128</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613" t="inlineStr">
        <is>
          <t>мкр. 9-й, д. 15</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613">
        <f>ROUND(SUM(D1613+E1613+F1613+G1613+H1613+I1613+J1613+K1613+M1613+O1613+P1613+Q1613+R1613+S1613),2)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613">
        <f>ROUND((F1613+G1613+H1613+I1613+J1613+K1613+M1613+O1613+P1613+Q1613+R1613+S1613)*0.0214,2)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613">
        <v>2461590.4</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G161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H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61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61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P1613">
        <v>2946936.32</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Q161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2374" sId="1" ref="A1615:XFD1615" action="deleteRow">
    <rfmt sheetId="1" xfDxf="1" sqref="A1615:XFD1615" start="0" length="0">
      <dxf>
        <font>
          <color auto="1"/>
        </font>
      </dxf>
    </rfmt>
    <rcc rId="0" sId="1" dxf="1">
      <nc r="A1615">
        <v>131</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615" t="inlineStr">
        <is>
          <t>мкр. 9-й, д. 18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615">
        <f>ROUND(SUM(D1615+E1615+F1615+G1615+H1615+I1615+J1615+K1615+M1615+O1615+P1615+Q1615+R1615+S1615),2)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615">
        <f>ROUND((F1615+G1615+H1615+I1615+J1615+K1615+M1615+O1615+P1615+Q1615+R1615+S1615)*0.0214,2)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61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615">
        <v>2429042.83</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G1615"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H161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61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61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61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61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61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61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61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P1615">
        <v>2946936.32</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Q161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61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1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75" sId="2">
    <nc r="E150" t="inlineStr">
      <is>
        <t>мкр. 9-й, д. 22</t>
      </is>
    </nc>
  </rcc>
  <rcc rId="22376" sId="2">
    <nc r="F150">
      <v>30837033.73</v>
    </nc>
  </rcc>
  <rcc rId="22377" sId="2">
    <nc r="B150" t="inlineStr">
      <is>
        <t>-</t>
      </is>
    </nc>
  </rcc>
  <rcc rId="22378" sId="2">
    <nc r="C150" t="inlineStr">
      <is>
        <t>2022</t>
      </is>
    </nc>
  </rcc>
  <rcc rId="22379" sId="2" odxf="1" dxf="1">
    <nc r="D150" t="inlineStr">
      <is>
        <t>Нефтеюганск</t>
      </is>
    </nc>
    <odxf>
      <alignment vertical="center"/>
    </odxf>
    <ndxf>
      <alignment vertical="top"/>
    </ndxf>
  </rcc>
  <rcc rId="22380" sId="2" odxf="1" dxf="1">
    <nc r="G150" t="inlineStr">
      <is>
        <t>Перенесли на 2023 года, аукцион не состоялся в 2022 году (СД-1945 от 04.08.2022)</t>
      </is>
    </nc>
    <odxf/>
    <ndxf/>
  </rcc>
  <rrc rId="22381" sId="1" ref="A1618:XFD1618" action="deleteRow">
    <rfmt sheetId="1" xfDxf="1" sqref="A1618:XFD1618" start="0" length="0">
      <dxf>
        <font>
          <color auto="1"/>
        </font>
      </dxf>
    </rfmt>
    <rcc rId="0" sId="1" dxf="1">
      <nc r="A1618">
        <v>135</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618" t="inlineStr">
        <is>
          <t>мкр. 9-й, д. 22</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618">
        <f>ROUND(SUM(D1618+E1618+F1618+G1618+H1618+I1618+J1618+K1618+M1618+O1618+P1618+Q1618+R1618+S1618),2)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618">
        <f>ROUND((F1618+G1618+H1618+I1618+J1618+K1618+M1618+O1618+P1618+Q1618+R1618+S1618)*0.0214,2)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61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618">
        <v>2518273.84</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umFmtId="4">
      <nc r="G1618">
        <v>7081477.9900000002</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umFmtId="4">
      <nc r="H1618">
        <v>3588564.07</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umFmtId="4">
      <nc r="I1618">
        <v>1082275.54</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umFmtId="4">
      <nc r="J1618">
        <v>2261384.41</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K161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61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61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61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618"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cc rId="0" sId="1" dxf="1" numFmtId="4">
      <nc r="P1618">
        <v>2848519.28</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umFmtId="4">
      <nc r="Q1618">
        <v>10810452.32</v>
      </nc>
      <ndxf>
        <font>
          <sz val="9"/>
          <color auto="1"/>
          <name val="Times New Roman"/>
          <family val="1"/>
          <charset val="204"/>
          <scheme val="none"/>
        </font>
        <numFmt numFmtId="4" formatCode="#,##0.00"/>
        <fill>
          <patternFill patternType="solid">
            <bgColor rgb="FFFFFF00"/>
          </patternFill>
        </fill>
        <alignment horizontal="center" vertical="center"/>
        <border outline="0">
          <left style="thin">
            <color indexed="64"/>
          </left>
          <right style="thin">
            <color indexed="64"/>
          </right>
          <top style="thin">
            <color indexed="64"/>
          </top>
          <bottom style="thin">
            <color indexed="64"/>
          </bottom>
        </border>
      </ndxf>
    </rcc>
    <rfmt sheetId="1" sqref="R161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1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82" sId="2">
    <nc r="E158" t="inlineStr">
      <is>
        <t>мкр. 9-й, д. 17</t>
      </is>
    </nc>
  </rcc>
  <rcc rId="22383" sId="2">
    <nc r="F158">
      <v>28186918.050000001</v>
    </nc>
  </rcc>
  <rcc rId="22384" sId="2" odxf="1" dxf="1">
    <nc r="B158" t="inlineStr">
      <is>
        <t>-</t>
      </is>
    </nc>
    <odxf/>
    <ndxf/>
  </rcc>
  <rcc rId="22385" sId="2">
    <nc r="C158" t="inlineStr">
      <is>
        <t>2022</t>
      </is>
    </nc>
  </rcc>
  <rcc rId="22386" sId="2">
    <nc r="D158" t="inlineStr">
      <is>
        <t>Нефтеюганск</t>
      </is>
    </nc>
  </rcc>
  <rcc rId="22387" sId="2" odxf="1" dxf="1">
    <nc r="G158" t="inlineStr">
      <is>
        <t>Перенесли на 2023 года, аукцион не состоялся в 2022 году (СД-1945 от 04.08.2022)</t>
      </is>
    </nc>
    <odxf>
      <numFmt numFmtId="4" formatCode="#,##0.00"/>
    </odxf>
    <ndxf>
      <numFmt numFmtId="0" formatCode="General"/>
    </ndxf>
  </rcc>
  <rrc rId="22388" sId="1" ref="A1614:XFD1614" action="deleteRow">
    <rfmt sheetId="1" xfDxf="1" sqref="A1614:XFD1614" start="0" length="0">
      <dxf>
        <font>
          <color auto="1"/>
        </font>
      </dxf>
    </rfmt>
    <rcc rId="0" sId="1" dxf="1">
      <nc r="A1614">
        <v>130</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614" t="inlineStr">
        <is>
          <t>мкр. 9-й, д. 17</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614">
        <f>ROUND(SUM(D1614+E1614+F1614+G1614+H1614+I1614+J1614+K1614+M1614+O1614+P1614+Q1614+R1614+S1614),2)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614">
        <f>ROUND((F1614+G1614+H1614+I1614+J1614+K1614+M1614+O1614+P1614+Q1614+R1614+S1614)*0.0214,2)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61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614">
        <v>2578612.52</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cc rId="0" sId="1" dxf="1" numFmtId="4">
      <nc r="G1614">
        <v>5285736.17</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umFmtId="4">
      <nc r="H1614">
        <v>3515515.5</v>
      </nc>
      <ndxf>
        <font>
          <sz val="9"/>
          <color auto="1"/>
          <name val="Times New Roman"/>
          <family val="1"/>
          <charset val="204"/>
          <scheme val="none"/>
        </font>
        <numFmt numFmtId="4" formatCode="#,##0.00"/>
        <fill>
          <patternFill patternType="solid">
            <bgColor rgb="FFFFFF00"/>
          </patternFill>
        </fill>
        <alignment horizontal="center" vertical="center"/>
        <border outline="0">
          <left style="thin">
            <color indexed="64"/>
          </left>
          <right style="thin">
            <color indexed="64"/>
          </right>
          <top style="thin">
            <color indexed="64"/>
          </top>
          <bottom style="thin">
            <color indexed="64"/>
          </bottom>
        </border>
      </ndxf>
    </rcc>
    <rcc rId="0" sId="1" dxf="1" numFmtId="4">
      <nc r="I1614">
        <v>1022292.9</v>
      </nc>
      <ndxf>
        <font>
          <sz val="9"/>
          <color auto="1"/>
          <name val="Times New Roman"/>
          <family val="1"/>
          <charset val="204"/>
          <scheme val="none"/>
        </font>
        <numFmt numFmtId="4" formatCode="#,##0.00"/>
        <fill>
          <patternFill patternType="solid">
            <bgColor rgb="FFFFFF00"/>
          </patternFill>
        </fill>
        <alignment horizontal="center" vertical="center"/>
        <border outline="0">
          <left style="thin">
            <color indexed="64"/>
          </left>
          <right style="thin">
            <color indexed="64"/>
          </right>
          <top style="thin">
            <color indexed="64"/>
          </top>
          <bottom style="thin">
            <color indexed="64"/>
          </bottom>
        </border>
      </ndxf>
    </rcc>
    <rcc rId="0" sId="1" dxf="1" numFmtId="4">
      <nc r="J1614">
        <v>1808676.5</v>
      </nc>
      <ndxf>
        <font>
          <sz val="9"/>
          <color auto="1"/>
          <name val="Times New Roman"/>
          <family val="1"/>
          <charset val="204"/>
          <scheme val="none"/>
        </font>
        <numFmt numFmtId="4" formatCode="#,##0.00"/>
        <fill>
          <patternFill patternType="solid">
            <bgColor rgb="FFFFFF00"/>
          </patternFill>
        </fill>
        <alignment horizontal="center" vertical="center"/>
        <border outline="0">
          <left style="thin">
            <color indexed="64"/>
          </left>
          <right style="thin">
            <color indexed="64"/>
          </right>
          <top style="thin">
            <color indexed="64"/>
          </top>
          <bottom style="thin">
            <color indexed="64"/>
          </bottom>
        </border>
      </ndxf>
    </rcc>
    <rfmt sheetId="1" sqref="K161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61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61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614"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614">
        <v>13385522.439999999</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P161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61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61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1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89" sId="2">
    <oc r="G150" t="inlineStr">
      <is>
        <t>Перенесли на 2023 года, аукцион не состоялся в 2022 году (СД-1945 от 04.08.2022)</t>
      </is>
    </oc>
    <nc r="G150" t="inlineStr">
      <is>
        <t>Перенесли на 2023 года, аукцион не состоялся в 2022 году (СД-1616 от 22.06.2022)</t>
      </is>
    </nc>
  </rcc>
  <rcc rId="22390" sId="2">
    <oc r="G158" t="inlineStr">
      <is>
        <t>Перенесли на 2023 года, аукцион не состоялся в 2022 году (СД-1945 от 04.08.2022)</t>
      </is>
    </oc>
    <nc r="G158" t="inlineStr">
      <is>
        <t>Перенесли на 2023 года, аукцион не состоялся в 2022 году (СД-1616 от 22.06.2022)</t>
      </is>
    </nc>
  </rcc>
  <rcc rId="22391" sId="2">
    <nc r="E108" t="inlineStr">
      <is>
        <t>мкр. 9-й, д. 12</t>
      </is>
    </nc>
  </rcc>
  <rcc rId="22392" sId="2" numFmtId="4">
    <nc r="F108">
      <v>14834182.539999999</v>
    </nc>
  </rcc>
  <rcc rId="22393" sId="2" odxf="1" dxf="1">
    <nc r="G108" t="inlineStr">
      <is>
        <t>Перенесли на 2023 года, аукцион не состоялся в 2022 году (СД-1616 от 22.06.2022)</t>
      </is>
    </nc>
    <odxf>
      <numFmt numFmtId="4" formatCode="#,##0.00"/>
    </odxf>
    <ndxf>
      <numFmt numFmtId="0" formatCode="General"/>
    </ndxf>
  </rcc>
  <rcc rId="22394" sId="2" odxf="1" dxf="1">
    <nc r="B108" t="inlineStr">
      <is>
        <t>-</t>
      </is>
    </nc>
    <odxf/>
    <ndxf/>
  </rcc>
  <rcc rId="22395" sId="2">
    <nc r="C108" t="inlineStr">
      <is>
        <t>2022</t>
      </is>
    </nc>
  </rcc>
  <rcc rId="22396" sId="2" odxf="1" dxf="1">
    <nc r="D108" t="inlineStr">
      <is>
        <t>Нефтеюганск</t>
      </is>
    </nc>
    <odxf>
      <font>
        <sz val="10"/>
        <color auto="1"/>
        <name val="Times New Roman"/>
        <family val="1"/>
        <charset val="204"/>
        <scheme val="none"/>
      </font>
      <numFmt numFmtId="4" formatCode="#,##0.00"/>
      <alignment vertical="center" wrapText="1"/>
    </odxf>
    <ndxf>
      <font>
        <sz val="10"/>
        <color auto="1"/>
        <name val="Times New Roman"/>
        <family val="1"/>
        <charset val="204"/>
        <scheme val="none"/>
      </font>
      <numFmt numFmtId="0" formatCode="General"/>
      <alignment vertical="top" wrapText="0"/>
    </ndxf>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85" sId="1" numFmtId="4">
    <oc r="I1784">
      <v>572694.17000000004</v>
    </oc>
    <nc r="I1784">
      <v>296729.46999999997</v>
    </nc>
  </rcc>
  <rfmt sheetId="1" sqref="I1784">
    <dxf>
      <fill>
        <patternFill patternType="solid">
          <bgColor rgb="FFFFFF00"/>
        </patternFill>
      </fill>
    </dxf>
  </rfmt>
  <rcc rId="16786" sId="1" numFmtId="4">
    <oc r="G1784">
      <v>1649799.16</v>
    </oc>
    <nc r="G1784">
      <v>1714547.65</v>
    </nc>
  </rcc>
  <rfmt sheetId="1" sqref="G1784">
    <dxf>
      <fill>
        <patternFill patternType="solid">
          <bgColor rgb="FFFFFF00"/>
        </patternFill>
      </fill>
    </dxf>
  </rfmt>
  <rcc rId="16787" sId="1" numFmtId="4">
    <oc r="O1784">
      <v>2099150.3000000003</v>
    </oc>
    <nc r="O1784">
      <v>4137014.51</v>
    </nc>
  </rcc>
  <rfmt sheetId="1" sqref="O1784">
    <dxf>
      <fill>
        <patternFill patternType="solid">
          <bgColor rgb="FFFFFF00"/>
        </patternFill>
      </fill>
    </dxf>
  </rfmt>
  <rcc rId="16788" sId="1" numFmtId="4">
    <oc r="S1784">
      <v>191833.54</v>
    </oc>
    <nc r="S1784">
      <v>501598.21</v>
    </nc>
  </rcc>
  <rfmt sheetId="1" sqref="S1784">
    <dxf>
      <fill>
        <patternFill patternType="solid">
          <bgColor rgb="FFFFFF00"/>
        </patternFill>
      </fill>
    </dxf>
  </rfmt>
  <rcv guid="{588C31BA-C36B-4B9E-AE8B-D926F1C5CA78}" action="delete"/>
  <rdn rId="0" localSheetId="1" customView="1" name="Z_588C31BA_C36B_4B9E_AE8B_D926F1C5CA78_.wvu.FilterData" hidden="1" oldHidden="1">
    <formula>'2020-2022'!$A$7:$S$2105</formula>
    <oldFormula>'2020-2022'!$A$7:$S$2105</oldFormula>
  </rdn>
  <rdn rId="0" localSheetId="2" customView="1" name="Z_588C31BA_C36B_4B9E_AE8B_D926F1C5CA78_.wvu.FilterData" hidden="1" oldHidden="1">
    <formula>Примечания!$A$2:$G$165</formula>
    <oldFormula>Примечания!$A$2:$G$165</oldFormula>
  </rdn>
  <rcv guid="{588C31BA-C36B-4B9E-AE8B-D926F1C5CA78}" action="add"/>
</revisions>
</file>

<file path=xl/revisions/revisionLog3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97" sId="1" numFmtId="4">
    <oc r="G796">
      <v>2163355.3199999998</v>
    </oc>
    <nc r="G796">
      <v>2081162.89</v>
    </nc>
  </rcc>
  <rfmt sheetId="1" sqref="G796">
    <dxf>
      <fill>
        <patternFill patternType="solid">
          <bgColor theme="7" tint="0.59999389629810485"/>
        </patternFill>
      </fill>
    </dxf>
  </rfmt>
  <rcc rId="22398" sId="1" numFmtId="4">
    <oc r="D796">
      <f>ROUND((F796+G796+H796+I796+J796+K796+M796+O796+P796+Q796+R796+S796)*0.0214,2)</f>
    </oc>
    <nc r="D796">
      <v>44536.89</v>
    </nc>
  </rcc>
  <rfmt sheetId="1" sqref="B796:D796">
    <dxf>
      <fill>
        <patternFill patternType="solid">
          <bgColor theme="7" tint="0.59999389629810485"/>
        </patternFill>
      </fill>
    </dxf>
  </rfmt>
  <rcc rId="22399" sId="1">
    <oc r="A872">
      <v>77</v>
    </oc>
    <nc r="A872" t="inlineStr">
      <is>
        <t xml:space="preserve">  </t>
      </is>
    </nc>
  </rcc>
</revisions>
</file>

<file path=xl/revisions/revisionLog3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400" sId="1" ref="A1612:XFD1612" action="deleteRow">
    <rfmt sheetId="1" xfDxf="1" sqref="A1612:XFD1612" start="0" length="0">
      <dxf>
        <font>
          <color auto="1"/>
        </font>
      </dxf>
    </rfmt>
    <rcc rId="0" sId="1" dxf="1">
      <nc r="A1612">
        <v>125</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612" t="inlineStr">
        <is>
          <t>мкр. 9-й, д. 12</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612">
        <f>ROUND(SUM(D1612+E1612+F1612+G1612+H1612+I1612+J1612+K1612+M1612+O1612+P1612+Q1612+R1612+S1612),2)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612">
        <f>ROUND((F1612+G1612+H1612+I1612+J1612+K1612+M1612+O1612+P1612+Q1612+R1612+S1612)*0.0214,2)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6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612">
        <v>2260574.59</v>
      </nc>
      <ndxf>
        <font>
          <sz val="9"/>
          <color auto="1"/>
          <name val="Times New Roman"/>
          <family val="1"/>
          <charset val="204"/>
          <scheme val="none"/>
        </font>
        <numFmt numFmtId="4" formatCode="#,##0.00"/>
        <fill>
          <patternFill patternType="solid">
            <bgColor rgb="FFFFFF00"/>
          </patternFill>
        </fill>
        <alignment horizontal="center" vertical="center"/>
        <border outline="0">
          <left style="thin">
            <color indexed="64"/>
          </left>
          <right style="thin">
            <color indexed="64"/>
          </right>
          <top style="thin">
            <color indexed="64"/>
          </top>
          <bottom style="thin">
            <color indexed="64"/>
          </bottom>
        </border>
      </ndxf>
    </rcc>
    <rcc rId="0" sId="1" dxf="1" numFmtId="4">
      <nc r="G1612">
        <v>4105030.79</v>
      </nc>
      <ndxf>
        <font>
          <sz val="9"/>
          <color auto="1"/>
          <name val="Times New Roman"/>
          <family val="1"/>
          <charset val="204"/>
          <scheme val="none"/>
        </font>
        <numFmt numFmtId="4" formatCode="#,##0.00"/>
        <fill>
          <patternFill patternType="solid">
            <bgColor rgb="FFFFFF00"/>
          </patternFill>
        </fill>
        <alignment horizontal="center" vertical="center"/>
        <border outline="0">
          <left style="thin">
            <color indexed="64"/>
          </left>
          <right style="thin">
            <color indexed="64"/>
          </right>
          <top style="thin">
            <color indexed="64"/>
          </top>
          <bottom style="thin">
            <color indexed="64"/>
          </bottom>
        </border>
      </ndxf>
    </rcc>
    <rcc rId="0" sId="1" dxf="1" numFmtId="4">
      <nc r="H1612">
        <v>2547984.9300000002</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umFmtId="4">
      <nc r="I1612">
        <v>944582.64</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umFmtId="4">
      <nc r="J1612">
        <v>1007459.39</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K16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612"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6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6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612"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P1612">
        <v>3657749.82</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Q161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6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2401" sId="2">
    <nc r="E76" t="inlineStr">
      <is>
        <t>мкр. 9-й, д. 16</t>
      </is>
    </nc>
  </rcc>
  <rcc rId="22402" sId="2">
    <nc r="F76">
      <v>20129385.32</v>
    </nc>
  </rcc>
  <rcc rId="22403" sId="2" odxf="1" dxf="1">
    <nc r="B76" t="inlineStr">
      <is>
        <t>-</t>
      </is>
    </nc>
    <odxf/>
    <ndxf/>
  </rcc>
  <rcc rId="22404" sId="2">
    <nc r="C76" t="inlineStr">
      <is>
        <t>2022</t>
      </is>
    </nc>
  </rcc>
  <rcc rId="22405" sId="2" odxf="1" dxf="1">
    <nc r="D76" t="inlineStr">
      <is>
        <t>Нефтеюганск</t>
      </is>
    </nc>
    <odxf>
      <alignment vertical="center"/>
    </odxf>
    <ndxf>
      <alignment vertical="top"/>
    </ndxf>
  </rcc>
  <rcc rId="22406" sId="2" odxf="1" dxf="1">
    <nc r="G76" t="inlineStr">
      <is>
        <t>Перенесли на 2023 года, аукцион не состоялся в 2022 году (СД-1616 от 22.06.2022)</t>
      </is>
    </nc>
    <odxf/>
    <ndxf/>
  </rcc>
  <rrc rId="22407" sId="1" ref="A1612:XFD1612" action="deleteRow">
    <rfmt sheetId="1" xfDxf="1" sqref="A1612:XFD1612" start="0" length="0">
      <dxf>
        <font>
          <color auto="1"/>
        </font>
      </dxf>
    </rfmt>
    <rcc rId="0" sId="1" dxf="1">
      <nc r="A1612">
        <v>129</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612" t="inlineStr">
        <is>
          <t>мкр. 9-й, д. 16</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612">
        <f>ROUND(SUM(D1612+E1612+F1612+G1612+H1612+I1612+J1612+K1612+M1612+O1612+P1612+Q1612+R1612+S1612),2)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612">
        <f>ROUND((F1612+G1612+H1612+I1612+J1612+K1612+M1612+O1612+P1612+Q1612+R1612+S1612)*0.0214,2)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6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612">
        <v>1914154.38</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umFmtId="4">
      <nc r="G1612">
        <v>3580037.85</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umFmtId="4">
      <nc r="H1612">
        <v>2682973.0099999998</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cc rId="0" sId="1" dxf="1" numFmtId="4">
      <nc r="I1612">
        <v>944148.19</v>
      </nc>
      <ndxf>
        <font>
          <sz val="9"/>
          <color auto="1"/>
          <name val="Times New Roman"/>
          <family val="1"/>
          <charset val="204"/>
          <scheme val="none"/>
        </font>
        <numFmt numFmtId="166" formatCode="#\ ###\ ###\ ##0.00"/>
        <fill>
          <patternFill patternType="solid">
            <bgColor rgb="FFFFFF00"/>
          </patternFill>
        </fill>
        <alignment horizontal="center" vertical="center" wrapText="1"/>
        <border outline="0">
          <right style="thin">
            <color indexed="64"/>
          </right>
          <top style="thin">
            <color indexed="64"/>
          </top>
          <bottom style="thin">
            <color indexed="64"/>
          </bottom>
        </border>
      </ndxf>
    </rcc>
    <rfmt sheetId="1" sqref="J161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6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612"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6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612"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612">
        <v>8271437.4100000001</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cc rId="0" sId="1" dxf="1" numFmtId="4">
      <nc r="P1612">
        <v>2314890.9500000002</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Q1612"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6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08" sId="1" numFmtId="4">
    <oc r="D1109">
      <v>20180.505999999998</v>
    </oc>
    <nc r="D1109">
      <v>20180.509999999998</v>
    </nc>
  </rcc>
  <rcv guid="{588C31BA-C36B-4B9E-AE8B-D926F1C5CA78}" action="delete"/>
  <rdn rId="0" localSheetId="1" customView="1" name="Z_588C31BA_C36B_4B9E_AE8B_D926F1C5CA78_.wvu.FilterData" hidden="1" oldHidden="1">
    <formula>'2020-2022'!$A$7:$S$2074</formula>
    <oldFormula>'2020-2022'!$A$7:$S$2074</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88C31BA-C36B-4B9E-AE8B-D926F1C5CA78}" action="delete"/>
  <rdn rId="0" localSheetId="1" customView="1" name="Z_588C31BA_C36B_4B9E_AE8B_D926F1C5CA78_.wvu.FilterData" hidden="1" oldHidden="1">
    <formula>'2020-2022'!$A$7:$S$2074</formula>
    <oldFormula>'2020-2022'!$A$7:$S$2074</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1078">
    <dxf>
      <fill>
        <patternFill patternType="solid">
          <bgColor theme="7" tint="0.59999389629810485"/>
        </patternFill>
      </fill>
    </dxf>
  </rfmt>
  <rcc rId="22413" sId="1" numFmtId="4">
    <oc r="M1078">
      <v>6831204</v>
    </oc>
    <nc r="M1078">
      <v>8079113.5999999996</v>
    </nc>
  </rcc>
  <rfmt sheetId="1" sqref="B1078">
    <dxf>
      <fill>
        <patternFill patternType="solid">
          <bgColor theme="7" tint="0.59999389629810485"/>
        </patternFill>
      </fill>
    </dxf>
  </rfmt>
  <rcc rId="22414" sId="1" numFmtId="4">
    <oc r="G1079">
      <v>2068743.6</v>
    </oc>
    <nc r="G1079">
      <v>287901.59999999998</v>
    </nc>
  </rcc>
  <rfmt sheetId="1" sqref="B1079">
    <dxf>
      <fill>
        <patternFill patternType="solid">
          <bgColor theme="7" tint="0.59999389629810485"/>
        </patternFill>
      </fill>
    </dxf>
  </rfmt>
  <rfmt sheetId="1" sqref="M1077">
    <dxf>
      <fill>
        <patternFill patternType="solid">
          <bgColor theme="7" tint="0.59999389629810485"/>
        </patternFill>
      </fill>
    </dxf>
  </rfmt>
  <rfmt sheetId="1" sqref="B1077">
    <dxf>
      <fill>
        <patternFill patternType="solid">
          <bgColor theme="7" tint="0.59999389629810485"/>
        </patternFill>
      </fill>
    </dxf>
  </rfmt>
  <rcc rId="22415" sId="1" numFmtId="4">
    <oc r="E281">
      <v>731615.02</v>
    </oc>
    <nc r="E281">
      <v>775017.38</v>
    </nc>
  </rcc>
  <rfmt sheetId="1" sqref="E281">
    <dxf>
      <fill>
        <patternFill patternType="solid">
          <bgColor theme="7" tint="0.59999389629810485"/>
        </patternFill>
      </fill>
    </dxf>
  </rfmt>
  <rfmt sheetId="1" sqref="B281">
    <dxf>
      <fill>
        <patternFill patternType="solid">
          <bgColor theme="7" tint="0.59999389629810485"/>
        </patternFill>
      </fill>
    </dxf>
  </rfmt>
  <rfmt sheetId="1" sqref="G1741">
    <dxf>
      <fill>
        <patternFill patternType="solid">
          <bgColor theme="7" tint="0.59999389629810485"/>
        </patternFill>
      </fill>
    </dxf>
  </rfmt>
  <rfmt sheetId="1" sqref="B1741">
    <dxf>
      <fill>
        <patternFill patternType="solid">
          <bgColor theme="7" tint="0.59999389629810485"/>
        </patternFill>
      </fill>
    </dxf>
  </rfmt>
  <rcc rId="22416" sId="1" numFmtId="4">
    <oc r="J1743">
      <v>4824871.8</v>
    </oc>
    <nc r="J1743">
      <v>1788532.98</v>
    </nc>
  </rcc>
  <rfmt sheetId="1" sqref="J1743">
    <dxf>
      <fill>
        <patternFill patternType="solid">
          <bgColor theme="7" tint="0.59999389629810485"/>
        </patternFill>
      </fill>
    </dxf>
  </rfmt>
  <rcc rId="22417" sId="1" numFmtId="4">
    <oc r="G1743">
      <v>11622090.73</v>
    </oc>
    <nc r="G1743">
      <v>7673321.9400000004</v>
    </nc>
  </rcc>
  <rfmt sheetId="1" sqref="G1743">
    <dxf>
      <fill>
        <patternFill patternType="solid">
          <bgColor theme="7" tint="0.59999389629810485"/>
        </patternFill>
      </fill>
    </dxf>
  </rfmt>
  <rfmt sheetId="1" sqref="B1743">
    <dxf>
      <fill>
        <patternFill patternType="solid">
          <bgColor theme="7" tint="0.59999389629810485"/>
        </patternFill>
      </fill>
    </dxf>
  </rfmt>
  <rcc rId="22418" sId="1" numFmtId="4">
    <oc r="G1741">
      <v>9374429.8800000008</v>
    </oc>
    <nc r="G1741">
      <v>8372553.5999999996</v>
    </nc>
  </rcc>
  <rcc rId="22419" sId="1" numFmtId="4">
    <oc r="J1492">
      <v>649455.18999999994</v>
    </oc>
    <nc r="J1492">
      <v>258629.64</v>
    </nc>
  </rcc>
  <rfmt sheetId="1" sqref="J1492">
    <dxf>
      <fill>
        <patternFill patternType="solid">
          <bgColor theme="7" tint="0.59999389629810485"/>
        </patternFill>
      </fill>
    </dxf>
  </rfmt>
  <rcc rId="22420" sId="1" numFmtId="4">
    <oc r="I1492">
      <v>259173.84</v>
    </oc>
    <nc r="I1492">
      <v>252897.84</v>
    </nc>
  </rcc>
  <rfmt sheetId="1" sqref="I1492">
    <dxf>
      <fill>
        <patternFill patternType="solid">
          <bgColor theme="7" tint="0.59999389629810485"/>
        </patternFill>
      </fill>
    </dxf>
  </rfmt>
  <rfmt sheetId="1" sqref="B1492">
    <dxf>
      <fill>
        <patternFill patternType="solid">
          <bgColor theme="7" tint="0.59999389629810485"/>
        </patternFill>
      </fill>
    </dxf>
  </rfmt>
  <rcc rId="22421" sId="1" numFmtId="4">
    <oc r="J1494">
      <v>761927.07</v>
    </oc>
    <nc r="J1494">
      <v>304166.39</v>
    </nc>
  </rcc>
  <rfmt sheetId="1" sqref="J1494">
    <dxf>
      <fill>
        <patternFill patternType="solid">
          <bgColor theme="7" tint="0.59999389629810485"/>
        </patternFill>
      </fill>
    </dxf>
  </rfmt>
  <rcc rId="22422" sId="1" numFmtId="4">
    <oc r="I1494">
      <v>286401.46999999997</v>
    </oc>
    <nc r="I1494">
      <v>277428.53000000003</v>
    </nc>
  </rcc>
  <rfmt sheetId="1" sqref="I1494">
    <dxf>
      <fill>
        <patternFill patternType="solid">
          <bgColor theme="7" tint="0.59999389629810485"/>
        </patternFill>
      </fill>
    </dxf>
  </rfmt>
  <rcc rId="22423" sId="1" numFmtId="4">
    <oc r="G1494">
      <v>3316848.56</v>
    </oc>
    <nc r="G1494">
      <v>3216165.52</v>
    </nc>
  </rcc>
  <rfmt sheetId="1" sqref="G1494">
    <dxf>
      <fill>
        <patternFill patternType="solid">
          <bgColor theme="7" tint="0.59999389629810485"/>
        </patternFill>
      </fill>
    </dxf>
  </rfmt>
  <rcc rId="22424" sId="1" numFmtId="4">
    <oc r="D1494">
      <f>ROUND((F1494+G1494+H1494+I1494+J1494+K1494+M1494+O1494+P1494+Q1494+R1494+S1494)*0.0214,2)</f>
    </oc>
    <nc r="D1494">
      <v>81272.070000000007</v>
    </nc>
  </rcc>
  <rfmt sheetId="1" sqref="B1494">
    <dxf>
      <fill>
        <patternFill patternType="solid">
          <bgColor theme="7" tint="0.59999389629810485"/>
        </patternFill>
      </fill>
    </dxf>
  </rfmt>
  <rfmt sheetId="1" sqref="D1494">
    <dxf>
      <fill>
        <patternFill patternType="solid">
          <bgColor theme="7" tint="0.59999389629810485"/>
        </patternFill>
      </fill>
    </dxf>
  </rfmt>
  <rcc rId="22425" sId="1" numFmtId="4">
    <oc r="O1975">
      <v>4061331.1999999997</v>
    </oc>
    <nc r="O1975">
      <v>3403745.76</v>
    </nc>
  </rcc>
  <rfmt sheetId="1" sqref="O1975">
    <dxf>
      <fill>
        <patternFill patternType="solid">
          <bgColor theme="7" tint="0.59999389629810485"/>
        </patternFill>
      </fill>
    </dxf>
  </rfmt>
  <rcc rId="22426" sId="1" numFmtId="4">
    <oc r="D1975">
      <f>ROUND((F1975+G1975+H1975+I1975+J1975+K1975+M1975+O1975+P1975+Q1975+R1975+S1975)*0.0214,2)</f>
    </oc>
    <nc r="D1975">
      <v>54255.71</v>
    </nc>
  </rcc>
  <rfmt sheetId="1" sqref="D1975">
    <dxf>
      <fill>
        <patternFill patternType="solid">
          <bgColor theme="7" tint="0.59999389629810485"/>
        </patternFill>
      </fill>
    </dxf>
  </rfmt>
  <rfmt sheetId="1" sqref="B1975">
    <dxf>
      <fill>
        <patternFill patternType="solid">
          <bgColor theme="7" tint="0.59999389629810485"/>
        </patternFill>
      </fill>
    </dxf>
  </rfmt>
  <rcc rId="22427" sId="1" numFmtId="4">
    <oc r="O1973">
      <v>3609583.5</v>
    </oc>
    <nc r="O1973">
      <v>3087580.68</v>
    </nc>
  </rcc>
  <rfmt sheetId="1" sqref="O1973">
    <dxf>
      <fill>
        <patternFill patternType="solid">
          <bgColor theme="7" tint="0.59999389629810485"/>
        </patternFill>
      </fill>
    </dxf>
  </rfmt>
  <rcc rId="22428" sId="1" numFmtId="4">
    <oc r="D1973">
      <f>ROUND((F1973+G1973+H1973+I1973+J1973+K1973+M1973+O1973+P1973+Q1973+R1973+S1973)*0.0214,2)</f>
    </oc>
    <nc r="D1973">
      <v>49216.04</v>
    </nc>
  </rcc>
  <rfmt sheetId="1" sqref="D1973">
    <dxf>
      <fill>
        <patternFill patternType="solid">
          <bgColor theme="7" tint="0.59999389629810485"/>
        </patternFill>
      </fill>
    </dxf>
  </rfmt>
  <rfmt sheetId="1" sqref="B1973">
    <dxf>
      <fill>
        <patternFill patternType="solid">
          <bgColor theme="7" tint="0.59999389629810485"/>
        </patternFill>
      </fill>
    </dxf>
  </rfmt>
  <rcc rId="22429" sId="1" numFmtId="4">
    <oc r="O1976">
      <v>4107825.4</v>
    </oc>
    <nc r="O1976">
      <v>3318516.59</v>
    </nc>
  </rcc>
  <rfmt sheetId="1" sqref="O1976">
    <dxf>
      <fill>
        <patternFill patternType="solid">
          <bgColor theme="7" tint="0.59999389629810485"/>
        </patternFill>
      </fill>
    </dxf>
  </rfmt>
  <rcc rId="22430" sId="1" numFmtId="4">
    <oc r="D1976">
      <f>ROUND((F1976+G1976+H1976+I1976+J1976+K1976+M1976+O1976+P1976+Q1976+R1976+S1976)*0.0214,2)</f>
    </oc>
    <nc r="D1976">
      <v>52897.15</v>
    </nc>
  </rcc>
  <rfmt sheetId="1" sqref="D1976">
    <dxf>
      <fill>
        <patternFill patternType="solid">
          <bgColor theme="7" tint="0.59999389629810485"/>
        </patternFill>
      </fill>
    </dxf>
  </rfmt>
  <rfmt sheetId="1" sqref="B1976">
    <dxf>
      <fill>
        <patternFill patternType="solid">
          <bgColor theme="7" tint="0.59999389629810485"/>
        </patternFill>
      </fill>
    </dxf>
  </rfmt>
  <rcc rId="22431" sId="1" numFmtId="4">
    <oc r="O1791">
      <v>4178385.16</v>
    </oc>
    <nc r="O1791">
      <v>1253515.55</v>
    </nc>
  </rcc>
</revisions>
</file>

<file path=xl/revisions/revisionLog3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669">
    <dxf>
      <fill>
        <patternFill patternType="solid">
          <bgColor rgb="FFFFFF00"/>
        </patternFill>
      </fill>
    </dxf>
  </rfmt>
  <rrc rId="22432" sId="1" ref="A2010:XFD2010" action="insertRow"/>
  <rcc rId="22433" sId="1">
    <nc r="B2010" t="inlineStr">
      <is>
        <t>пгт. Федоровский, ул. Пионерная, д. 31а</t>
      </is>
    </nc>
  </rcc>
  <rcc rId="22434" sId="1">
    <nc r="C2010">
      <f>ROUND(SUM(D2010+E2010+F2010+G2010+H2010+I2010+J2010+K2010+M2010+O2010+P2010+Q2010+R2010+S2010),2)</f>
    </nc>
  </rcc>
  <rcc rId="22435" sId="1">
    <nc r="D2010">
      <f>ROUND((F2010+G2010+H2010+I2010+J2010+K2010+M2010+O2010+P2010+Q2010+R2010+S2010)*0.0214,2)</f>
    </nc>
  </rcc>
  <rfmt sheetId="1" sqref="A2010:XFD2010">
    <dxf>
      <fill>
        <patternFill>
          <bgColor rgb="FFFFFF00"/>
        </patternFill>
      </fill>
    </dxf>
  </rfmt>
  <rcc rId="22436" sId="1" numFmtId="4">
    <nc r="F2010">
      <v>588822.53</v>
    </nc>
  </rcc>
  <rcc rId="22437" sId="1" numFmtId="4">
    <oc r="F669">
      <v>308947.71999999997</v>
    </oc>
    <nc r="F669"/>
  </rcc>
</revisions>
</file>

<file path=xl/revisions/revisionLog3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38" sId="2">
    <nc r="E145" t="inlineStr">
      <is>
        <t>пгт. Федоровский, ул. Пионерная, д. 31а</t>
      </is>
    </nc>
  </rcc>
  <rcc rId="22439" sId="2">
    <nc r="F145">
      <v>601423.32999999996</v>
    </nc>
  </rcc>
  <rcc rId="22440" sId="2">
    <nc r="B145" t="inlineStr">
      <is>
        <t>+</t>
      </is>
    </nc>
  </rcc>
  <rcc rId="22441" sId="2">
    <nc r="C145" t="inlineStr">
      <is>
        <t>2022</t>
      </is>
    </nc>
  </rcc>
  <rcc rId="22442" sId="2">
    <nc r="D145" t="inlineStr">
      <is>
        <t>Сургутский район</t>
      </is>
    </nc>
  </rcc>
  <rcc rId="22443" sId="2">
    <nc r="G145" t="inlineStr">
      <is>
        <t>Перенесли ЭС с 2020 года по расторжению</t>
      </is>
    </nc>
  </rcc>
</revisions>
</file>

<file path=xl/revisions/revisionLog3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44" sId="1" numFmtId="4">
    <oc r="G1640">
      <v>9517515.1199999992</v>
    </oc>
    <nc r="G1640">
      <v>4758757.5599999996</v>
    </nc>
  </rcc>
  <rcc rId="22445" sId="1" numFmtId="4">
    <oc r="H1640">
      <v>4805172.99</v>
    </oc>
    <nc r="H1640">
      <v>2402586.4900000002</v>
    </nc>
  </rcc>
  <rcc rId="22446" sId="1" numFmtId="4">
    <oc r="I1640">
      <v>1393840.8</v>
    </oc>
    <nc r="I1640">
      <v>696920.4</v>
    </nc>
  </rcc>
  <rfmt sheetId="1" sqref="D1640">
    <dxf>
      <fill>
        <patternFill patternType="solid">
          <bgColor rgb="FFFFFF00"/>
        </patternFill>
      </fill>
    </dxf>
  </rfmt>
  <rfmt sheetId="1" sqref="B1640:C1640">
    <dxf>
      <fill>
        <patternFill patternType="solid">
          <bgColor rgb="FFFFFF00"/>
        </patternFill>
      </fill>
    </dxf>
  </rfmt>
  <rcv guid="{9595E341-47B0-4869-BE47-43740FED65BC}" action="delete"/>
  <rdn rId="0" localSheetId="1" customView="1" name="Z_9595E341_47B0_4869_BE47_43740FED65BC_.wvu.FilterData" hidden="1" oldHidden="1">
    <formula>'2020-2022'!$A$6:$T$2074</formula>
    <oldFormula>'2020-2022'!$A$6:$T$2074</oldFormula>
  </rdn>
  <rdn rId="0" localSheetId="2" customView="1" name="Z_9595E341_47B0_4869_BE47_43740FED65BC_.wvu.FilterData" hidden="1" oldHidden="1">
    <formula>Примечания!$A$2:$G$162</formula>
    <oldFormula>Примечания!$A$2:$G$162</oldFormula>
  </rdn>
  <rcv guid="{9595E341-47B0-4869-BE47-43740FED65BC}" action="add"/>
</revisions>
</file>

<file path=xl/revisions/revisionLog3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49" sId="1" numFmtId="4">
    <oc r="G1642">
      <v>5221910.29</v>
    </oc>
    <nc r="G1642">
      <v>2610955.15</v>
    </nc>
  </rcc>
  <rcc rId="22450" sId="1" numFmtId="4">
    <oc r="H1642">
      <v>2853112.04</v>
    </oc>
    <nc r="H1642">
      <v>1426556.02</v>
    </nc>
  </rcc>
  <rcc rId="22451" sId="1" numFmtId="4">
    <oc r="I1642">
      <v>871010.15</v>
    </oc>
    <nc r="I1642">
      <v>435505.08</v>
    </nc>
  </rcc>
  <rfmt sheetId="1" sqref="B1642">
    <dxf>
      <fill>
        <patternFill patternType="solid">
          <bgColor theme="7" tint="0.59999389629810485"/>
        </patternFill>
      </fill>
    </dxf>
  </rfmt>
  <rcc rId="22452" sId="1" numFmtId="4">
    <oc r="G1643">
      <v>5749010.0999999996</v>
    </oc>
    <nc r="G1643">
      <v>2874505</v>
    </nc>
  </rcc>
  <rcc rId="22453" sId="1" numFmtId="4">
    <oc r="H1643">
      <v>3027216.46</v>
    </oc>
    <nc r="H1643">
      <v>1513608.23</v>
    </nc>
  </rcc>
  <rcc rId="22454" sId="1" numFmtId="4">
    <oc r="I1643">
      <v>820246.53</v>
    </oc>
    <nc r="I1643">
      <v>410123.26</v>
    </nc>
  </rcc>
  <rfmt sheetId="1" sqref="B1643">
    <dxf>
      <fill>
        <patternFill patternType="solid">
          <bgColor theme="7" tint="0.59999389629810485"/>
        </patternFill>
      </fill>
    </dxf>
  </rfmt>
</revisions>
</file>

<file path=xl/revisions/revisionLog3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2">
    <dxf>
      <fill>
        <patternFill patternType="solid">
          <bgColor theme="7" tint="0.59999389629810485"/>
        </patternFill>
      </fill>
    </dxf>
  </rfmt>
  <rfmt sheetId="1" sqref="C34">
    <dxf>
      <fill>
        <patternFill patternType="solid">
          <bgColor theme="7" tint="0.59999389629810485"/>
        </patternFill>
      </fill>
    </dxf>
  </rfmt>
  <rfmt sheetId="1" sqref="C65">
    <dxf>
      <fill>
        <patternFill patternType="solid">
          <bgColor theme="7" tint="0.59999389629810485"/>
        </patternFill>
      </fill>
    </dxf>
  </rfmt>
  <rfmt sheetId="1" sqref="C111">
    <dxf>
      <fill>
        <patternFill patternType="solid">
          <bgColor theme="7" tint="0.59999389629810485"/>
        </patternFill>
      </fill>
    </dxf>
  </rfmt>
  <rfmt sheetId="1" sqref="C152">
    <dxf>
      <fill>
        <patternFill patternType="solid">
          <bgColor theme="7" tint="0.59999389629810485"/>
        </patternFill>
      </fill>
    </dxf>
  </rfmt>
  <rfmt sheetId="1" sqref="C182">
    <dxf>
      <fill>
        <patternFill patternType="solid">
          <bgColor theme="7" tint="0.59999389629810485"/>
        </patternFill>
      </fill>
    </dxf>
  </rfmt>
  <rfmt sheetId="1" sqref="C279">
    <dxf>
      <fill>
        <patternFill patternType="solid">
          <bgColor theme="7" tint="0.59999389629810485"/>
        </patternFill>
      </fill>
    </dxf>
  </rfmt>
  <rfmt sheetId="1" sqref="C296">
    <dxf>
      <fill>
        <patternFill patternType="solid">
          <bgColor theme="7" tint="0.59999389629810485"/>
        </patternFill>
      </fill>
    </dxf>
  </rfmt>
  <rfmt sheetId="1" sqref="C338">
    <dxf>
      <fill>
        <patternFill patternType="solid">
          <bgColor theme="7" tint="0.59999389629810485"/>
        </patternFill>
      </fill>
    </dxf>
  </rfmt>
  <rfmt sheetId="1" sqref="C341">
    <dxf>
      <fill>
        <patternFill patternType="solid">
          <bgColor theme="7" tint="0.59999389629810485"/>
        </patternFill>
      </fill>
    </dxf>
  </rfmt>
  <rfmt sheetId="1" sqref="C359">
    <dxf>
      <fill>
        <patternFill patternType="solid">
          <bgColor theme="7" tint="0.59999389629810485"/>
        </patternFill>
      </fill>
    </dxf>
  </rfmt>
  <rfmt sheetId="1" sqref="C381">
    <dxf>
      <fill>
        <patternFill patternType="solid">
          <bgColor theme="7" tint="0.59999389629810485"/>
        </patternFill>
      </fill>
    </dxf>
  </rfmt>
  <rfmt sheetId="1" sqref="C388">
    <dxf>
      <fill>
        <patternFill patternType="solid">
          <bgColor theme="7" tint="0.59999389629810485"/>
        </patternFill>
      </fill>
    </dxf>
  </rfmt>
  <rfmt sheetId="1" sqref="C598">
    <dxf>
      <fill>
        <patternFill patternType="solid">
          <bgColor theme="7" tint="0.59999389629810485"/>
        </patternFill>
      </fill>
    </dxf>
  </rfmt>
  <rfmt sheetId="1" sqref="C625">
    <dxf>
      <fill>
        <patternFill patternType="solid">
          <bgColor theme="7" tint="0.59999389629810485"/>
        </patternFill>
      </fill>
    </dxf>
  </rfmt>
  <rfmt sheetId="1" sqref="C686">
    <dxf>
      <fill>
        <patternFill patternType="solid">
          <bgColor theme="7" tint="0.59999389629810485"/>
        </patternFill>
      </fill>
    </dxf>
  </rfmt>
  <rfmt sheetId="1" sqref="C762">
    <dxf>
      <fill>
        <patternFill patternType="solid">
          <bgColor theme="7" tint="0.59999389629810485"/>
        </patternFill>
      </fill>
    </dxf>
  </rfmt>
  <rfmt sheetId="1" sqref="C782">
    <dxf>
      <fill>
        <patternFill patternType="solid">
          <bgColor theme="7" tint="0.59999389629810485"/>
        </patternFill>
      </fill>
    </dxf>
  </rfmt>
  <rfmt sheetId="1" sqref="C798">
    <dxf>
      <fill>
        <patternFill patternType="solid">
          <bgColor theme="7" tint="0.59999389629810485"/>
        </patternFill>
      </fill>
    </dxf>
  </rfmt>
  <rfmt sheetId="1" sqref="C840">
    <dxf>
      <fill>
        <patternFill patternType="solid">
          <bgColor theme="7" tint="0.59999389629810485"/>
        </patternFill>
      </fill>
    </dxf>
  </rfmt>
  <rfmt sheetId="1" sqref="C856">
    <dxf>
      <fill>
        <patternFill patternType="solid">
          <bgColor theme="7" tint="0.59999389629810485"/>
        </patternFill>
      </fill>
    </dxf>
  </rfmt>
  <rfmt sheetId="1" sqref="C880">
    <dxf>
      <fill>
        <patternFill patternType="solid">
          <bgColor theme="7" tint="0.59999389629810485"/>
        </patternFill>
      </fill>
    </dxf>
  </rfmt>
  <rfmt sheetId="1" sqref="C955">
    <dxf>
      <fill>
        <patternFill patternType="solid">
          <bgColor theme="7" tint="0.59999389629810485"/>
        </patternFill>
      </fill>
    </dxf>
  </rfmt>
  <rfmt sheetId="1" sqref="C974">
    <dxf>
      <fill>
        <patternFill patternType="solid">
          <bgColor theme="7" tint="0.59999389629810485"/>
        </patternFill>
      </fill>
    </dxf>
  </rfmt>
  <rfmt sheetId="1" sqref="C1075">
    <dxf>
      <fill>
        <patternFill patternType="solid">
          <bgColor theme="7" tint="0.59999389629810485"/>
        </patternFill>
      </fill>
    </dxf>
  </rfmt>
  <rfmt sheetId="1" sqref="C1089">
    <dxf>
      <fill>
        <patternFill patternType="solid">
          <bgColor theme="7" tint="0.59999389629810485"/>
        </patternFill>
      </fill>
    </dxf>
  </rfmt>
  <rfmt sheetId="1" sqref="C1129">
    <dxf>
      <fill>
        <patternFill patternType="solid">
          <bgColor theme="7" tint="0.59999389629810485"/>
        </patternFill>
      </fill>
    </dxf>
  </rfmt>
  <rfmt sheetId="1" sqref="C1141">
    <dxf>
      <fill>
        <patternFill patternType="solid">
          <bgColor theme="7" tint="0.59999389629810485"/>
        </patternFill>
      </fill>
    </dxf>
  </rfmt>
  <rfmt sheetId="1" sqref="C1161">
    <dxf>
      <fill>
        <patternFill patternType="solid">
          <bgColor theme="7" tint="0.59999389629810485"/>
        </patternFill>
      </fill>
    </dxf>
  </rfmt>
  <rfmt sheetId="1" sqref="C1175">
    <dxf>
      <fill>
        <patternFill patternType="solid">
          <bgColor theme="7" tint="0.59999389629810485"/>
        </patternFill>
      </fill>
    </dxf>
  </rfmt>
  <rfmt sheetId="1" sqref="C1334">
    <dxf>
      <fill>
        <patternFill patternType="solid">
          <bgColor theme="7" tint="0.59999389629810485"/>
        </patternFill>
      </fill>
    </dxf>
  </rfmt>
  <rfmt sheetId="1" sqref="C1384">
    <dxf>
      <fill>
        <patternFill patternType="solid">
          <bgColor theme="7" tint="0.59999389629810485"/>
        </patternFill>
      </fill>
    </dxf>
  </rfmt>
  <rfmt sheetId="1" sqref="C1396">
    <dxf>
      <fill>
        <patternFill patternType="solid">
          <bgColor theme="7" tint="0.59999389629810485"/>
        </patternFill>
      </fill>
    </dxf>
  </rfmt>
  <rfmt sheetId="1" sqref="C1447">
    <dxf>
      <fill>
        <patternFill patternType="solid">
          <bgColor theme="7" tint="0.59999389629810485"/>
        </patternFill>
      </fill>
    </dxf>
  </rfmt>
  <rfmt sheetId="1" sqref="C1474">
    <dxf>
      <fill>
        <patternFill patternType="solid">
          <bgColor theme="7" tint="0.59999389629810485"/>
        </patternFill>
      </fill>
    </dxf>
  </rfmt>
  <rfmt sheetId="1" sqref="C1482">
    <dxf>
      <fill>
        <patternFill patternType="solid">
          <bgColor theme="7" tint="0.59999389629810485"/>
        </patternFill>
      </fill>
    </dxf>
  </rfmt>
  <rfmt sheetId="1" sqref="C1488">
    <dxf>
      <fill>
        <patternFill patternType="solid">
          <bgColor theme="7" tint="0.59999389629810485"/>
        </patternFill>
      </fill>
    </dxf>
  </rfmt>
  <rfmt sheetId="1" sqref="C1498">
    <dxf>
      <fill>
        <patternFill patternType="solid">
          <bgColor theme="7" tint="0.59999389629810485"/>
        </patternFill>
      </fill>
    </dxf>
  </rfmt>
  <rfmt sheetId="1" sqref="B1500:C1520">
    <dxf>
      <fill>
        <patternFill>
          <bgColor theme="0"/>
        </patternFill>
      </fill>
    </dxf>
  </rfmt>
  <rfmt sheetId="1" sqref="C1523">
    <dxf>
      <fill>
        <patternFill patternType="solid">
          <bgColor theme="7" tint="0.59999389629810485"/>
        </patternFill>
      </fill>
    </dxf>
  </rfmt>
  <rfmt sheetId="1" sqref="C1546">
    <dxf>
      <fill>
        <patternFill patternType="solid">
          <bgColor theme="7" tint="0.59999389629810485"/>
        </patternFill>
      </fill>
    </dxf>
  </rfmt>
  <rfmt sheetId="1" sqref="C1563">
    <dxf>
      <fill>
        <patternFill patternType="solid">
          <bgColor theme="7" tint="0.59999389629810485"/>
        </patternFill>
      </fill>
    </dxf>
  </rfmt>
  <rfmt sheetId="1" sqref="C1623">
    <dxf>
      <fill>
        <patternFill patternType="solid">
          <bgColor theme="7" tint="0.59999389629810485"/>
        </patternFill>
      </fill>
    </dxf>
  </rfmt>
  <rfmt sheetId="1" sqref="C1651">
    <dxf>
      <fill>
        <patternFill patternType="solid">
          <bgColor theme="7" tint="0.59999389629810485"/>
        </patternFill>
      </fill>
    </dxf>
  </rfmt>
  <rfmt sheetId="1" sqref="C1739">
    <dxf>
      <fill>
        <patternFill patternType="solid">
          <bgColor theme="7" tint="0.59999389629810485"/>
        </patternFill>
      </fill>
    </dxf>
  </rfmt>
  <rfmt sheetId="1" sqref="C1747">
    <dxf>
      <fill>
        <patternFill patternType="solid">
          <bgColor theme="7" tint="0.59999389629810485"/>
        </patternFill>
      </fill>
    </dxf>
  </rfmt>
  <rfmt sheetId="1" sqref="C1794">
    <dxf>
      <fill>
        <patternFill patternType="solid">
          <bgColor theme="7" tint="0.59999389629810485"/>
        </patternFill>
      </fill>
    </dxf>
  </rfmt>
  <rfmt sheetId="1" sqref="C1789">
    <dxf>
      <fill>
        <patternFill patternType="solid">
          <bgColor theme="7" tint="0.59999389629810485"/>
        </patternFill>
      </fill>
    </dxf>
  </rfmt>
  <rfmt sheetId="1" sqref="C1805">
    <dxf>
      <fill>
        <patternFill patternType="solid">
          <bgColor theme="7" tint="0.59999389629810485"/>
        </patternFill>
      </fill>
    </dxf>
  </rfmt>
  <rfmt sheetId="1" sqref="C1826">
    <dxf>
      <fill>
        <patternFill patternType="solid">
          <bgColor theme="7" tint="0.59999389629810485"/>
        </patternFill>
      </fill>
    </dxf>
  </rfmt>
  <rfmt sheetId="1" sqref="C1960">
    <dxf>
      <fill>
        <patternFill patternType="solid">
          <bgColor theme="7" tint="0.59999389629810485"/>
        </patternFill>
      </fill>
    </dxf>
  </rfmt>
  <rfmt sheetId="1" sqref="C1977">
    <dxf>
      <fill>
        <patternFill patternType="solid">
          <bgColor theme="7" tint="0.59999389629810485"/>
        </patternFill>
      </fill>
    </dxf>
  </rfmt>
  <rfmt sheetId="1" sqref="C2021">
    <dxf>
      <fill>
        <patternFill patternType="solid">
          <bgColor theme="7" tint="0.59999389629810485"/>
        </patternFill>
      </fill>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791" sId="1" ref="A1557:XFD1557" action="insertRow"/>
  <rfmt sheetId="1" sqref="A1557:XFD1557">
    <dxf>
      <fill>
        <patternFill patternType="solid">
          <bgColor rgb="FFFFFF00"/>
        </patternFill>
      </fill>
    </dxf>
  </rfmt>
  <rcc rId="16792" sId="1">
    <nc r="B1557" t="inlineStr">
      <is>
        <t>ул. Кузьмина, д. 14</t>
      </is>
    </nc>
  </rcc>
  <rcc rId="16793" sId="2">
    <nc r="D119" t="inlineStr">
      <is>
        <t>Мегион</t>
      </is>
    </nc>
  </rcc>
  <rcc rId="16794" sId="2">
    <nc r="B119" t="inlineStr">
      <is>
        <t>+</t>
      </is>
    </nc>
  </rcc>
  <rcc rId="16795" sId="2" numFmtId="30">
    <nc r="C119">
      <v>2022</v>
    </nc>
  </rcc>
  <rcc rId="16796" sId="2">
    <nc r="G119" t="inlineStr">
      <is>
        <t>Лифты на более ранний</t>
      </is>
    </nc>
  </rcc>
  <rcc rId="16797" sId="1">
    <nc r="L1557">
      <v>4</v>
    </nc>
  </rcc>
  <rfmt sheetId="1" sqref="L1562">
    <dxf>
      <numFmt numFmtId="168" formatCode="#,##0.000"/>
    </dxf>
  </rfmt>
  <rfmt sheetId="1" sqref="L1562">
    <dxf>
      <numFmt numFmtId="4" formatCode="#,##0.00"/>
    </dxf>
  </rfmt>
  <rfmt sheetId="1" sqref="L1562">
    <dxf>
      <numFmt numFmtId="169" formatCode="#,##0.0"/>
    </dxf>
  </rfmt>
  <rfmt sheetId="1" sqref="L1562">
    <dxf>
      <numFmt numFmtId="3" formatCode="#,##0"/>
    </dxf>
  </rfmt>
  <rrc rId="16798" sId="1" ref="A1560:XFD1560" action="insertRow"/>
  <rcc rId="16799" sId="1">
    <nc r="B1560" t="inlineStr">
      <is>
        <t>ул. Нефтяников, д. 5</t>
      </is>
    </nc>
  </rcc>
  <rrc rId="16800" sId="1" ref="A1561:XFD1561" action="insertRow"/>
  <rcc rId="16801" sId="1">
    <nc r="B1561" t="inlineStr">
      <is>
        <t>ул. Нефтяников, д. 9</t>
      </is>
    </nc>
  </rcc>
  <rfmt sheetId="1" sqref="A1560:XFD1561">
    <dxf>
      <fill>
        <patternFill patternType="solid">
          <bgColor rgb="FFFFFF00"/>
        </patternFill>
      </fill>
    </dxf>
  </rfmt>
  <rcc rId="16802" sId="1">
    <nc r="L1560">
      <v>3</v>
    </nc>
  </rcc>
  <rcc rId="16803" sId="1">
    <nc r="L1561">
      <v>4</v>
    </nc>
  </rcc>
  <rcc rId="16804" sId="2">
    <nc r="B81" t="inlineStr">
      <is>
        <t>+</t>
      </is>
    </nc>
  </rcc>
  <rcc rId="16805" sId="2" numFmtId="30">
    <nc r="C81">
      <v>2022</v>
    </nc>
  </rcc>
  <rcc rId="16806" sId="2">
    <nc r="D81" t="inlineStr">
      <is>
        <t>Мегион</t>
      </is>
    </nc>
  </rcc>
  <rcc rId="16807" sId="2" odxf="1" dxf="1">
    <nc r="B128" t="inlineStr">
      <is>
        <t>+</t>
      </is>
    </nc>
    <odxf/>
    <ndxf/>
  </rcc>
  <rcc rId="16808" sId="2" odxf="1" dxf="1" numFmtId="30">
    <nc r="C128">
      <v>2022</v>
    </nc>
    <odxf>
      <alignment vertical="top"/>
    </odxf>
    <ndxf>
      <alignment vertical="center"/>
    </ndxf>
  </rcc>
  <rcc rId="16809" sId="2" odxf="1" dxf="1">
    <nc r="D128" t="inlineStr">
      <is>
        <t>Мегион</t>
      </is>
    </nc>
    <odxf>
      <numFmt numFmtId="0" formatCode="General"/>
      <alignment vertical="top"/>
    </odxf>
    <ndxf>
      <numFmt numFmtId="4" formatCode="#,##0.00"/>
      <alignment vertical="center"/>
    </ndxf>
  </rcc>
  <rcc rId="16810" sId="2">
    <nc r="G81" t="inlineStr">
      <is>
        <t>Лифты на более ранний</t>
      </is>
    </nc>
  </rcc>
  <rcc rId="16811" sId="2" odxf="1" dxf="1">
    <nc r="G128" t="inlineStr">
      <is>
        <t>Лифты на более ранний</t>
      </is>
    </nc>
    <odxf>
      <numFmt numFmtId="0" formatCode="General"/>
    </odxf>
    <ndxf>
      <numFmt numFmtId="4" formatCode="#,##0.00"/>
    </ndxf>
  </rcc>
  <rrc rId="16812" sId="1" ref="A1562:XFD1562" action="insertRow"/>
  <rcc rId="16813" sId="1">
    <nc r="B1562" t="inlineStr">
      <is>
        <t>ул. Свободы, д. 10</t>
      </is>
    </nc>
  </rcc>
  <rcc rId="16814" sId="1">
    <nc r="L1562">
      <v>3</v>
    </nc>
  </rcc>
  <rrc rId="16815" sId="1" ref="A1564:XFD1564" action="insertRow"/>
  <rcc rId="16816" sId="1">
    <nc r="B1564" t="inlineStr">
      <is>
        <t>ул. Строителей, д. 3, корп. 5</t>
      </is>
    </nc>
  </rcc>
  <rfmt sheetId="1" sqref="A1564:XFD1564">
    <dxf>
      <fill>
        <patternFill patternType="solid">
          <bgColor rgb="FFFFFF00"/>
        </patternFill>
      </fill>
    </dxf>
  </rfmt>
  <rcc rId="16817" sId="1">
    <nc r="L1564">
      <v>3</v>
    </nc>
  </rcc>
  <rcc rId="16818" sId="2" odxf="1" dxf="1">
    <nc r="B122" t="inlineStr">
      <is>
        <t>+</t>
      </is>
    </nc>
    <odxf>
      <border outline="0">
        <top/>
      </border>
    </odxf>
    <ndxf>
      <border outline="0">
        <top style="thin">
          <color indexed="64"/>
        </top>
      </border>
    </ndxf>
  </rcc>
  <rcc rId="16819" sId="2" numFmtId="30">
    <nc r="C122">
      <v>2022</v>
    </nc>
  </rcc>
  <rcc rId="16820" sId="2">
    <nc r="D122" t="inlineStr">
      <is>
        <t>Мегион</t>
      </is>
    </nc>
  </rcc>
  <rcc rId="16821" sId="2" odxf="1" dxf="1">
    <nc r="B137" t="inlineStr">
      <is>
        <t>+</t>
      </is>
    </nc>
    <odxf>
      <border outline="0">
        <top/>
      </border>
    </odxf>
    <ndxf>
      <border outline="0">
        <top style="thin">
          <color indexed="64"/>
        </top>
      </border>
    </ndxf>
  </rcc>
  <rcc rId="16822" sId="2" numFmtId="30">
    <nc r="C137">
      <v>2022</v>
    </nc>
  </rcc>
  <rcc rId="16823" sId="2">
    <nc r="D137" t="inlineStr">
      <is>
        <t>Мегион</t>
      </is>
    </nc>
  </rcc>
  <rcc rId="16824" sId="2">
    <nc r="G122" t="inlineStr">
      <is>
        <t>Лифты на более ранний</t>
      </is>
    </nc>
  </rcc>
  <rcc rId="16825" sId="2">
    <nc r="G137" t="inlineStr">
      <is>
        <t>Лифты на более ранний</t>
      </is>
    </nc>
  </rcc>
  <rrc rId="16826" sId="1" ref="A1558:XFD1558" action="insertRow"/>
  <rcc rId="16827" sId="1">
    <nc r="B1558" t="inlineStr">
      <is>
        <t>ул. Кузьмина, д. 26</t>
      </is>
    </nc>
  </rcc>
  <rcc rId="16828" sId="1">
    <nc r="L1558">
      <v>2</v>
    </nc>
  </rcc>
  <rrc rId="16829" sId="1" ref="A1561:XFD1561" action="insertRow"/>
  <rcc rId="16830" sId="1">
    <nc r="B1561" t="inlineStr">
      <is>
        <t>ул. Львовская, д. 6а</t>
      </is>
    </nc>
  </rcc>
  <rcc rId="16831" sId="1">
    <nc r="L1561">
      <v>6</v>
    </nc>
  </rcc>
  <rfmt sheetId="1" sqref="A1561:XFD1561">
    <dxf>
      <fill>
        <patternFill patternType="solid">
          <bgColor rgb="FFFFFF00"/>
        </patternFill>
      </fill>
    </dxf>
  </rfmt>
  <rrc rId="16832" sId="1" ref="A1562:XFD1562" action="insertRow"/>
  <rcc rId="16833" sId="1">
    <nc r="B1562" t="inlineStr">
      <is>
        <t>ул. Нефтяников, д. 2</t>
      </is>
    </nc>
  </rcc>
  <rcc rId="16834" sId="1">
    <nc r="L1562">
      <v>6</v>
    </nc>
  </rcc>
  <rrc rId="16835" sId="1" ref="A1566:XFD1566" action="insertRow"/>
  <rcc rId="16836" sId="1">
    <nc r="B1566" t="inlineStr">
      <is>
        <t>ул. Свободы, д. 36</t>
      </is>
    </nc>
  </rcc>
  <rcc rId="16837" sId="1">
    <nc r="L1566">
      <v>3</v>
    </nc>
  </rcc>
  <rcc rId="16838" sId="2">
    <nc r="E119" t="inlineStr">
      <is>
        <t>ул. Кузьмина, д. 14</t>
      </is>
    </nc>
  </rcc>
  <rcc rId="16839" sId="2">
    <nc r="E81" t="inlineStr">
      <is>
        <t>ул. Кузьмина, д. 26</t>
      </is>
    </nc>
  </rcc>
  <rcc rId="16840" sId="2">
    <nc r="E128" t="inlineStr">
      <is>
        <t>ул. Львовская, д. 6а</t>
      </is>
    </nc>
  </rcc>
  <rcc rId="16841" sId="2">
    <nc r="E122" t="inlineStr">
      <is>
        <t>ул. Нефтяников, д. 2</t>
      </is>
    </nc>
  </rcc>
  <rcc rId="16842" sId="2">
    <nc r="E137" t="inlineStr">
      <is>
        <t>ул. Нефтяников, д. 5</t>
      </is>
    </nc>
  </rcc>
  <rcc rId="16843" sId="2">
    <nc r="E85" t="inlineStr">
      <is>
        <t>ул. Нефтяников, д. 9</t>
      </is>
    </nc>
  </rcc>
  <rcc rId="16844" sId="2">
    <nc r="E134" t="inlineStr">
      <is>
        <t>ул. Свободы, д. 10</t>
      </is>
    </nc>
  </rcc>
  <rcc rId="16845" sId="2">
    <nc r="E18" t="inlineStr">
      <is>
        <t>ул. Свободы, д. 36</t>
      </is>
    </nc>
  </rcc>
  <rcc rId="16846" sId="2">
    <nc r="E17" t="inlineStr">
      <is>
        <t>ул. Строителей, д. 3, корп. 5</t>
      </is>
    </nc>
  </rcc>
  <rcc rId="16847" sId="2" odxf="1" dxf="1">
    <nc r="B85" t="inlineStr">
      <is>
        <t>+</t>
      </is>
    </nc>
    <odxf>
      <border outline="0">
        <top/>
      </border>
    </odxf>
    <ndxf>
      <border outline="0">
        <top style="thin">
          <color indexed="64"/>
        </top>
      </border>
    </ndxf>
  </rcc>
  <rcc rId="16848" sId="2" numFmtId="30">
    <nc r="C85">
      <v>2022</v>
    </nc>
  </rcc>
  <rcc rId="16849" sId="2" odxf="1" dxf="1">
    <nc r="D85" t="inlineStr">
      <is>
        <t>Мегион</t>
      </is>
    </nc>
    <odxf>
      <numFmt numFmtId="0" formatCode="General"/>
    </odxf>
    <ndxf>
      <numFmt numFmtId="4" formatCode="#,##0.00"/>
    </ndxf>
  </rcc>
  <rcc rId="16850" sId="2" odxf="1" dxf="1">
    <nc r="B134" t="inlineStr">
      <is>
        <t>+</t>
      </is>
    </nc>
    <odxf>
      <border outline="0">
        <top/>
      </border>
    </odxf>
    <ndxf>
      <border outline="0">
        <top style="thin">
          <color indexed="64"/>
        </top>
      </border>
    </ndxf>
  </rcc>
  <rcc rId="16851" sId="2" numFmtId="30">
    <nc r="C134">
      <v>2022</v>
    </nc>
  </rcc>
  <rcc rId="16852" sId="2" odxf="1" dxf="1">
    <nc r="D134" t="inlineStr">
      <is>
        <t>Мегион</t>
      </is>
    </nc>
    <odxf>
      <numFmt numFmtId="0" formatCode="General"/>
    </odxf>
    <ndxf>
      <numFmt numFmtId="4" formatCode="#,##0.00"/>
    </ndxf>
  </rcc>
  <rcc rId="16853" sId="2">
    <nc r="B18" t="inlineStr">
      <is>
        <t>+</t>
      </is>
    </nc>
  </rcc>
  <rcc rId="16854" sId="2" numFmtId="30">
    <nc r="C18">
      <v>2022</v>
    </nc>
  </rcc>
  <rcc rId="16855" sId="2" odxf="1" dxf="1">
    <nc r="D18" t="inlineStr">
      <is>
        <t>Мегион</t>
      </is>
    </nc>
    <odxf>
      <numFmt numFmtId="0" formatCode="General"/>
    </odxf>
    <ndxf>
      <numFmt numFmtId="4" formatCode="#,##0.00"/>
    </ndxf>
  </rcc>
  <rcc rId="16856" sId="2">
    <nc r="B17" t="inlineStr">
      <is>
        <t>+</t>
      </is>
    </nc>
  </rcc>
  <rcc rId="16857" sId="2" numFmtId="30">
    <nc r="C17">
      <v>2022</v>
    </nc>
  </rcc>
  <rcc rId="16858" sId="2" odxf="1" dxf="1">
    <nc r="D17" t="inlineStr">
      <is>
        <t>Мегион</t>
      </is>
    </nc>
    <odxf>
      <numFmt numFmtId="0" formatCode="General"/>
    </odxf>
    <ndxf>
      <numFmt numFmtId="4" formatCode="#,##0.00"/>
    </ndxf>
  </rcc>
  <rcc rId="16859" sId="2" odxf="1" dxf="1">
    <nc r="G85" t="inlineStr">
      <is>
        <t>Лифты на более ранний</t>
      </is>
    </nc>
    <odxf>
      <border outline="0">
        <top/>
      </border>
    </odxf>
    <ndxf>
      <border outline="0">
        <top style="thin">
          <color indexed="64"/>
        </top>
      </border>
    </ndxf>
  </rcc>
  <rcc rId="16860" sId="2" odxf="1" dxf="1">
    <nc r="G134" t="inlineStr">
      <is>
        <t>Лифты на более ранний</t>
      </is>
    </nc>
    <odxf>
      <numFmt numFmtId="0" formatCode="General"/>
    </odxf>
    <ndxf>
      <numFmt numFmtId="4" formatCode="#,##0.00"/>
    </ndxf>
  </rcc>
  <rcc rId="16861" sId="2">
    <nc r="G18" t="inlineStr">
      <is>
        <t>Лифты на более ранний</t>
      </is>
    </nc>
  </rcc>
  <rcc rId="16862" sId="2">
    <nc r="G17" t="inlineStr">
      <is>
        <t>Лифты на более ранний</t>
      </is>
    </nc>
  </rcc>
  <rcv guid="{588C31BA-C36B-4B9E-AE8B-D926F1C5CA78}" action="delete"/>
  <rdn rId="0" localSheetId="1" customView="1" name="Z_588C31BA_C36B_4B9E_AE8B_D926F1C5CA78_.wvu.FilterData" hidden="1" oldHidden="1">
    <formula>'2020-2022'!$A$7:$S$2114</formula>
    <oldFormula>'2020-2022'!$A$7:$S$2114</oldFormula>
  </rdn>
  <rdn rId="0" localSheetId="2" customView="1" name="Z_588C31BA_C36B_4B9E_AE8B_D926F1C5CA78_.wvu.FilterData" hidden="1" oldHidden="1">
    <formula>Примечания!$A$2:$G$165</formula>
    <oldFormula>Примечания!$A$2:$G$165</oldFormula>
  </rdn>
  <rcv guid="{588C31BA-C36B-4B9E-AE8B-D926F1C5CA78}" action="add"/>
</revisions>
</file>

<file path=xl/revisions/revisionLog3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55" sId="1">
    <oc r="A872" t="inlineStr">
      <is>
        <t xml:space="preserve">  </t>
      </is>
    </oc>
    <nc r="A872">
      <v>77</v>
    </nc>
  </rcc>
  <rcc rId="22456" sId="1">
    <oc r="A978">
      <v>178</v>
    </oc>
    <nc r="A978">
      <v>177</v>
    </nc>
  </rcc>
  <rcc rId="22457" sId="1">
    <oc r="A979">
      <v>179</v>
    </oc>
    <nc r="A979">
      <v>178</v>
    </nc>
  </rcc>
  <rcc rId="22458" sId="1">
    <oc r="A980">
      <v>180</v>
    </oc>
    <nc r="A980">
      <v>179</v>
    </nc>
  </rcc>
  <rcc rId="22459" sId="1">
    <oc r="A981">
      <v>181</v>
    </oc>
    <nc r="A981">
      <v>180</v>
    </nc>
  </rcc>
  <rcc rId="22460" sId="1">
    <oc r="A982">
      <v>182</v>
    </oc>
    <nc r="A982">
      <v>181</v>
    </nc>
  </rcc>
  <rcc rId="22461" sId="1">
    <oc r="A983">
      <v>183</v>
    </oc>
    <nc r="A983">
      <v>182</v>
    </nc>
  </rcc>
  <rcc rId="22462" sId="1">
    <oc r="A984">
      <v>184</v>
    </oc>
    <nc r="A984">
      <v>183</v>
    </nc>
  </rcc>
  <rcc rId="22463" sId="1">
    <oc r="A985">
      <v>185</v>
    </oc>
    <nc r="A985">
      <v>184</v>
    </nc>
  </rcc>
  <rcc rId="22464" sId="1">
    <oc r="A986">
      <v>186</v>
    </oc>
    <nc r="A986">
      <v>185</v>
    </nc>
  </rcc>
  <rcc rId="22465" sId="1">
    <oc r="A987">
      <v>187</v>
    </oc>
    <nc r="A987">
      <v>186</v>
    </nc>
  </rcc>
  <rcc rId="22466" sId="1">
    <oc r="A988">
      <v>188</v>
    </oc>
    <nc r="A988">
      <v>187</v>
    </nc>
  </rcc>
  <rcc rId="22467" sId="1">
    <oc r="A989">
      <v>189</v>
    </oc>
    <nc r="A989">
      <v>188</v>
    </nc>
  </rcc>
  <rcc rId="22468" sId="1">
    <oc r="A990">
      <v>190</v>
    </oc>
    <nc r="A990">
      <v>189</v>
    </nc>
  </rcc>
  <rcc rId="22469" sId="1">
    <oc r="A991">
      <v>191</v>
    </oc>
    <nc r="A991">
      <v>190</v>
    </nc>
  </rcc>
  <rcc rId="22470" sId="1">
    <oc r="A992">
      <v>192</v>
    </oc>
    <nc r="A992">
      <v>191</v>
    </nc>
  </rcc>
  <rcc rId="22471" sId="1">
    <oc r="A993">
      <v>193</v>
    </oc>
    <nc r="A993">
      <v>192</v>
    </nc>
  </rcc>
  <rcc rId="22472" sId="1">
    <oc r="A994">
      <v>194</v>
    </oc>
    <nc r="A994">
      <v>193</v>
    </nc>
  </rcc>
  <rcc rId="22473" sId="1">
    <oc r="A995">
      <v>195</v>
    </oc>
    <nc r="A995">
      <v>194</v>
    </nc>
  </rcc>
  <rcc rId="22474" sId="1">
    <oc r="A996">
      <v>196</v>
    </oc>
    <nc r="A996">
      <v>195</v>
    </nc>
  </rcc>
  <rcc rId="22475" sId="1">
    <oc r="A997">
      <v>197</v>
    </oc>
    <nc r="A997">
      <v>196</v>
    </nc>
  </rcc>
  <rcc rId="22476" sId="1">
    <oc r="A998">
      <v>198</v>
    </oc>
    <nc r="A998">
      <v>197</v>
    </nc>
  </rcc>
  <rcc rId="22477" sId="1">
    <oc r="A999">
      <v>199</v>
    </oc>
    <nc r="A999">
      <v>198</v>
    </nc>
  </rcc>
  <rcc rId="22478" sId="1">
    <oc r="A1000">
      <v>200</v>
    </oc>
    <nc r="A1000">
      <v>199</v>
    </nc>
  </rcc>
  <rcc rId="22479" sId="1">
    <oc r="A1001">
      <v>201</v>
    </oc>
    <nc r="A1001">
      <v>200</v>
    </nc>
  </rcc>
  <rcc rId="22480" sId="1">
    <oc r="A1002">
      <v>202</v>
    </oc>
    <nc r="A1002">
      <v>201</v>
    </nc>
  </rcc>
  <rcc rId="22481" sId="1">
    <oc r="A1003">
      <v>203</v>
    </oc>
    <nc r="A1003">
      <v>202</v>
    </nc>
  </rcc>
  <rcc rId="22482" sId="1">
    <oc r="A1004">
      <v>204</v>
    </oc>
    <nc r="A1004">
      <v>203</v>
    </nc>
  </rcc>
  <rcc rId="22483" sId="1">
    <oc r="A1005">
      <v>205</v>
    </oc>
    <nc r="A1005">
      <v>204</v>
    </nc>
  </rcc>
  <rcc rId="22484" sId="1">
    <oc r="A1006">
      <v>206</v>
    </oc>
    <nc r="A1006">
      <v>205</v>
    </nc>
  </rcc>
  <rcc rId="22485" sId="1">
    <oc r="A1007">
      <v>207</v>
    </oc>
    <nc r="A1007">
      <v>206</v>
    </nc>
  </rcc>
  <rcc rId="22486" sId="1">
    <oc r="A1008">
      <v>208</v>
    </oc>
    <nc r="A1008">
      <v>207</v>
    </nc>
  </rcc>
  <rcc rId="22487" sId="1">
    <oc r="A1009">
      <v>209</v>
    </oc>
    <nc r="A1009">
      <v>208</v>
    </nc>
  </rcc>
  <rcc rId="22488" sId="1">
    <oc r="A1010">
      <v>210</v>
    </oc>
    <nc r="A1010">
      <v>209</v>
    </nc>
  </rcc>
  <rcc rId="22489" sId="1">
    <oc r="A1011">
      <v>211</v>
    </oc>
    <nc r="A1011">
      <v>210</v>
    </nc>
  </rcc>
  <rcc rId="22490" sId="1">
    <oc r="A1012">
      <v>212</v>
    </oc>
    <nc r="A1012">
      <v>211</v>
    </nc>
  </rcc>
  <rcc rId="22491" sId="1">
    <oc r="A1013">
      <v>213</v>
    </oc>
    <nc r="A1013">
      <v>212</v>
    </nc>
  </rcc>
  <rcc rId="22492" sId="1">
    <oc r="A1014">
      <v>214</v>
    </oc>
    <nc r="A1014">
      <v>213</v>
    </nc>
  </rcc>
  <rcc rId="22493" sId="1">
    <oc r="A1015">
      <v>215</v>
    </oc>
    <nc r="A1015">
      <v>214</v>
    </nc>
  </rcc>
  <rcc rId="22494" sId="1">
    <oc r="A1016">
      <v>216</v>
    </oc>
    <nc r="A1016">
      <v>215</v>
    </nc>
  </rcc>
  <rcc rId="22495" sId="1">
    <oc r="A1017">
      <v>217</v>
    </oc>
    <nc r="A1017">
      <v>216</v>
    </nc>
  </rcc>
  <rcc rId="22496" sId="1">
    <oc r="A1018">
      <v>218</v>
    </oc>
    <nc r="A1018">
      <v>217</v>
    </nc>
  </rcc>
  <rcc rId="22497" sId="1">
    <oc r="A1019">
      <v>219</v>
    </oc>
    <nc r="A1019">
      <v>218</v>
    </nc>
  </rcc>
  <rcc rId="22498" sId="1">
    <oc r="A1020">
      <v>220</v>
    </oc>
    <nc r="A1020">
      <v>219</v>
    </nc>
  </rcc>
  <rcc rId="22499" sId="1">
    <oc r="A1021">
      <v>221</v>
    </oc>
    <nc r="A1021">
      <v>220</v>
    </nc>
  </rcc>
  <rcc rId="22500" sId="1">
    <oc r="A1022">
      <v>222</v>
    </oc>
    <nc r="A1022">
      <v>221</v>
    </nc>
  </rcc>
  <rcc rId="22501" sId="1">
    <oc r="A1023">
      <v>223</v>
    </oc>
    <nc r="A1023">
      <v>222</v>
    </nc>
  </rcc>
  <rcc rId="22502" sId="1">
    <oc r="A1024">
      <v>224</v>
    </oc>
    <nc r="A1024">
      <v>223</v>
    </nc>
  </rcc>
  <rcc rId="22503" sId="1">
    <oc r="A1025">
      <v>225</v>
    </oc>
    <nc r="A1025">
      <v>224</v>
    </nc>
  </rcc>
  <rcc rId="22504" sId="1">
    <oc r="A1026">
      <v>226</v>
    </oc>
    <nc r="A1026">
      <v>225</v>
    </nc>
  </rcc>
  <rcc rId="22505" sId="1">
    <oc r="A1027">
      <v>227</v>
    </oc>
    <nc r="A1027">
      <v>226</v>
    </nc>
  </rcc>
  <rcc rId="22506" sId="1">
    <oc r="A1028">
      <v>228</v>
    </oc>
    <nc r="A1028">
      <v>227</v>
    </nc>
  </rcc>
  <rcc rId="22507" sId="1">
    <oc r="A1029">
      <v>229</v>
    </oc>
    <nc r="A1029">
      <v>228</v>
    </nc>
  </rcc>
  <rcc rId="22508" sId="1">
    <oc r="A1030">
      <v>230</v>
    </oc>
    <nc r="A1030">
      <v>229</v>
    </nc>
  </rcc>
  <rcc rId="22509" sId="1">
    <oc r="A1031">
      <v>231</v>
    </oc>
    <nc r="A1031">
      <v>230</v>
    </nc>
  </rcc>
  <rcc rId="22510" sId="1">
    <oc r="A1032">
      <v>232</v>
    </oc>
    <nc r="A1032">
      <v>231</v>
    </nc>
  </rcc>
  <rcc rId="22511" sId="1">
    <oc r="A1033">
      <v>233</v>
    </oc>
    <nc r="A1033">
      <v>232</v>
    </nc>
  </rcc>
  <rcc rId="22512" sId="1">
    <oc r="A1034">
      <v>234</v>
    </oc>
    <nc r="A1034">
      <v>233</v>
    </nc>
  </rcc>
  <rcc rId="22513" sId="1">
    <oc r="A1035">
      <v>235</v>
    </oc>
    <nc r="A1035">
      <v>234</v>
    </nc>
  </rcc>
  <rcc rId="22514" sId="1">
    <oc r="A1036">
      <v>236</v>
    </oc>
    <nc r="A1036">
      <v>235</v>
    </nc>
  </rcc>
  <rcc rId="22515" sId="1">
    <oc r="A1037">
      <v>237</v>
    </oc>
    <nc r="A1037">
      <v>236</v>
    </nc>
  </rcc>
  <rcc rId="22516" sId="1">
    <oc r="A1038">
      <v>238</v>
    </oc>
    <nc r="A1038">
      <v>237</v>
    </nc>
  </rcc>
  <rcc rId="22517" sId="1">
    <oc r="A1039">
      <v>239</v>
    </oc>
    <nc r="A1039">
      <v>238</v>
    </nc>
  </rcc>
  <rcc rId="22518" sId="1">
    <oc r="A1040">
      <v>240</v>
    </oc>
    <nc r="A1040">
      <v>239</v>
    </nc>
  </rcc>
  <rcc rId="22519" sId="1">
    <oc r="A1041">
      <v>241</v>
    </oc>
    <nc r="A1041">
      <v>240</v>
    </nc>
  </rcc>
  <rcc rId="22520" sId="1">
    <oc r="A1042">
      <v>242</v>
    </oc>
    <nc r="A1042">
      <v>241</v>
    </nc>
  </rcc>
  <rcc rId="22521" sId="1">
    <oc r="A1043">
      <v>243</v>
    </oc>
    <nc r="A1043">
      <v>242</v>
    </nc>
  </rcc>
  <rcc rId="22522" sId="1">
    <oc r="A1044">
      <v>244</v>
    </oc>
    <nc r="A1044">
      <v>243</v>
    </nc>
  </rcc>
  <rcc rId="22523" sId="1">
    <oc r="A1045">
      <v>245</v>
    </oc>
    <nc r="A1045">
      <v>244</v>
    </nc>
  </rcc>
  <rcc rId="22524" sId="1">
    <oc r="A1046">
      <v>246</v>
    </oc>
    <nc r="A1046">
      <v>245</v>
    </nc>
  </rcc>
  <rcc rId="22525" sId="1">
    <oc r="A1047">
      <v>247</v>
    </oc>
    <nc r="A1047">
      <v>246</v>
    </nc>
  </rcc>
  <rcc rId="22526" sId="1">
    <oc r="A1048">
      <v>248</v>
    </oc>
    <nc r="A1048">
      <v>247</v>
    </nc>
  </rcc>
  <rcc rId="22527" sId="1">
    <oc r="A1049">
      <v>249</v>
    </oc>
    <nc r="A1049">
      <v>248</v>
    </nc>
  </rcc>
  <rcc rId="22528" sId="1">
    <oc r="A1050">
      <v>250</v>
    </oc>
    <nc r="A1050">
      <v>249</v>
    </nc>
  </rcc>
  <rcc rId="22529" sId="1">
    <oc r="A1051">
      <v>251</v>
    </oc>
    <nc r="A1051">
      <v>250</v>
    </nc>
  </rcc>
  <rcc rId="22530" sId="1">
    <oc r="A1052">
      <v>252</v>
    </oc>
    <nc r="A1052">
      <v>251</v>
    </nc>
  </rcc>
  <rcc rId="22531" sId="1">
    <oc r="A1053">
      <v>253</v>
    </oc>
    <nc r="A1053">
      <v>252</v>
    </nc>
  </rcc>
  <rcc rId="22532" sId="1">
    <oc r="A1054">
      <v>254</v>
    </oc>
    <nc r="A1054">
      <v>253</v>
    </nc>
  </rcc>
  <rcc rId="22533" sId="1">
    <oc r="A1055">
      <v>255</v>
    </oc>
    <nc r="A1055">
      <v>254</v>
    </nc>
  </rcc>
  <rcc rId="22534" sId="1">
    <oc r="A1056">
      <v>256</v>
    </oc>
    <nc r="A1056">
      <v>255</v>
    </nc>
  </rcc>
  <rcc rId="22535" sId="1">
    <oc r="A1057">
      <v>257</v>
    </oc>
    <nc r="A1057">
      <v>256</v>
    </nc>
  </rcc>
  <rcc rId="22536" sId="1">
    <oc r="A1058">
      <v>258</v>
    </oc>
    <nc r="A1058">
      <v>257</v>
    </nc>
  </rcc>
  <rcc rId="22537" sId="1">
    <oc r="A1059">
      <v>259</v>
    </oc>
    <nc r="A1059">
      <v>258</v>
    </nc>
  </rcc>
  <rcc rId="22538" sId="1">
    <oc r="A1060">
      <v>260</v>
    </oc>
    <nc r="A1060">
      <v>259</v>
    </nc>
  </rcc>
  <rcc rId="22539" sId="1">
    <oc r="A1061">
      <v>261</v>
    </oc>
    <nc r="A1061">
      <v>260</v>
    </nc>
  </rcc>
  <rcc rId="22540" sId="1">
    <oc r="A1062">
      <v>262</v>
    </oc>
    <nc r="A1062">
      <v>261</v>
    </nc>
  </rcc>
  <rcc rId="22541" sId="1">
    <oc r="A1063">
      <v>263</v>
    </oc>
    <nc r="A1063">
      <v>262</v>
    </nc>
  </rcc>
  <rcc rId="22542" sId="1">
    <oc r="A1064">
      <v>264</v>
    </oc>
    <nc r="A1064">
      <v>263</v>
    </nc>
  </rcc>
  <rcc rId="22543" sId="1">
    <oc r="A1065">
      <v>265</v>
    </oc>
    <nc r="A1065">
      <v>264</v>
    </nc>
  </rcc>
  <rcc rId="22544" sId="1">
    <oc r="A1066">
      <v>266</v>
    </oc>
    <nc r="A1066">
      <v>265</v>
    </nc>
  </rcc>
  <rcc rId="22545" sId="1">
    <oc r="A1067">
      <v>267</v>
    </oc>
    <nc r="A1067">
      <v>266</v>
    </nc>
  </rcc>
  <rcc rId="22546" sId="1">
    <oc r="A1068">
      <v>268</v>
    </oc>
    <nc r="A1068">
      <v>267</v>
    </nc>
  </rcc>
  <rcc rId="22547" sId="1">
    <oc r="A1069">
      <v>269</v>
    </oc>
    <nc r="A1069">
      <v>268</v>
    </nc>
  </rcc>
  <rcc rId="22548" sId="1">
    <oc r="A1070">
      <v>270</v>
    </oc>
    <nc r="A1070">
      <v>269</v>
    </nc>
  </rcc>
  <rcc rId="22549" sId="1">
    <oc r="A1071">
      <v>271</v>
    </oc>
    <nc r="A1071">
      <v>270</v>
    </nc>
  </rcc>
  <rcc rId="22550" sId="1">
    <oc r="A1072">
      <v>272</v>
    </oc>
    <nc r="A1072">
      <v>271</v>
    </nc>
  </rcc>
  <rcc rId="22551" sId="1">
    <oc r="A1073">
      <v>273</v>
    </oc>
    <nc r="A1073">
      <v>272</v>
    </nc>
  </rcc>
  <rcc rId="22552" sId="1">
    <oc r="A1074">
      <v>274</v>
    </oc>
    <nc r="A1074">
      <v>273</v>
    </nc>
  </rcc>
  <rcv guid="{588C31BA-C36B-4B9E-AE8B-D926F1C5CA78}" action="delete"/>
  <rdn rId="0" localSheetId="1" customView="1" name="Z_588C31BA_C36B_4B9E_AE8B_D926F1C5CA78_.wvu.FilterData" hidden="1" oldHidden="1">
    <formula>'2020-2022'!$A$7:$S$2075</formula>
    <oldFormula>'2020-2022'!$A$7:$S$2075</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555" sId="1">
    <oc r="A1077">
      <v>275</v>
    </oc>
    <nc r="A1077">
      <v>274</v>
    </nc>
  </rcc>
  <rcc rId="22556" sId="1">
    <oc r="A1078">
      <v>276</v>
    </oc>
    <nc r="A1078">
      <v>275</v>
    </nc>
  </rcc>
  <rcc rId="22557" sId="1">
    <oc r="A1079">
      <v>277</v>
    </oc>
    <nc r="A1079">
      <v>276</v>
    </nc>
  </rcc>
  <rcc rId="22558" sId="1">
    <oc r="A1080">
      <v>278</v>
    </oc>
    <nc r="A1080">
      <v>277</v>
    </nc>
  </rcc>
  <rcc rId="22559" sId="1">
    <oc r="A1081">
      <v>279</v>
    </oc>
    <nc r="A1081">
      <v>278</v>
    </nc>
  </rcc>
  <rcc rId="22560" sId="1">
    <oc r="A1082">
      <v>280</v>
    </oc>
    <nc r="A1082">
      <v>279</v>
    </nc>
  </rcc>
  <rcc rId="22561" sId="1">
    <oc r="A1083">
      <v>281</v>
    </oc>
    <nc r="A1083">
      <v>280</v>
    </nc>
  </rcc>
  <rcc rId="22562" sId="1">
    <oc r="A1084">
      <v>282</v>
    </oc>
    <nc r="A1084">
      <v>281</v>
    </nc>
  </rcc>
  <rcc rId="22563" sId="1">
    <oc r="A1085">
      <v>283</v>
    </oc>
    <nc r="A1085">
      <v>282</v>
    </nc>
  </rcc>
  <rcc rId="22564" sId="1">
    <oc r="A1086">
      <v>284</v>
    </oc>
    <nc r="A1086">
      <v>283</v>
    </nc>
  </rcc>
  <rcc rId="22565" sId="1">
    <oc r="A1087">
      <v>285</v>
    </oc>
    <nc r="A1087">
      <v>284</v>
    </nc>
  </rcc>
  <rcc rId="22566" sId="1">
    <oc r="A1088">
      <v>286</v>
    </oc>
    <nc r="A1088">
      <v>285</v>
    </nc>
  </rcc>
  <rcc rId="22567" sId="1">
    <oc r="A1091">
      <v>287</v>
    </oc>
    <nc r="A1091">
      <v>286</v>
    </nc>
  </rcc>
  <rcc rId="22568" sId="1">
    <oc r="A1092">
      <v>288</v>
    </oc>
    <nc r="A1092">
      <v>287</v>
    </nc>
  </rcc>
  <rcc rId="22569" sId="1">
    <oc r="A1093">
      <v>289</v>
    </oc>
    <nc r="A1093">
      <v>288</v>
    </nc>
  </rcc>
  <rcc rId="22570" sId="1">
    <oc r="A1094">
      <v>290</v>
    </oc>
    <nc r="A1094">
      <v>289</v>
    </nc>
  </rcc>
  <rcc rId="22571" sId="1">
    <oc r="A1095">
      <v>291</v>
    </oc>
    <nc r="A1095">
      <v>290</v>
    </nc>
  </rcc>
  <rcc rId="22572" sId="1">
    <oc r="A1096">
      <v>292</v>
    </oc>
    <nc r="A1096">
      <v>291</v>
    </nc>
  </rcc>
  <rcc rId="22573" sId="1">
    <oc r="A1097">
      <v>293</v>
    </oc>
    <nc r="A1097">
      <v>292</v>
    </nc>
  </rcc>
  <rcc rId="22574" sId="1">
    <oc r="A1098">
      <v>294</v>
    </oc>
    <nc r="A1098">
      <v>293</v>
    </nc>
  </rcc>
  <rcc rId="22575" sId="1">
    <oc r="A1099">
      <v>295</v>
    </oc>
    <nc r="A1099">
      <v>294</v>
    </nc>
  </rcc>
  <rcc rId="22576" sId="1">
    <oc r="A1100">
      <v>296</v>
    </oc>
    <nc r="A1100">
      <v>295</v>
    </nc>
  </rcc>
  <rcc rId="22577" sId="1">
    <oc r="A1101">
      <v>297</v>
    </oc>
    <nc r="A1101">
      <v>296</v>
    </nc>
  </rcc>
  <rcc rId="22578" sId="1">
    <oc r="A1102">
      <v>298</v>
    </oc>
    <nc r="A1102">
      <v>297</v>
    </nc>
  </rcc>
  <rcc rId="22579" sId="1">
    <oc r="A1103">
      <v>299</v>
    </oc>
    <nc r="A1103">
      <v>298</v>
    </nc>
  </rcc>
  <rcc rId="22580" sId="1">
    <oc r="A1104">
      <v>300</v>
    </oc>
    <nc r="A1104">
      <v>299</v>
    </nc>
  </rcc>
  <rcc rId="22581" sId="1">
    <oc r="A1105">
      <v>301</v>
    </oc>
    <nc r="A1105">
      <v>300</v>
    </nc>
  </rcc>
  <rcc rId="22582" sId="1">
    <oc r="A1106">
      <v>302</v>
    </oc>
    <nc r="A1106">
      <v>301</v>
    </nc>
  </rcc>
  <rcc rId="22583" sId="1">
    <oc r="A1107">
      <v>303</v>
    </oc>
    <nc r="A1107">
      <v>302</v>
    </nc>
  </rcc>
  <rcc rId="22584" sId="1">
    <oc r="A1108">
      <v>304</v>
    </oc>
    <nc r="A1108">
      <v>303</v>
    </nc>
  </rcc>
  <rcc rId="22585" sId="1">
    <oc r="A1109">
      <v>305</v>
    </oc>
    <nc r="A1109">
      <v>304</v>
    </nc>
  </rcc>
  <rcc rId="22586" sId="1">
    <oc r="A1110">
      <v>306</v>
    </oc>
    <nc r="A1110">
      <v>305</v>
    </nc>
  </rcc>
  <rcc rId="22587" sId="1">
    <oc r="A1111">
      <v>307</v>
    </oc>
    <nc r="A1111">
      <v>306</v>
    </nc>
  </rcc>
  <rcc rId="22588" sId="1">
    <oc r="A1112">
      <v>308</v>
    </oc>
    <nc r="A1112">
      <v>307</v>
    </nc>
  </rcc>
  <rcc rId="22589" sId="1">
    <oc r="A1113">
      <v>309</v>
    </oc>
    <nc r="A1113">
      <v>308</v>
    </nc>
  </rcc>
  <rcc rId="22590" sId="1">
    <oc r="A1114">
      <v>310</v>
    </oc>
    <nc r="A1114">
      <v>309</v>
    </nc>
  </rcc>
  <rcc rId="22591" sId="1">
    <oc r="A1115">
      <v>311</v>
    </oc>
    <nc r="A1115">
      <v>310</v>
    </nc>
  </rcc>
  <rcc rId="22592" sId="1">
    <oc r="A1116">
      <v>312</v>
    </oc>
    <nc r="A1116">
      <v>311</v>
    </nc>
  </rcc>
  <rcc rId="22593" sId="1">
    <oc r="A1117">
      <v>313</v>
    </oc>
    <nc r="A1117">
      <v>312</v>
    </nc>
  </rcc>
  <rcc rId="22594" sId="1">
    <oc r="A1118">
      <v>314</v>
    </oc>
    <nc r="A1118">
      <v>313</v>
    </nc>
  </rcc>
  <rcc rId="22595" sId="1">
    <oc r="A1119">
      <v>315</v>
    </oc>
    <nc r="A1119">
      <v>314</v>
    </nc>
  </rcc>
  <rcc rId="22596" sId="1">
    <oc r="A1120">
      <v>316</v>
    </oc>
    <nc r="A1120">
      <v>315</v>
    </nc>
  </rcc>
  <rcc rId="22597" sId="1">
    <oc r="A1121">
      <v>317</v>
    </oc>
    <nc r="A1121">
      <v>316</v>
    </nc>
  </rcc>
  <rcc rId="22598" sId="1">
    <oc r="A1122">
      <v>318</v>
    </oc>
    <nc r="A1122">
      <v>317</v>
    </nc>
  </rcc>
  <rcc rId="22599" sId="1">
    <oc r="A1128">
      <v>319</v>
    </oc>
    <nc r="A1128">
      <v>318</v>
    </nc>
  </rcc>
  <rcc rId="22600" sId="1">
    <oc r="A1124">
      <v>320</v>
    </oc>
    <nc r="A1124">
      <v>319</v>
    </nc>
  </rcc>
  <rcc rId="22601" sId="1">
    <oc r="A1123">
      <v>321</v>
    </oc>
    <nc r="A1123">
      <v>320</v>
    </nc>
  </rcc>
  <rcc rId="22602" sId="1">
    <oc r="A1125">
      <v>322</v>
    </oc>
    <nc r="A1125">
      <v>321</v>
    </nc>
  </rcc>
  <rcc rId="22603" sId="1">
    <oc r="A1126">
      <v>323</v>
    </oc>
    <nc r="A1126">
      <v>322</v>
    </nc>
  </rcc>
  <rcc rId="22604" sId="1">
    <oc r="A1127">
      <v>324</v>
    </oc>
    <nc r="A1127">
      <v>323</v>
    </nc>
  </rcc>
  <rcc rId="22605" sId="1">
    <oc r="A1131">
      <v>325</v>
    </oc>
    <nc r="A1131">
      <v>324</v>
    </nc>
  </rcc>
  <rcc rId="22606" sId="1">
    <oc r="A1134">
      <v>326</v>
    </oc>
    <nc r="A1134">
      <v>325</v>
    </nc>
  </rcc>
  <rcc rId="22607" sId="1">
    <oc r="A1135">
      <v>327</v>
    </oc>
    <nc r="A1135">
      <v>326</v>
    </nc>
  </rcc>
  <rcc rId="22608" sId="1">
    <oc r="A1136">
      <v>328</v>
    </oc>
    <nc r="A1136">
      <v>327</v>
    </nc>
  </rcc>
  <rcc rId="22609" sId="1">
    <oc r="A1137">
      <v>329</v>
    </oc>
    <nc r="A1137">
      <v>328</v>
    </nc>
  </rcc>
  <rcc rId="22610" sId="1">
    <oc r="A1138">
      <v>330</v>
    </oc>
    <nc r="A1138">
      <v>329</v>
    </nc>
  </rcc>
  <rcc rId="22611" sId="1">
    <oc r="A1139">
      <v>331</v>
    </oc>
    <nc r="A1139">
      <v>330</v>
    </nc>
  </rcc>
  <rcc rId="22612" sId="1">
    <oc r="A1140">
      <v>332</v>
    </oc>
    <nc r="A1140">
      <v>331</v>
    </nc>
  </rcc>
  <rcc rId="22613" sId="1">
    <oc r="A1143">
      <v>333</v>
    </oc>
    <nc r="A1143">
      <v>332</v>
    </nc>
  </rcc>
  <rcc rId="22614" sId="1">
    <oc r="A1144">
      <v>334</v>
    </oc>
    <nc r="A1144">
      <v>333</v>
    </nc>
  </rcc>
  <rcc rId="22615" sId="1">
    <oc r="A1145">
      <v>335</v>
    </oc>
    <nc r="A1145">
      <v>334</v>
    </nc>
  </rcc>
  <rcc rId="22616" sId="1">
    <oc r="A1146">
      <v>336</v>
    </oc>
    <nc r="A1146">
      <v>335</v>
    </nc>
  </rcc>
  <rcc rId="22617" sId="1">
    <oc r="A1147">
      <v>337</v>
    </oc>
    <nc r="A1147">
      <v>336</v>
    </nc>
  </rcc>
  <rcc rId="22618" sId="1">
    <oc r="A1148">
      <v>338</v>
    </oc>
    <nc r="A1148">
      <v>337</v>
    </nc>
  </rcc>
  <rcc rId="22619" sId="1">
    <oc r="A1149">
      <v>339</v>
    </oc>
    <nc r="A1149">
      <v>338</v>
    </nc>
  </rcc>
  <rcc rId="22620" sId="1">
    <oc r="A1150">
      <v>340</v>
    </oc>
    <nc r="A1150">
      <v>339</v>
    </nc>
  </rcc>
  <rcc rId="22621" sId="1">
    <oc r="A1151">
      <v>341</v>
    </oc>
    <nc r="A1151">
      <v>340</v>
    </nc>
  </rcc>
  <rcc rId="22622" sId="1">
    <oc r="A1152">
      <v>342</v>
    </oc>
    <nc r="A1152">
      <v>341</v>
    </nc>
  </rcc>
  <rcc rId="22623" sId="1">
    <oc r="A1153">
      <v>343</v>
    </oc>
    <nc r="A1153">
      <v>342</v>
    </nc>
  </rcc>
  <rcc rId="22624" sId="1">
    <oc r="A1154">
      <v>344</v>
    </oc>
    <nc r="A1154">
      <v>343</v>
    </nc>
  </rcc>
  <rcc rId="22625" sId="1">
    <oc r="A1155">
      <v>345</v>
    </oc>
    <nc r="A1155">
      <v>344</v>
    </nc>
  </rcc>
  <rcc rId="22626" sId="1">
    <oc r="A1156">
      <v>346</v>
    </oc>
    <nc r="A1156">
      <v>345</v>
    </nc>
  </rcc>
  <rcc rId="22627" sId="1">
    <oc r="A1157">
      <v>347</v>
    </oc>
    <nc r="A1157">
      <v>346</v>
    </nc>
  </rcc>
  <rcc rId="22628" sId="1">
    <oc r="A1158">
      <v>348</v>
    </oc>
    <nc r="A1158">
      <v>347</v>
    </nc>
  </rcc>
  <rcc rId="22629" sId="1">
    <oc r="A1159">
      <v>349</v>
    </oc>
    <nc r="A1159">
      <v>348</v>
    </nc>
  </rcc>
  <rcc rId="22630" sId="1">
    <oc r="A1160">
      <v>350</v>
    </oc>
    <nc r="A1160">
      <v>349</v>
    </nc>
  </rcc>
  <rcc rId="22631" sId="1">
    <oc r="A1163">
      <v>351</v>
    </oc>
    <nc r="A1163">
      <v>350</v>
    </nc>
  </rcc>
  <rcc rId="22632" sId="1">
    <oc r="A1164">
      <v>352</v>
    </oc>
    <nc r="A1164">
      <v>351</v>
    </nc>
  </rcc>
  <rcc rId="22633" sId="1">
    <oc r="A1165">
      <v>353</v>
    </oc>
    <nc r="A1165">
      <v>352</v>
    </nc>
  </rcc>
  <rcc rId="22634" sId="1">
    <oc r="A1166">
      <v>354</v>
    </oc>
    <nc r="A1166">
      <v>353</v>
    </nc>
  </rcc>
  <rcc rId="22635" sId="1">
    <oc r="A1167">
      <v>355</v>
    </oc>
    <nc r="A1167">
      <v>354</v>
    </nc>
  </rcc>
  <rcc rId="22636" sId="1">
    <oc r="A1168">
      <v>356</v>
    </oc>
    <nc r="A1168">
      <v>355</v>
    </nc>
  </rcc>
  <rcc rId="22637" sId="1">
    <oc r="A1169">
      <v>357</v>
    </oc>
    <nc r="A1169">
      <v>356</v>
    </nc>
  </rcc>
  <rcc rId="22638" sId="1">
    <oc r="A1170">
      <v>358</v>
    </oc>
    <nc r="A1170">
      <v>357</v>
    </nc>
  </rcc>
  <rcc rId="22639" sId="1">
    <oc r="A1171">
      <v>359</v>
    </oc>
    <nc r="A1171">
      <v>358</v>
    </nc>
  </rcc>
  <rcc rId="22640" sId="1">
    <oc r="A1172">
      <v>360</v>
    </oc>
    <nc r="A1172">
      <v>359</v>
    </nc>
  </rcc>
  <rcc rId="22641" sId="1">
    <oc r="A1173">
      <v>361</v>
    </oc>
    <nc r="A1173">
      <v>360</v>
    </nc>
  </rcc>
  <rcc rId="22642" sId="1">
    <oc r="A1174">
      <v>362</v>
    </oc>
    <nc r="A1174">
      <v>361</v>
    </nc>
  </rcc>
  <rcc rId="22643" sId="1">
    <oc r="A1177">
      <v>363</v>
    </oc>
    <nc r="A1177">
      <v>362</v>
    </nc>
  </rcc>
  <rcc rId="22644" sId="1">
    <oc r="A1178">
      <v>364</v>
    </oc>
    <nc r="A1178">
      <v>363</v>
    </nc>
  </rcc>
  <rcc rId="22645" sId="1">
    <oc r="A1179">
      <v>365</v>
    </oc>
    <nc r="A1179">
      <v>364</v>
    </nc>
  </rcc>
  <rcc rId="22646" sId="1">
    <oc r="A1180">
      <v>366</v>
    </oc>
    <nc r="A1180">
      <v>365</v>
    </nc>
  </rcc>
  <rcc rId="22647" sId="1">
    <oc r="A1181">
      <v>367</v>
    </oc>
    <nc r="A1181">
      <v>366</v>
    </nc>
  </rcc>
  <rcc rId="22648" sId="1">
    <oc r="A1182">
      <v>368</v>
    </oc>
    <nc r="A1182">
      <v>367</v>
    </nc>
  </rcc>
  <rcc rId="22649" sId="1">
    <oc r="A1183">
      <v>369</v>
    </oc>
    <nc r="A1183">
      <v>368</v>
    </nc>
  </rcc>
  <rcc rId="22650" sId="1">
    <oc r="A1184">
      <v>370</v>
    </oc>
    <nc r="A1184">
      <v>369</v>
    </nc>
  </rcc>
  <rcc rId="22651" sId="1">
    <oc r="A1185">
      <v>371</v>
    </oc>
    <nc r="A1185">
      <v>370</v>
    </nc>
  </rcc>
  <rcc rId="22652" sId="1">
    <oc r="A1186">
      <v>372</v>
    </oc>
    <nc r="A1186">
      <v>371</v>
    </nc>
  </rcc>
  <rcc rId="22653" sId="1">
    <oc r="A1187">
      <v>373</v>
    </oc>
    <nc r="A1187">
      <v>372</v>
    </nc>
  </rcc>
  <rcc rId="22654" sId="1">
    <oc r="A1188">
      <v>374</v>
    </oc>
    <nc r="A1188">
      <v>373</v>
    </nc>
  </rcc>
  <rcc rId="22655" sId="1">
    <oc r="A1189">
      <v>375</v>
    </oc>
    <nc r="A1189">
      <v>374</v>
    </nc>
  </rcc>
  <rcc rId="22656" sId="1">
    <oc r="A1190">
      <v>376</v>
    </oc>
    <nc r="A1190">
      <v>375</v>
    </nc>
  </rcc>
  <rcc rId="22657" sId="1">
    <oc r="A1191">
      <v>377</v>
    </oc>
    <nc r="A1191">
      <v>376</v>
    </nc>
  </rcc>
  <rcc rId="22658" sId="1">
    <oc r="A1192">
      <v>378</v>
    </oc>
    <nc r="A1192">
      <v>377</v>
    </nc>
  </rcc>
  <rcc rId="22659" sId="1">
    <oc r="A1193">
      <v>379</v>
    </oc>
    <nc r="A1193">
      <v>378</v>
    </nc>
  </rcc>
  <rcc rId="22660" sId="1">
    <oc r="A1194">
      <v>380</v>
    </oc>
    <nc r="A1194">
      <v>379</v>
    </nc>
  </rcc>
  <rcc rId="22661" sId="1">
    <oc r="A1195">
      <v>381</v>
    </oc>
    <nc r="A1195">
      <v>380</v>
    </nc>
  </rcc>
  <rcc rId="22662" sId="1">
    <oc r="A1196">
      <v>382</v>
    </oc>
    <nc r="A1196">
      <v>381</v>
    </nc>
  </rcc>
  <rcc rId="22663" sId="1">
    <oc r="A1197">
      <v>383</v>
    </oc>
    <nc r="A1197">
      <v>382</v>
    </nc>
  </rcc>
  <rcc rId="22664" sId="1">
    <oc r="A1198">
      <v>384</v>
    </oc>
    <nc r="A1198">
      <v>383</v>
    </nc>
  </rcc>
  <rcc rId="22665" sId="1">
    <oc r="A1199">
      <v>385</v>
    </oc>
    <nc r="A1199">
      <v>384</v>
    </nc>
  </rcc>
  <rcc rId="22666" sId="1">
    <oc r="A1200">
      <v>386</v>
    </oc>
    <nc r="A1200">
      <v>385</v>
    </nc>
  </rcc>
  <rcc rId="22667" sId="1">
    <oc r="A1201">
      <v>387</v>
    </oc>
    <nc r="A1201">
      <v>386</v>
    </nc>
  </rcc>
  <rcc rId="22668" sId="1">
    <oc r="A1202">
      <v>388</v>
    </oc>
    <nc r="A1202">
      <v>387</v>
    </nc>
  </rcc>
  <rcc rId="22669" sId="1">
    <oc r="A1203">
      <v>389</v>
    </oc>
    <nc r="A1203">
      <v>388</v>
    </nc>
  </rcc>
  <rcc rId="22670" sId="1">
    <oc r="A1204">
      <v>390</v>
    </oc>
    <nc r="A1204">
      <v>389</v>
    </nc>
  </rcc>
  <rcc rId="22671" sId="1">
    <oc r="A1205">
      <v>391</v>
    </oc>
    <nc r="A1205">
      <v>390</v>
    </nc>
  </rcc>
  <rcc rId="22672" sId="1">
    <oc r="A1206">
      <v>392</v>
    </oc>
    <nc r="A1206">
      <v>391</v>
    </nc>
  </rcc>
  <rcc rId="22673" sId="1">
    <oc r="A1207">
      <v>393</v>
    </oc>
    <nc r="A1207">
      <v>392</v>
    </nc>
  </rcc>
  <rcc rId="22674" sId="1">
    <oc r="A1208">
      <v>394</v>
    </oc>
    <nc r="A1208">
      <v>393</v>
    </nc>
  </rcc>
  <rcc rId="22675" sId="1">
    <oc r="A1209">
      <v>395</v>
    </oc>
    <nc r="A1209">
      <v>394</v>
    </nc>
  </rcc>
  <rcc rId="22676" sId="1">
    <oc r="A1210">
      <v>396</v>
    </oc>
    <nc r="A1210">
      <v>395</v>
    </nc>
  </rcc>
  <rcc rId="22677" sId="1">
    <oc r="A1211">
      <v>397</v>
    </oc>
    <nc r="A1211">
      <v>396</v>
    </nc>
  </rcc>
  <rcc rId="22678" sId="1">
    <oc r="A1212">
      <v>398</v>
    </oc>
    <nc r="A1212">
      <v>397</v>
    </nc>
  </rcc>
  <rcc rId="22679" sId="1">
    <oc r="A1213">
      <v>399</v>
    </oc>
    <nc r="A1213">
      <v>398</v>
    </nc>
  </rcc>
  <rcc rId="22680" sId="1">
    <oc r="A1214">
      <v>400</v>
    </oc>
    <nc r="A1214">
      <v>399</v>
    </nc>
  </rcc>
  <rcc rId="22681" sId="1">
    <oc r="A1215">
      <v>401</v>
    </oc>
    <nc r="A1215">
      <v>400</v>
    </nc>
  </rcc>
  <rcc rId="22682" sId="1">
    <oc r="A1216">
      <v>402</v>
    </oc>
    <nc r="A1216">
      <v>401</v>
    </nc>
  </rcc>
  <rcc rId="22683" sId="1">
    <oc r="A1217">
      <v>403</v>
    </oc>
    <nc r="A1217">
      <v>402</v>
    </nc>
  </rcc>
  <rcc rId="22684" sId="1">
    <oc r="A1218">
      <v>404</v>
    </oc>
    <nc r="A1218">
      <v>403</v>
    </nc>
  </rcc>
  <rcc rId="22685" sId="1">
    <oc r="A1219">
      <v>405</v>
    </oc>
    <nc r="A1219">
      <v>404</v>
    </nc>
  </rcc>
  <rcc rId="22686" sId="1">
    <oc r="A1220">
      <v>406</v>
    </oc>
    <nc r="A1220">
      <v>405</v>
    </nc>
  </rcc>
  <rcc rId="22687" sId="1">
    <oc r="A1221">
      <v>407</v>
    </oc>
    <nc r="A1221">
      <v>406</v>
    </nc>
  </rcc>
  <rcc rId="22688" sId="1">
    <oc r="A1222">
      <v>408</v>
    </oc>
    <nc r="A1222">
      <v>407</v>
    </nc>
  </rcc>
  <rcc rId="22689" sId="1">
    <oc r="A1223">
      <v>409</v>
    </oc>
    <nc r="A1223">
      <v>408</v>
    </nc>
  </rcc>
  <rcc rId="22690" sId="1">
    <oc r="A1224">
      <v>410</v>
    </oc>
    <nc r="A1224">
      <v>409</v>
    </nc>
  </rcc>
  <rcc rId="22691" sId="1">
    <oc r="A1225">
      <v>411</v>
    </oc>
    <nc r="A1225">
      <v>410</v>
    </nc>
  </rcc>
  <rcc rId="22692" sId="1">
    <oc r="A1226">
      <v>412</v>
    </oc>
    <nc r="A1226">
      <v>411</v>
    </nc>
  </rcc>
  <rcc rId="22693" sId="1">
    <oc r="A1227">
      <v>413</v>
    </oc>
    <nc r="A1227">
      <v>412</v>
    </nc>
  </rcc>
  <rcc rId="22694" sId="1">
    <oc r="A1228">
      <v>414</v>
    </oc>
    <nc r="A1228">
      <v>413</v>
    </nc>
  </rcc>
  <rcc rId="22695" sId="1">
    <oc r="A1229">
      <v>415</v>
    </oc>
    <nc r="A1229">
      <v>414</v>
    </nc>
  </rcc>
  <rcc rId="22696" sId="1">
    <oc r="A1230">
      <v>416</v>
    </oc>
    <nc r="A1230">
      <v>415</v>
    </nc>
  </rcc>
  <rcc rId="22697" sId="1">
    <oc r="A1231">
      <v>417</v>
    </oc>
    <nc r="A1231">
      <v>416</v>
    </nc>
  </rcc>
  <rcc rId="22698" sId="1">
    <oc r="A1232">
      <v>418</v>
    </oc>
    <nc r="A1232">
      <v>417</v>
    </nc>
  </rcc>
  <rcc rId="22699" sId="1">
    <oc r="A1233">
      <v>419</v>
    </oc>
    <nc r="A1233">
      <v>418</v>
    </nc>
  </rcc>
  <rcc rId="22700" sId="1">
    <oc r="A1234">
      <v>420</v>
    </oc>
    <nc r="A1234">
      <v>419</v>
    </nc>
  </rcc>
  <rcc rId="22701" sId="1">
    <oc r="A1235">
      <v>421</v>
    </oc>
    <nc r="A1235">
      <v>420</v>
    </nc>
  </rcc>
  <rcc rId="22702" sId="1">
    <oc r="A1236">
      <v>422</v>
    </oc>
    <nc r="A1236">
      <v>421</v>
    </nc>
  </rcc>
  <rcc rId="22703" sId="1">
    <oc r="A1237">
      <v>423</v>
    </oc>
    <nc r="A1237">
      <v>422</v>
    </nc>
  </rcc>
  <rcc rId="22704" sId="1">
    <oc r="A1238">
      <v>424</v>
    </oc>
    <nc r="A1238">
      <v>423</v>
    </nc>
  </rcc>
  <rcc rId="22705" sId="1">
    <oc r="A1239">
      <v>425</v>
    </oc>
    <nc r="A1239">
      <v>424</v>
    </nc>
  </rcc>
  <rcc rId="22706" sId="1">
    <oc r="A1240">
      <v>426</v>
    </oc>
    <nc r="A1240">
      <v>425</v>
    </nc>
  </rcc>
  <rcc rId="22707" sId="1">
    <oc r="A1241">
      <v>427</v>
    </oc>
    <nc r="A1241">
      <v>426</v>
    </nc>
  </rcc>
  <rcc rId="22708" sId="1">
    <oc r="A1242">
      <v>428</v>
    </oc>
    <nc r="A1242">
      <v>427</v>
    </nc>
  </rcc>
  <rcc rId="22709" sId="1">
    <oc r="A1243">
      <v>429</v>
    </oc>
    <nc r="A1243">
      <v>428</v>
    </nc>
  </rcc>
  <rcc rId="22710" sId="1">
    <oc r="A1244">
      <v>430</v>
    </oc>
    <nc r="A1244">
      <v>429</v>
    </nc>
  </rcc>
  <rcc rId="22711" sId="1">
    <oc r="A1245">
      <v>431</v>
    </oc>
    <nc r="A1245">
      <v>430</v>
    </nc>
  </rcc>
  <rcc rId="22712" sId="1">
    <oc r="A1246">
      <v>432</v>
    </oc>
    <nc r="A1246">
      <v>431</v>
    </nc>
  </rcc>
  <rcc rId="22713" sId="1">
    <oc r="A1247">
      <v>433</v>
    </oc>
    <nc r="A1247">
      <v>432</v>
    </nc>
  </rcc>
  <rcc rId="22714" sId="1">
    <oc r="A1248">
      <v>434</v>
    </oc>
    <nc r="A1248">
      <v>433</v>
    </nc>
  </rcc>
  <rcc rId="22715" sId="1">
    <oc r="A1249">
      <v>435</v>
    </oc>
    <nc r="A1249">
      <v>434</v>
    </nc>
  </rcc>
  <rcc rId="22716" sId="1">
    <oc r="A1250">
      <v>436</v>
    </oc>
    <nc r="A1250">
      <v>435</v>
    </nc>
  </rcc>
  <rcc rId="22717" sId="1">
    <oc r="A1251">
      <v>437</v>
    </oc>
    <nc r="A1251">
      <v>436</v>
    </nc>
  </rcc>
  <rcc rId="22718" sId="1">
    <oc r="A1252">
      <v>438</v>
    </oc>
    <nc r="A1252">
      <v>437</v>
    </nc>
  </rcc>
  <rcc rId="22719" sId="1">
    <oc r="A1253">
      <v>439</v>
    </oc>
    <nc r="A1253">
      <v>438</v>
    </nc>
  </rcc>
  <rcc rId="22720" sId="1">
    <oc r="A1254">
      <v>440</v>
    </oc>
    <nc r="A1254">
      <v>439</v>
    </nc>
  </rcc>
  <rcc rId="22721" sId="1">
    <oc r="A1255">
      <v>441</v>
    </oc>
    <nc r="A1255">
      <v>440</v>
    </nc>
  </rcc>
  <rcc rId="22722" sId="1">
    <oc r="A1256">
      <v>442</v>
    </oc>
    <nc r="A1256">
      <v>441</v>
    </nc>
  </rcc>
  <rcc rId="22723" sId="1">
    <oc r="A1257">
      <v>443</v>
    </oc>
    <nc r="A1257">
      <v>442</v>
    </nc>
  </rcc>
  <rcc rId="22724" sId="1">
    <oc r="A1258">
      <v>444</v>
    </oc>
    <nc r="A1258">
      <v>443</v>
    </nc>
  </rcc>
  <rcc rId="22725" sId="1">
    <oc r="A1259">
      <v>445</v>
    </oc>
    <nc r="A1259">
      <v>444</v>
    </nc>
  </rcc>
  <rcc rId="22726" sId="1">
    <oc r="A1260">
      <v>446</v>
    </oc>
    <nc r="A1260">
      <v>445</v>
    </nc>
  </rcc>
  <rcc rId="22727" sId="1">
    <oc r="A1261">
      <v>447</v>
    </oc>
    <nc r="A1261">
      <v>446</v>
    </nc>
  </rcc>
  <rcc rId="22728" sId="1">
    <oc r="A1262">
      <v>448</v>
    </oc>
    <nc r="A1262">
      <v>447</v>
    </nc>
  </rcc>
  <rcc rId="22729" sId="1">
    <oc r="A1263">
      <v>449</v>
    </oc>
    <nc r="A1263">
      <v>448</v>
    </nc>
  </rcc>
  <rcc rId="22730" sId="1">
    <oc r="A1264">
      <v>450</v>
    </oc>
    <nc r="A1264">
      <v>449</v>
    </nc>
  </rcc>
  <rcc rId="22731" sId="1">
    <oc r="A1265">
      <v>451</v>
    </oc>
    <nc r="A1265">
      <v>450</v>
    </nc>
  </rcc>
  <rcc rId="22732" sId="1">
    <oc r="A1266">
      <v>452</v>
    </oc>
    <nc r="A1266">
      <v>451</v>
    </nc>
  </rcc>
  <rcc rId="22733" sId="1">
    <oc r="A1267">
      <v>453</v>
    </oc>
    <nc r="A1267">
      <v>452</v>
    </nc>
  </rcc>
  <rcc rId="22734" sId="1">
    <oc r="A1268">
      <v>454</v>
    </oc>
    <nc r="A1268">
      <v>453</v>
    </nc>
  </rcc>
  <rcc rId="22735" sId="1">
    <oc r="A1269">
      <v>455</v>
    </oc>
    <nc r="A1269">
      <v>454</v>
    </nc>
  </rcc>
  <rcc rId="22736" sId="1">
    <oc r="A1270">
      <v>456</v>
    </oc>
    <nc r="A1270">
      <v>455</v>
    </nc>
  </rcc>
  <rcc rId="22737" sId="1">
    <oc r="A1271">
      <v>457</v>
    </oc>
    <nc r="A1271">
      <v>456</v>
    </nc>
  </rcc>
  <rcc rId="22738" sId="1">
    <oc r="A1272">
      <v>458</v>
    </oc>
    <nc r="A1272">
      <v>457</v>
    </nc>
  </rcc>
  <rcc rId="22739" sId="1">
    <oc r="A1273">
      <v>459</v>
    </oc>
    <nc r="A1273">
      <v>458</v>
    </nc>
  </rcc>
  <rcc rId="22740" sId="1">
    <oc r="A1274">
      <v>460</v>
    </oc>
    <nc r="A1274">
      <v>459</v>
    </nc>
  </rcc>
  <rcc rId="22741" sId="1">
    <oc r="A1275">
      <v>461</v>
    </oc>
    <nc r="A1275">
      <v>460</v>
    </nc>
  </rcc>
  <rcc rId="22742" sId="1">
    <oc r="A1276">
      <v>462</v>
    </oc>
    <nc r="A1276">
      <v>461</v>
    </nc>
  </rcc>
  <rcc rId="22743" sId="1">
    <oc r="A1277">
      <v>463</v>
    </oc>
    <nc r="A1277">
      <v>462</v>
    </nc>
  </rcc>
  <rcc rId="22744" sId="1">
    <oc r="A1278">
      <v>464</v>
    </oc>
    <nc r="A1278">
      <v>463</v>
    </nc>
  </rcc>
  <rcc rId="22745" sId="1">
    <oc r="A1279">
      <v>465</v>
    </oc>
    <nc r="A1279">
      <v>464</v>
    </nc>
  </rcc>
  <rcc rId="22746" sId="1">
    <oc r="A1280">
      <v>466</v>
    </oc>
    <nc r="A1280">
      <v>465</v>
    </nc>
  </rcc>
  <rcc rId="22747" sId="1">
    <oc r="A1281">
      <v>467</v>
    </oc>
    <nc r="A1281">
      <v>466</v>
    </nc>
  </rcc>
  <rcc rId="22748" sId="1">
    <oc r="A1282">
      <v>468</v>
    </oc>
    <nc r="A1282">
      <v>467</v>
    </nc>
  </rcc>
  <rcc rId="22749" sId="1">
    <oc r="A1283">
      <v>469</v>
    </oc>
    <nc r="A1283">
      <v>468</v>
    </nc>
  </rcc>
  <rcc rId="22750" sId="1">
    <oc r="A1284">
      <v>470</v>
    </oc>
    <nc r="A1284">
      <v>469</v>
    </nc>
  </rcc>
  <rcc rId="22751" sId="1">
    <oc r="A1285">
      <v>471</v>
    </oc>
    <nc r="A1285">
      <v>470</v>
    </nc>
  </rcc>
  <rcc rId="22752" sId="1">
    <oc r="A1286">
      <v>472</v>
    </oc>
    <nc r="A1286">
      <v>471</v>
    </nc>
  </rcc>
  <rcc rId="22753" sId="1">
    <oc r="A1287">
      <v>473</v>
    </oc>
    <nc r="A1287">
      <v>472</v>
    </nc>
  </rcc>
  <rcc rId="22754" sId="1">
    <oc r="A1288">
      <v>474</v>
    </oc>
    <nc r="A1288">
      <v>473</v>
    </nc>
  </rcc>
  <rcc rId="22755" sId="1">
    <oc r="A1289">
      <v>475</v>
    </oc>
    <nc r="A1289">
      <v>474</v>
    </nc>
  </rcc>
  <rcc rId="22756" sId="1">
    <oc r="A1290">
      <v>476</v>
    </oc>
    <nc r="A1290">
      <v>475</v>
    </nc>
  </rcc>
  <rcc rId="22757" sId="1">
    <oc r="A1291">
      <v>477</v>
    </oc>
    <nc r="A1291">
      <v>476</v>
    </nc>
  </rcc>
  <rcc rId="22758" sId="1">
    <oc r="A1292">
      <v>478</v>
    </oc>
    <nc r="A1292">
      <v>477</v>
    </nc>
  </rcc>
  <rcc rId="22759" sId="1">
    <oc r="A1293">
      <v>479</v>
    </oc>
    <nc r="A1293">
      <v>478</v>
    </nc>
  </rcc>
  <rcc rId="22760" sId="1">
    <oc r="A1294">
      <v>480</v>
    </oc>
    <nc r="A1294">
      <v>479</v>
    </nc>
  </rcc>
  <rcc rId="22761" sId="1">
    <oc r="A1295">
      <v>481</v>
    </oc>
    <nc r="A1295">
      <v>480</v>
    </nc>
  </rcc>
  <rcc rId="22762" sId="1">
    <oc r="A1296">
      <v>482</v>
    </oc>
    <nc r="A1296">
      <v>481</v>
    </nc>
  </rcc>
  <rcc rId="22763" sId="1">
    <oc r="A1297">
      <v>483</v>
    </oc>
    <nc r="A1297">
      <v>482</v>
    </nc>
  </rcc>
  <rcc rId="22764" sId="1">
    <oc r="A1298">
      <v>484</v>
    </oc>
    <nc r="A1298">
      <v>483</v>
    </nc>
  </rcc>
  <rcc rId="22765" sId="1">
    <oc r="A1299">
      <v>485</v>
    </oc>
    <nc r="A1299">
      <v>484</v>
    </nc>
  </rcc>
  <rcc rId="22766" sId="1">
    <oc r="A1300">
      <v>486</v>
    </oc>
    <nc r="A1300">
      <v>485</v>
    </nc>
  </rcc>
  <rcc rId="22767" sId="1">
    <oc r="A1301">
      <v>487</v>
    </oc>
    <nc r="A1301">
      <v>486</v>
    </nc>
  </rcc>
  <rcc rId="22768" sId="1">
    <oc r="A1302">
      <v>488</v>
    </oc>
    <nc r="A1302">
      <v>487</v>
    </nc>
  </rcc>
  <rcc rId="22769" sId="1">
    <oc r="A1303">
      <v>489</v>
    </oc>
    <nc r="A1303">
      <v>488</v>
    </nc>
  </rcc>
  <rcc rId="22770" sId="1">
    <oc r="A1304">
      <v>490</v>
    </oc>
    <nc r="A1304">
      <v>489</v>
    </nc>
  </rcc>
  <rcc rId="22771" sId="1">
    <oc r="A1305">
      <v>491</v>
    </oc>
    <nc r="A1305">
      <v>490</v>
    </nc>
  </rcc>
  <rcc rId="22772" sId="1">
    <oc r="A1306">
      <v>492</v>
    </oc>
    <nc r="A1306">
      <v>491</v>
    </nc>
  </rcc>
  <rcc rId="22773" sId="1">
    <oc r="A1307">
      <v>493</v>
    </oc>
    <nc r="A1307">
      <v>492</v>
    </nc>
  </rcc>
  <rcc rId="22774" sId="1">
    <oc r="A1308">
      <v>494</v>
    </oc>
    <nc r="A1308">
      <v>493</v>
    </nc>
  </rcc>
  <rcc rId="22775" sId="1">
    <oc r="A1309">
      <v>495</v>
    </oc>
    <nc r="A1309">
      <v>494</v>
    </nc>
  </rcc>
  <rcc rId="22776" sId="1">
    <oc r="A1310">
      <v>496</v>
    </oc>
    <nc r="A1310">
      <v>495</v>
    </nc>
  </rcc>
  <rcc rId="22777" sId="1">
    <oc r="A1311">
      <v>497</v>
    </oc>
    <nc r="A1311">
      <v>496</v>
    </nc>
  </rcc>
  <rcc rId="22778" sId="1">
    <oc r="A1312">
      <v>498</v>
    </oc>
    <nc r="A1312">
      <v>497</v>
    </nc>
  </rcc>
  <rcc rId="22779" sId="1">
    <oc r="A1313">
      <v>499</v>
    </oc>
    <nc r="A1313">
      <v>498</v>
    </nc>
  </rcc>
  <rcc rId="22780" sId="1">
    <oc r="A1314">
      <v>500</v>
    </oc>
    <nc r="A1314">
      <v>499</v>
    </nc>
  </rcc>
  <rcc rId="22781" sId="1">
    <oc r="A1315">
      <v>501</v>
    </oc>
    <nc r="A1315">
      <v>500</v>
    </nc>
  </rcc>
  <rcc rId="22782" sId="1">
    <oc r="A1318">
      <v>502</v>
    </oc>
    <nc r="A1318">
      <v>501</v>
    </nc>
  </rcc>
  <rcc rId="22783" sId="1">
    <oc r="A1319">
      <v>503</v>
    </oc>
    <nc r="A1319">
      <v>502</v>
    </nc>
  </rcc>
  <rcc rId="22784" sId="1">
    <oc r="A1320">
      <v>504</v>
    </oc>
    <nc r="A1320">
      <v>503</v>
    </nc>
  </rcc>
  <rcc rId="22785" sId="1">
    <oc r="A1321">
      <v>505</v>
    </oc>
    <nc r="A1321">
      <v>504</v>
    </nc>
  </rcc>
  <rcc rId="22786" sId="1">
    <oc r="A1322">
      <v>506</v>
    </oc>
    <nc r="A1322">
      <v>505</v>
    </nc>
  </rcc>
  <rcc rId="22787" sId="1">
    <oc r="A1323">
      <v>507</v>
    </oc>
    <nc r="A1323">
      <v>506</v>
    </nc>
  </rcc>
  <rcc rId="22788" sId="1">
    <oc r="A1324">
      <v>508</v>
    </oc>
    <nc r="A1324">
      <v>507</v>
    </nc>
  </rcc>
  <rcc rId="22789" sId="1">
    <oc r="A1325">
      <v>509</v>
    </oc>
    <nc r="A1325">
      <v>508</v>
    </nc>
  </rcc>
  <rcc rId="22790" sId="1">
    <oc r="A1326">
      <v>510</v>
    </oc>
    <nc r="A1326">
      <v>509</v>
    </nc>
  </rcc>
  <rcc rId="22791" sId="1">
    <oc r="A1327">
      <v>511</v>
    </oc>
    <nc r="A1327">
      <v>510</v>
    </nc>
  </rcc>
  <rcc rId="22792" sId="1">
    <oc r="A1328">
      <v>512</v>
    </oc>
    <nc r="A1328">
      <v>511</v>
    </nc>
  </rcc>
  <rcc rId="22793" sId="1">
    <oc r="A1329">
      <v>513</v>
    </oc>
    <nc r="A1329">
      <v>512</v>
    </nc>
  </rcc>
  <rcc rId="22794" sId="1">
    <oc r="A1330">
      <v>514</v>
    </oc>
    <nc r="A1330">
      <v>513</v>
    </nc>
  </rcc>
  <rcc rId="22795" sId="1">
    <oc r="A1331">
      <v>515</v>
    </oc>
    <nc r="A1331">
      <v>514</v>
    </nc>
  </rcc>
  <rcc rId="22796" sId="1">
    <oc r="A1332">
      <v>516</v>
    </oc>
    <nc r="A1332">
      <v>515</v>
    </nc>
  </rcc>
  <rcc rId="22797" sId="1">
    <oc r="A1333">
      <v>517</v>
    </oc>
    <nc r="A1333">
      <v>516</v>
    </nc>
  </rcc>
  <rcc rId="22798" sId="1">
    <oc r="A1336">
      <v>518</v>
    </oc>
    <nc r="A1336">
      <v>517</v>
    </nc>
  </rcc>
  <rcc rId="22799" sId="1">
    <oc r="A1337">
      <v>519</v>
    </oc>
    <nc r="A1337">
      <v>518</v>
    </nc>
  </rcc>
  <rcc rId="22800" sId="1">
    <oc r="A1338">
      <v>520</v>
    </oc>
    <nc r="A1338">
      <v>519</v>
    </nc>
  </rcc>
  <rcc rId="22801" sId="1">
    <oc r="A1339">
      <v>521</v>
    </oc>
    <nc r="A1339">
      <v>520</v>
    </nc>
  </rcc>
  <rcc rId="22802" sId="1">
    <oc r="A1340">
      <v>522</v>
    </oc>
    <nc r="A1340">
      <v>521</v>
    </nc>
  </rcc>
  <rcc rId="22803" sId="1">
    <oc r="A1341">
      <v>523</v>
    </oc>
    <nc r="A1341">
      <v>522</v>
    </nc>
  </rcc>
  <rcc rId="22804" sId="1">
    <oc r="A1342">
      <v>524</v>
    </oc>
    <nc r="A1342">
      <v>523</v>
    </nc>
  </rcc>
  <rcc rId="22805" sId="1">
    <oc r="A1343">
      <v>525</v>
    </oc>
    <nc r="A1343">
      <v>524</v>
    </nc>
  </rcc>
  <rcc rId="22806" sId="1">
    <oc r="A1344">
      <v>526</v>
    </oc>
    <nc r="A1344">
      <v>525</v>
    </nc>
  </rcc>
  <rcc rId="22807" sId="1">
    <oc r="A1345">
      <v>527</v>
    </oc>
    <nc r="A1345">
      <v>526</v>
    </nc>
  </rcc>
  <rcc rId="22808" sId="1">
    <oc r="A1346">
      <v>528</v>
    </oc>
    <nc r="A1346">
      <v>527</v>
    </nc>
  </rcc>
  <rcc rId="22809" sId="1">
    <oc r="A1347">
      <v>529</v>
    </oc>
    <nc r="A1347">
      <v>528</v>
    </nc>
  </rcc>
  <rcc rId="22810" sId="1">
    <oc r="A1348">
      <v>530</v>
    </oc>
    <nc r="A1348">
      <v>529</v>
    </nc>
  </rcc>
  <rcc rId="22811" sId="1">
    <oc r="A1349">
      <v>531</v>
    </oc>
    <nc r="A1349">
      <v>530</v>
    </nc>
  </rcc>
  <rcc rId="22812" sId="1">
    <oc r="A1350">
      <v>532</v>
    </oc>
    <nc r="A1350">
      <v>531</v>
    </nc>
  </rcc>
  <rcc rId="22813" sId="1">
    <oc r="A1351">
      <v>533</v>
    </oc>
    <nc r="A1351">
      <v>532</v>
    </nc>
  </rcc>
  <rcc rId="22814" sId="1">
    <oc r="A1352">
      <v>534</v>
    </oc>
    <nc r="A1352">
      <v>533</v>
    </nc>
  </rcc>
  <rcc rId="22815" sId="1">
    <oc r="A1353">
      <v>535</v>
    </oc>
    <nc r="A1353">
      <v>534</v>
    </nc>
  </rcc>
  <rcc rId="22816" sId="1">
    <oc r="A1354">
      <v>536</v>
    </oc>
    <nc r="A1354">
      <v>535</v>
    </nc>
  </rcc>
  <rcc rId="22817" sId="1">
    <oc r="A1355">
      <v>537</v>
    </oc>
    <nc r="A1355">
      <v>536</v>
    </nc>
  </rcc>
  <rcc rId="22818" sId="1">
    <oc r="A1356">
      <v>538</v>
    </oc>
    <nc r="A1356">
      <v>537</v>
    </nc>
  </rcc>
  <rcc rId="22819" sId="1">
    <oc r="A1357">
      <v>539</v>
    </oc>
    <nc r="A1357">
      <v>538</v>
    </nc>
  </rcc>
  <rcc rId="22820" sId="1">
    <oc r="A1358">
      <v>540</v>
    </oc>
    <nc r="A1358">
      <v>539</v>
    </nc>
  </rcc>
  <rcc rId="22821" sId="1">
    <oc r="A1359">
      <v>541</v>
    </oc>
    <nc r="A1359">
      <v>540</v>
    </nc>
  </rcc>
  <rcc rId="22822" sId="1">
    <oc r="A1360">
      <v>542</v>
    </oc>
    <nc r="A1360">
      <v>541</v>
    </nc>
  </rcc>
  <rcc rId="22823" sId="1">
    <oc r="A1361">
      <v>543</v>
    </oc>
    <nc r="A1361">
      <v>542</v>
    </nc>
  </rcc>
  <rcc rId="22824" sId="1">
    <oc r="A1362">
      <v>544</v>
    </oc>
    <nc r="A1362">
      <v>543</v>
    </nc>
  </rcc>
  <rcc rId="22825" sId="1">
    <oc r="A1363">
      <v>545</v>
    </oc>
    <nc r="A1363">
      <v>544</v>
    </nc>
  </rcc>
  <rcc rId="22826" sId="1">
    <oc r="A1364">
      <v>546</v>
    </oc>
    <nc r="A1364">
      <v>545</v>
    </nc>
  </rcc>
  <rcc rId="22827" sId="1">
    <oc r="A1365">
      <v>547</v>
    </oc>
    <nc r="A1365">
      <v>546</v>
    </nc>
  </rcc>
  <rcc rId="22828" sId="1">
    <oc r="A1366">
      <v>548</v>
    </oc>
    <nc r="A1366">
      <v>547</v>
    </nc>
  </rcc>
  <rcc rId="22829" sId="1">
    <oc r="A1367">
      <v>549</v>
    </oc>
    <nc r="A1367">
      <v>548</v>
    </nc>
  </rcc>
  <rcc rId="22830" sId="1">
    <oc r="A1368">
      <v>550</v>
    </oc>
    <nc r="A1368">
      <v>549</v>
    </nc>
  </rcc>
  <rcc rId="22831" sId="1">
    <oc r="A1369">
      <v>551</v>
    </oc>
    <nc r="A1369">
      <v>550</v>
    </nc>
  </rcc>
  <rcc rId="22832" sId="1">
    <oc r="A1370">
      <v>552</v>
    </oc>
    <nc r="A1370">
      <v>551</v>
    </nc>
  </rcc>
  <rcc rId="22833" sId="1">
    <oc r="A1371">
      <v>553</v>
    </oc>
    <nc r="A1371">
      <v>552</v>
    </nc>
  </rcc>
  <rcc rId="22834" sId="1">
    <oc r="A1372">
      <v>554</v>
    </oc>
    <nc r="A1372">
      <v>553</v>
    </nc>
  </rcc>
  <rcc rId="22835" sId="1">
    <oc r="A1373">
      <v>555</v>
    </oc>
    <nc r="A1373">
      <v>554</v>
    </nc>
  </rcc>
  <rcc rId="22836" sId="1">
    <oc r="A1374">
      <v>556</v>
    </oc>
    <nc r="A1374">
      <v>555</v>
    </nc>
  </rcc>
  <rcc rId="22837" sId="1">
    <oc r="A1375">
      <v>557</v>
    </oc>
    <nc r="A1375">
      <v>556</v>
    </nc>
  </rcc>
  <rcc rId="22838" sId="1">
    <oc r="A1376">
      <v>558</v>
    </oc>
    <nc r="A1376">
      <v>557</v>
    </nc>
  </rcc>
  <rcc rId="22839" sId="1">
    <oc r="A1377">
      <v>559</v>
    </oc>
    <nc r="A1377">
      <v>558</v>
    </nc>
  </rcc>
  <rcc rId="22840" sId="1">
    <oc r="A1378">
      <v>560</v>
    </oc>
    <nc r="A1378">
      <v>559</v>
    </nc>
  </rcc>
  <rcc rId="22841" sId="1">
    <oc r="A1379">
      <v>561</v>
    </oc>
    <nc r="A1379">
      <v>560</v>
    </nc>
  </rcc>
  <rcc rId="22842" sId="1">
    <oc r="A1380">
      <v>562</v>
    </oc>
    <nc r="A1380">
      <v>561</v>
    </nc>
  </rcc>
  <rcc rId="22843" sId="1">
    <oc r="A1381">
      <v>563</v>
    </oc>
    <nc r="A1381">
      <v>562</v>
    </nc>
  </rcc>
  <rcc rId="22844" sId="1">
    <oc r="A1382">
      <v>564</v>
    </oc>
    <nc r="A1382">
      <v>563</v>
    </nc>
  </rcc>
  <rcc rId="22845" sId="1">
    <oc r="A1383">
      <v>565</v>
    </oc>
    <nc r="A1383">
      <v>564</v>
    </nc>
  </rcc>
  <rcc rId="22846" sId="1">
    <oc r="A1386">
      <v>566</v>
    </oc>
    <nc r="A1386">
      <v>565</v>
    </nc>
  </rcc>
  <rcc rId="22847" sId="1">
    <oc r="A1387">
      <v>567</v>
    </oc>
    <nc r="A1387">
      <v>566</v>
    </nc>
  </rcc>
  <rcc rId="22848" sId="1">
    <oc r="A1388">
      <v>568</v>
    </oc>
    <nc r="A1388">
      <v>567</v>
    </nc>
  </rcc>
  <rcc rId="22849" sId="1">
    <oc r="A1389">
      <v>569</v>
    </oc>
    <nc r="A1389">
      <v>568</v>
    </nc>
  </rcc>
  <rcc rId="22850" sId="1">
    <oc r="A1390">
      <v>570</v>
    </oc>
    <nc r="A1390">
      <v>569</v>
    </nc>
  </rcc>
  <rcc rId="22851" sId="1">
    <oc r="A1391">
      <v>571</v>
    </oc>
    <nc r="A1391">
      <v>570</v>
    </nc>
  </rcc>
  <rcc rId="22852" sId="1">
    <oc r="A1392">
      <v>572</v>
    </oc>
    <nc r="A1392">
      <v>571</v>
    </nc>
  </rcc>
  <rcc rId="22853" sId="1">
    <oc r="A1393">
      <v>573</v>
    </oc>
    <nc r="A1393">
      <v>572</v>
    </nc>
  </rcc>
  <rcc rId="22854" sId="1">
    <oc r="A1394">
      <v>574</v>
    </oc>
    <nc r="A1394">
      <v>573</v>
    </nc>
  </rcc>
  <rcc rId="22855" sId="1">
    <oc r="A1395">
      <v>575</v>
    </oc>
    <nc r="A1395">
      <v>574</v>
    </nc>
  </rcc>
  <rcc rId="22856" sId="1">
    <oc r="A1398">
      <v>576</v>
    </oc>
    <nc r="A1398">
      <v>575</v>
    </nc>
  </rcc>
  <rcc rId="22857" sId="1">
    <oc r="A1399">
      <v>577</v>
    </oc>
    <nc r="A1399">
      <v>576</v>
    </nc>
  </rcc>
  <rcc rId="22858" sId="1">
    <oc r="A1400">
      <v>578</v>
    </oc>
    <nc r="A1400">
      <v>577</v>
    </nc>
  </rcc>
  <rcc rId="22859" sId="1">
    <oc r="A1401">
      <v>579</v>
    </oc>
    <nc r="A1401">
      <v>578</v>
    </nc>
  </rcc>
  <rcc rId="22860" sId="1">
    <oc r="A1402">
      <v>580</v>
    </oc>
    <nc r="A1402">
      <v>579</v>
    </nc>
  </rcc>
  <rcc rId="22861" sId="1">
    <oc r="A1403">
      <v>581</v>
    </oc>
    <nc r="A1403">
      <v>580</v>
    </nc>
  </rcc>
  <rcc rId="22862" sId="1">
    <oc r="A1404">
      <v>582</v>
    </oc>
    <nc r="A1404">
      <v>581</v>
    </nc>
  </rcc>
  <rcc rId="22863" sId="1">
    <oc r="A1405">
      <v>583</v>
    </oc>
    <nc r="A1405">
      <v>582</v>
    </nc>
  </rcc>
  <rcc rId="22864" sId="1">
    <oc r="A1406">
      <v>584</v>
    </oc>
    <nc r="A1406">
      <v>583</v>
    </nc>
  </rcc>
  <rcc rId="22865" sId="1">
    <oc r="A1407">
      <v>585</v>
    </oc>
    <nc r="A1407">
      <v>584</v>
    </nc>
  </rcc>
  <rcc rId="22866" sId="1">
    <oc r="A1408">
      <v>586</v>
    </oc>
    <nc r="A1408">
      <v>585</v>
    </nc>
  </rcc>
  <rcc rId="22867" sId="1">
    <oc r="A1409">
      <v>587</v>
    </oc>
    <nc r="A1409">
      <v>586</v>
    </nc>
  </rcc>
  <rcc rId="22868" sId="1">
    <oc r="A1410">
      <v>588</v>
    </oc>
    <nc r="A1410">
      <v>587</v>
    </nc>
  </rcc>
  <rcc rId="22869" sId="1">
    <oc r="A1411">
      <v>589</v>
    </oc>
    <nc r="A1411">
      <v>588</v>
    </nc>
  </rcc>
  <rcc rId="22870" sId="1">
    <oc r="A1412">
      <v>590</v>
    </oc>
    <nc r="A1412">
      <v>589</v>
    </nc>
  </rcc>
  <rcc rId="22871" sId="1">
    <oc r="A1413">
      <v>591</v>
    </oc>
    <nc r="A1413">
      <v>590</v>
    </nc>
  </rcc>
  <rcc rId="22872" sId="1">
    <oc r="A1414">
      <v>592</v>
    </oc>
    <nc r="A1414">
      <v>591</v>
    </nc>
  </rcc>
  <rcc rId="22873" sId="1">
    <oc r="A1415">
      <v>593</v>
    </oc>
    <nc r="A1415">
      <v>592</v>
    </nc>
  </rcc>
  <rcc rId="22874" sId="1">
    <oc r="A1416">
      <v>594</v>
    </oc>
    <nc r="A1416">
      <v>593</v>
    </nc>
  </rcc>
  <rcc rId="22875" sId="1">
    <oc r="A1417">
      <v>595</v>
    </oc>
    <nc r="A1417">
      <v>594</v>
    </nc>
  </rcc>
  <rcc rId="22876" sId="1">
    <oc r="A1418">
      <v>596</v>
    </oc>
    <nc r="A1418">
      <v>595</v>
    </nc>
  </rcc>
  <rcc rId="22877" sId="1">
    <oc r="A1419">
      <v>597</v>
    </oc>
    <nc r="A1419">
      <v>596</v>
    </nc>
  </rcc>
  <rcc rId="22878" sId="1">
    <oc r="A1420">
      <v>598</v>
    </oc>
    <nc r="A1420">
      <v>597</v>
    </nc>
  </rcc>
  <rcc rId="22879" sId="1">
    <oc r="A1421">
      <v>599</v>
    </oc>
    <nc r="A1421">
      <v>598</v>
    </nc>
  </rcc>
  <rcc rId="22880" sId="1">
    <oc r="A1422">
      <v>600</v>
    </oc>
    <nc r="A1422">
      <v>599</v>
    </nc>
  </rcc>
  <rcc rId="22881" sId="1">
    <oc r="A1423">
      <v>601</v>
    </oc>
    <nc r="A1423">
      <v>600</v>
    </nc>
  </rcc>
  <rcc rId="22882" sId="1">
    <oc r="A1424">
      <v>602</v>
    </oc>
    <nc r="A1424">
      <v>601</v>
    </nc>
  </rcc>
  <rcc rId="22883" sId="1">
    <oc r="A1425">
      <v>603</v>
    </oc>
    <nc r="A1425">
      <v>602</v>
    </nc>
  </rcc>
  <rcc rId="22884" sId="1">
    <oc r="A1426">
      <v>604</v>
    </oc>
    <nc r="A1426">
      <v>603</v>
    </nc>
  </rcc>
  <rcc rId="22885" sId="1">
    <oc r="A1427">
      <v>605</v>
    </oc>
    <nc r="A1427">
      <v>604</v>
    </nc>
  </rcc>
  <rcc rId="22886" sId="1">
    <oc r="A1428">
      <v>606</v>
    </oc>
    <nc r="A1428">
      <v>605</v>
    </nc>
  </rcc>
  <rcc rId="22887" sId="1">
    <oc r="A1429">
      <v>607</v>
    </oc>
    <nc r="A1429">
      <v>606</v>
    </nc>
  </rcc>
  <rcc rId="22888" sId="1">
    <oc r="A1430">
      <v>608</v>
    </oc>
    <nc r="A1430">
      <v>607</v>
    </nc>
  </rcc>
  <rcc rId="22889" sId="1">
    <oc r="A1431">
      <v>609</v>
    </oc>
    <nc r="A1431">
      <v>608</v>
    </nc>
  </rcc>
  <rcc rId="22890" sId="1">
    <oc r="A1432">
      <v>610</v>
    </oc>
    <nc r="A1432">
      <v>609</v>
    </nc>
  </rcc>
  <rcc rId="22891" sId="1">
    <oc r="A1433">
      <v>611</v>
    </oc>
    <nc r="A1433">
      <v>610</v>
    </nc>
  </rcc>
  <rcc rId="22892" sId="1">
    <oc r="A1434">
      <v>612</v>
    </oc>
    <nc r="A1434">
      <v>611</v>
    </nc>
  </rcc>
  <rcc rId="22893" sId="1">
    <oc r="A1435">
      <v>613</v>
    </oc>
    <nc r="A1435">
      <v>612</v>
    </nc>
  </rcc>
  <rcc rId="22894" sId="1">
    <oc r="A1436">
      <v>614</v>
    </oc>
    <nc r="A1436">
      <v>613</v>
    </nc>
  </rcc>
  <rcc rId="22895" sId="1">
    <oc r="A1437">
      <v>615</v>
    </oc>
    <nc r="A1437">
      <v>614</v>
    </nc>
  </rcc>
  <rcc rId="22896" sId="1">
    <oc r="A1438">
      <v>616</v>
    </oc>
    <nc r="A1438">
      <v>615</v>
    </nc>
  </rcc>
  <rcc rId="22897" sId="1">
    <oc r="A1439">
      <v>617</v>
    </oc>
    <nc r="A1439">
      <v>616</v>
    </nc>
  </rcc>
  <rcc rId="22898" sId="1">
    <oc r="A1440">
      <v>618</v>
    </oc>
    <nc r="A1440">
      <v>617</v>
    </nc>
  </rcc>
  <rcc rId="22899" sId="1">
    <oc r="A1441">
      <v>619</v>
    </oc>
    <nc r="A1441">
      <v>618</v>
    </nc>
  </rcc>
  <rcc rId="22900" sId="1">
    <oc r="A1442">
      <v>620</v>
    </oc>
    <nc r="A1442">
      <v>619</v>
    </nc>
  </rcc>
  <rcc rId="22901" sId="1">
    <oc r="A1443">
      <v>621</v>
    </oc>
    <nc r="A1443">
      <v>620</v>
    </nc>
  </rcc>
  <rcc rId="22902" sId="1">
    <oc r="A1444">
      <v>622</v>
    </oc>
    <nc r="A1444">
      <v>621</v>
    </nc>
  </rcc>
  <rcc rId="22903" sId="1">
    <oc r="A1446">
      <v>623</v>
    </oc>
    <nc r="A1446">
      <v>622</v>
    </nc>
  </rcc>
  <rcc rId="22904" sId="1">
    <oc r="A1445">
      <v>624</v>
    </oc>
    <nc r="A1445">
      <v>623</v>
    </nc>
  </rcc>
  <rcc rId="22905" sId="1" numFmtId="4">
    <oc r="A1449">
      <v>625</v>
    </oc>
    <nc r="A1449">
      <v>624</v>
    </nc>
  </rcc>
  <rcc rId="22906" sId="1" numFmtId="4">
    <oc r="A1450">
      <v>626</v>
    </oc>
    <nc r="A1450">
      <v>625</v>
    </nc>
  </rcc>
  <rcc rId="22907" sId="1" numFmtId="4">
    <oc r="A1451">
      <v>627</v>
    </oc>
    <nc r="A1451">
      <v>626</v>
    </nc>
  </rcc>
  <rcc rId="22908" sId="1" numFmtId="4">
    <oc r="A1452">
      <v>628</v>
    </oc>
    <nc r="A1452">
      <v>627</v>
    </nc>
  </rcc>
  <rcc rId="22909" sId="1" numFmtId="4">
    <oc r="A1453">
      <v>629</v>
    </oc>
    <nc r="A1453">
      <v>628</v>
    </nc>
  </rcc>
  <rcc rId="22910" sId="1" numFmtId="4">
    <oc r="A1454">
      <v>630</v>
    </oc>
    <nc r="A1454">
      <v>629</v>
    </nc>
  </rcc>
  <rcc rId="22911" sId="1" numFmtId="4">
    <oc r="A1455">
      <v>631</v>
    </oc>
    <nc r="A1455">
      <v>630</v>
    </nc>
  </rcc>
  <rcc rId="22912" sId="1" numFmtId="4">
    <oc r="A1456">
      <v>632</v>
    </oc>
    <nc r="A1456">
      <v>631</v>
    </nc>
  </rcc>
  <rcc rId="22913" sId="1" numFmtId="4">
    <oc r="A1457">
      <v>633</v>
    </oc>
    <nc r="A1457">
      <v>632</v>
    </nc>
  </rcc>
  <rcc rId="22914" sId="1" numFmtId="4">
    <oc r="A1458">
      <v>634</v>
    </oc>
    <nc r="A1458">
      <v>633</v>
    </nc>
  </rcc>
  <rcc rId="22915" sId="1" numFmtId="4">
    <oc r="A1459">
      <v>635</v>
    </oc>
    <nc r="A1459">
      <v>634</v>
    </nc>
  </rcc>
  <rcc rId="22916" sId="1" numFmtId="4">
    <oc r="A1460">
      <v>636</v>
    </oc>
    <nc r="A1460">
      <v>635</v>
    </nc>
  </rcc>
  <rcc rId="22917" sId="1" numFmtId="4">
    <oc r="A1461">
      <v>637</v>
    </oc>
    <nc r="A1461">
      <v>636</v>
    </nc>
  </rcc>
  <rcc rId="22918" sId="1" numFmtId="4">
    <oc r="A1462">
      <v>638</v>
    </oc>
    <nc r="A1462">
      <v>637</v>
    </nc>
  </rcc>
  <rcc rId="22919" sId="1" numFmtId="4">
    <oc r="A1463">
      <v>639</v>
    </oc>
    <nc r="A1463">
      <v>638</v>
    </nc>
  </rcc>
  <rcc rId="22920" sId="1" numFmtId="4">
    <oc r="A1464">
      <v>640</v>
    </oc>
    <nc r="A1464">
      <v>639</v>
    </nc>
  </rcc>
  <rcc rId="22921" sId="1" numFmtId="4">
    <oc r="A1465">
      <v>641</v>
    </oc>
    <nc r="A1465">
      <v>640</v>
    </nc>
  </rcc>
  <rcc rId="22922" sId="1" numFmtId="4">
    <oc r="A1466">
      <v>642</v>
    </oc>
    <nc r="A1466">
      <v>641</v>
    </nc>
  </rcc>
  <rcc rId="22923" sId="1" numFmtId="4">
    <oc r="A1467">
      <v>643</v>
    </oc>
    <nc r="A1467">
      <v>642</v>
    </nc>
  </rcc>
  <rcc rId="22924" sId="1" numFmtId="4">
    <oc r="A1468">
      <v>644</v>
    </oc>
    <nc r="A1468">
      <v>643</v>
    </nc>
  </rcc>
  <rcc rId="22925" sId="1" numFmtId="4">
    <oc r="A1469">
      <v>645</v>
    </oc>
    <nc r="A1469">
      <v>644</v>
    </nc>
  </rcc>
  <rcc rId="22926" sId="1" numFmtId="4">
    <oc r="A1470">
      <v>646</v>
    </oc>
    <nc r="A1470">
      <v>645</v>
    </nc>
  </rcc>
  <rcc rId="22927" sId="1" numFmtId="4">
    <oc r="A1471">
      <v>647</v>
    </oc>
    <nc r="A1471">
      <v>646</v>
    </nc>
  </rcc>
  <rcc rId="22928" sId="1" numFmtId="4">
    <oc r="A1472">
      <v>648</v>
    </oc>
    <nc r="A1472">
      <v>647</v>
    </nc>
  </rcc>
  <rcc rId="22929" sId="1" numFmtId="4">
    <oc r="A1473">
      <v>649</v>
    </oc>
    <nc r="A1473">
      <v>648</v>
    </nc>
  </rcc>
</revisions>
</file>

<file path=xl/revisions/revisionLog3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930" sId="1">
    <oc r="A1550">
      <v>65</v>
    </oc>
    <nc r="A1550">
      <v>63</v>
    </nc>
  </rcc>
  <rcc rId="22931" sId="1">
    <oc r="A1551">
      <v>66</v>
    </oc>
    <nc r="A1551">
      <v>64</v>
    </nc>
  </rcc>
  <rcc rId="22932" sId="1">
    <oc r="A1552">
      <v>67</v>
    </oc>
    <nc r="A1552">
      <v>65</v>
    </nc>
  </rcc>
  <rcc rId="22933" sId="1">
    <oc r="A1553">
      <v>68</v>
    </oc>
    <nc r="A1553">
      <v>66</v>
    </nc>
  </rcc>
  <rcc rId="22934" sId="1">
    <oc r="A1554">
      <v>69</v>
    </oc>
    <nc r="A1554">
      <v>67</v>
    </nc>
  </rcc>
  <rcc rId="22935" sId="1">
    <oc r="A1555">
      <v>70</v>
    </oc>
    <nc r="A1555">
      <v>68</v>
    </nc>
  </rcc>
  <rcc rId="22936" sId="1">
    <oc r="A1556">
      <v>71</v>
    </oc>
    <nc r="A1556">
      <v>69</v>
    </nc>
  </rcc>
  <rcc rId="22937" sId="1">
    <oc r="A1557">
      <v>72</v>
    </oc>
    <nc r="A1557">
      <v>70</v>
    </nc>
  </rcc>
  <rcc rId="22938" sId="1">
    <oc r="A1558">
      <v>73</v>
    </oc>
    <nc r="A1558">
      <v>71</v>
    </nc>
  </rcc>
  <rcc rId="22939" sId="1">
    <oc r="A1559">
      <v>74</v>
    </oc>
    <nc r="A1559">
      <v>72</v>
    </nc>
  </rcc>
  <rcc rId="22940" sId="1">
    <oc r="A1560">
      <v>75</v>
    </oc>
    <nc r="A1560">
      <v>73</v>
    </nc>
  </rcc>
  <rcc rId="22941" sId="1">
    <oc r="A1561">
      <v>76</v>
    </oc>
    <nc r="A1561">
      <v>74</v>
    </nc>
  </rcc>
  <rcc rId="22942" sId="1">
    <oc r="A1562">
      <v>77</v>
    </oc>
    <nc r="A1562">
      <v>75</v>
    </nc>
  </rcc>
  <rcc rId="22943" sId="1">
    <oc r="A1565">
      <v>78</v>
    </oc>
    <nc r="A1565">
      <v>76</v>
    </nc>
  </rcc>
  <rcc rId="22944" sId="1">
    <oc r="A1566">
      <v>79</v>
    </oc>
    <nc r="A1566">
      <v>77</v>
    </nc>
  </rcc>
  <rcc rId="22945" sId="1">
    <oc r="A1567">
      <v>80</v>
    </oc>
    <nc r="A1567">
      <v>78</v>
    </nc>
  </rcc>
  <rcc rId="22946" sId="1">
    <oc r="A1568">
      <v>81</v>
    </oc>
    <nc r="A1568">
      <v>79</v>
    </nc>
  </rcc>
  <rcc rId="22947" sId="1">
    <oc r="A1569">
      <v>82</v>
    </oc>
    <nc r="A1569">
      <v>80</v>
    </nc>
  </rcc>
  <rcc rId="22948" sId="1">
    <oc r="A1570">
      <v>83</v>
    </oc>
    <nc r="A1570">
      <v>81</v>
    </nc>
  </rcc>
  <rcc rId="22949" sId="1">
    <oc r="A1571">
      <v>84</v>
    </oc>
    <nc r="A1571">
      <v>82</v>
    </nc>
  </rcc>
  <rcc rId="22950" sId="1">
    <oc r="A1572">
      <v>85</v>
    </oc>
    <nc r="A1572">
      <v>83</v>
    </nc>
  </rcc>
  <rcc rId="22951" sId="1">
    <oc r="A1573">
      <v>86</v>
    </oc>
    <nc r="A1573">
      <v>84</v>
    </nc>
  </rcc>
  <rcc rId="22952" sId="1">
    <oc r="A1574">
      <v>87</v>
    </oc>
    <nc r="A1574">
      <v>85</v>
    </nc>
  </rcc>
  <rcc rId="22953" sId="1">
    <oc r="A1575">
      <v>88</v>
    </oc>
    <nc r="A1575">
      <v>86</v>
    </nc>
  </rcc>
  <rcc rId="22954" sId="1">
    <oc r="A1576">
      <v>89</v>
    </oc>
    <nc r="A1576">
      <v>87</v>
    </nc>
  </rcc>
  <rcc rId="22955" sId="1">
    <oc r="A1577">
      <v>90</v>
    </oc>
    <nc r="A1577">
      <v>88</v>
    </nc>
  </rcc>
  <rcc rId="22956" sId="1">
    <oc r="A1578">
      <v>91</v>
    </oc>
    <nc r="A1578">
      <v>89</v>
    </nc>
  </rcc>
  <rcc rId="22957" sId="1">
    <oc r="A1580">
      <v>92</v>
    </oc>
    <nc r="A1580">
      <v>90</v>
    </nc>
  </rcc>
  <rcc rId="22958" sId="1">
    <oc r="A1579">
      <v>93</v>
    </oc>
    <nc r="A1579">
      <v>91</v>
    </nc>
  </rcc>
  <rcc rId="22959" sId="1">
    <oc r="A1581">
      <v>94</v>
    </oc>
    <nc r="A1581">
      <v>92</v>
    </nc>
  </rcc>
  <rcc rId="22960" sId="1">
    <oc r="A1582">
      <v>95</v>
    </oc>
    <nc r="A1582">
      <v>93</v>
    </nc>
  </rcc>
  <rcc rId="22961" sId="1">
    <oc r="A1583">
      <v>96</v>
    </oc>
    <nc r="A1583">
      <v>94</v>
    </nc>
  </rcc>
  <rcc rId="22962" sId="1">
    <oc r="A1584">
      <v>97</v>
    </oc>
    <nc r="A1584">
      <v>95</v>
    </nc>
  </rcc>
  <rcc rId="22963" sId="1">
    <oc r="A1585">
      <v>98</v>
    </oc>
    <nc r="A1585">
      <v>96</v>
    </nc>
  </rcc>
  <rcc rId="22964" sId="1">
    <oc r="A1586">
      <v>99</v>
    </oc>
    <nc r="A1586">
      <v>97</v>
    </nc>
  </rcc>
  <rcc rId="22965" sId="1">
    <oc r="A1587">
      <v>100</v>
    </oc>
    <nc r="A1587">
      <v>98</v>
    </nc>
  </rcc>
  <rcc rId="22966" sId="1">
    <oc r="A1588">
      <v>101</v>
    </oc>
    <nc r="A1588">
      <v>99</v>
    </nc>
  </rcc>
  <rcc rId="22967" sId="1">
    <oc r="A1589">
      <v>102</v>
    </oc>
    <nc r="A1589">
      <v>100</v>
    </nc>
  </rcc>
  <rcc rId="22968" sId="1">
    <oc r="A1590">
      <v>103</v>
    </oc>
    <nc r="A1590">
      <v>101</v>
    </nc>
  </rcc>
  <rcc rId="22969" sId="1">
    <oc r="A1591">
      <v>104</v>
    </oc>
    <nc r="A1591">
      <v>102</v>
    </nc>
  </rcc>
  <rcc rId="22970" sId="1">
    <oc r="A1592">
      <v>105</v>
    </oc>
    <nc r="A1592">
      <v>103</v>
    </nc>
  </rcc>
  <rcc rId="22971" sId="1">
    <oc r="A1593">
      <v>106</v>
    </oc>
    <nc r="A1593">
      <v>104</v>
    </nc>
  </rcc>
  <rcc rId="22972" sId="1">
    <oc r="A1594">
      <v>107</v>
    </oc>
    <nc r="A1594">
      <v>105</v>
    </nc>
  </rcc>
  <rcc rId="22973" sId="1">
    <oc r="A1595">
      <v>108</v>
    </oc>
    <nc r="A1595">
      <v>106</v>
    </nc>
  </rcc>
  <rcc rId="22974" sId="1">
    <oc r="A1596">
      <v>109</v>
    </oc>
    <nc r="A1596">
      <v>107</v>
    </nc>
  </rcc>
  <rcc rId="22975" sId="1">
    <oc r="A1597">
      <v>110</v>
    </oc>
    <nc r="A1597">
      <v>108</v>
    </nc>
  </rcc>
  <rcc rId="22976" sId="1">
    <oc r="A1598">
      <v>111</v>
    </oc>
    <nc r="A1598">
      <v>109</v>
    </nc>
  </rcc>
  <rcc rId="22977" sId="1">
    <oc r="A1599">
      <v>112</v>
    </oc>
    <nc r="A1599">
      <v>110</v>
    </nc>
  </rcc>
  <rcc rId="22978" sId="1">
    <oc r="A1600">
      <v>113</v>
    </oc>
    <nc r="A1600">
      <v>111</v>
    </nc>
  </rcc>
  <rcc rId="22979" sId="1">
    <oc r="A1601">
      <v>114</v>
    </oc>
    <nc r="A1601">
      <v>112</v>
    </nc>
  </rcc>
  <rcc rId="22980" sId="1">
    <oc r="A1602">
      <v>115</v>
    </oc>
    <nc r="A1602">
      <v>113</v>
    </nc>
  </rcc>
  <rcc rId="22981" sId="1">
    <oc r="A1603">
      <v>116</v>
    </oc>
    <nc r="A1603">
      <v>114</v>
    </nc>
  </rcc>
  <rcc rId="22982" sId="1">
    <oc r="A1604">
      <v>117</v>
    </oc>
    <nc r="A1604">
      <v>115</v>
    </nc>
  </rcc>
  <rcc rId="22983" sId="1">
    <oc r="A1605">
      <v>118</v>
    </oc>
    <nc r="A1605">
      <v>116</v>
    </nc>
  </rcc>
  <rcc rId="22984" sId="1">
    <oc r="A1606">
      <v>119</v>
    </oc>
    <nc r="A1606">
      <v>117</v>
    </nc>
  </rcc>
  <rcc rId="22985" sId="1">
    <oc r="A1607">
      <v>120</v>
    </oc>
    <nc r="A1607">
      <v>118</v>
    </nc>
  </rcc>
  <rcc rId="22986" sId="1">
    <oc r="A1608">
      <v>121</v>
    </oc>
    <nc r="A1608">
      <v>119</v>
    </nc>
  </rcc>
  <rcc rId="22987" sId="1">
    <oc r="A1609">
      <v>122</v>
    </oc>
    <nc r="A1609">
      <v>120</v>
    </nc>
  </rcc>
  <rcc rId="22988" sId="1">
    <oc r="A1610">
      <v>123</v>
    </oc>
    <nc r="A1610">
      <v>121</v>
    </nc>
  </rcc>
  <rcc rId="22989" sId="1">
    <oc r="A1611">
      <v>124</v>
    </oc>
    <nc r="A1611">
      <v>122</v>
    </nc>
  </rcc>
  <rcc rId="22990" sId="1">
    <oc r="A1612">
      <v>132</v>
    </oc>
    <nc r="A1612">
      <v>123</v>
    </nc>
  </rcc>
  <rcc rId="22991" sId="1">
    <oc r="A1613">
      <v>133</v>
    </oc>
    <nc r="A1613">
      <v>124</v>
    </nc>
  </rcc>
  <rcc rId="22992" sId="1">
    <oc r="A1614">
      <v>134</v>
    </oc>
    <nc r="A1614">
      <v>125</v>
    </nc>
  </rcc>
  <rcc rId="22993" sId="1">
    <oc r="A1615">
      <v>136</v>
    </oc>
    <nc r="A1615">
      <v>126</v>
    </nc>
  </rcc>
  <rcc rId="22994" sId="1">
    <oc r="A1616">
      <v>137</v>
    </oc>
    <nc r="A1616">
      <v>127</v>
    </nc>
  </rcc>
  <rcc rId="22995" sId="1">
    <oc r="A1617">
      <v>138</v>
    </oc>
    <nc r="A1617">
      <v>128</v>
    </nc>
  </rcc>
  <rcc rId="22996" sId="1">
    <oc r="A1618">
      <v>139</v>
    </oc>
    <nc r="A1618">
      <v>129</v>
    </nc>
  </rcc>
  <rcc rId="22997" sId="1">
    <oc r="A1619">
      <v>140</v>
    </oc>
    <nc r="A1619">
      <v>130</v>
    </nc>
  </rcc>
  <rcc rId="22998" sId="1">
    <oc r="A1620">
      <v>141</v>
    </oc>
    <nc r="A1620">
      <v>131</v>
    </nc>
  </rcc>
  <rcc rId="22999" sId="1">
    <oc r="A1621">
      <v>142</v>
    </oc>
    <nc r="A1621">
      <v>132</v>
    </nc>
  </rcc>
  <rcc rId="23000" sId="1">
    <oc r="A1622">
      <v>143</v>
    </oc>
    <nc r="A1622">
      <v>133</v>
    </nc>
  </rcc>
  <rcc rId="23001" sId="1">
    <oc r="A1625">
      <v>144</v>
    </oc>
    <nc r="A1625">
      <v>134</v>
    </nc>
  </rcc>
  <rcc rId="23002" sId="1">
    <oc r="A1626">
      <v>145</v>
    </oc>
    <nc r="A1626">
      <v>135</v>
    </nc>
  </rcc>
  <rcc rId="23003" sId="1">
    <oc r="A1627">
      <v>146</v>
    </oc>
    <nc r="A1627">
      <v>136</v>
    </nc>
  </rcc>
  <rcc rId="23004" sId="1">
    <oc r="A1628">
      <v>147</v>
    </oc>
    <nc r="A1628">
      <v>137</v>
    </nc>
  </rcc>
  <rcc rId="23005" sId="1">
    <oc r="A1629">
      <v>148</v>
    </oc>
    <nc r="A1629">
      <v>138</v>
    </nc>
  </rcc>
  <rcc rId="23006" sId="1">
    <oc r="A1630">
      <v>149</v>
    </oc>
    <nc r="A1630">
      <v>139</v>
    </nc>
  </rcc>
  <rcc rId="23007" sId="1">
    <oc r="A1631">
      <v>150</v>
    </oc>
    <nc r="A1631">
      <v>140</v>
    </nc>
  </rcc>
  <rcc rId="23008" sId="1">
    <oc r="A1632">
      <v>151</v>
    </oc>
    <nc r="A1632">
      <v>141</v>
    </nc>
  </rcc>
  <rcc rId="23009" sId="1">
    <oc r="A1633">
      <v>152</v>
    </oc>
    <nc r="A1633">
      <v>142</v>
    </nc>
  </rcc>
  <rcc rId="23010" sId="1">
    <oc r="A1634">
      <v>153</v>
    </oc>
    <nc r="A1634">
      <v>143</v>
    </nc>
  </rcc>
  <rcc rId="23011" sId="1">
    <oc r="A1635">
      <v>154</v>
    </oc>
    <nc r="A1635">
      <v>144</v>
    </nc>
  </rcc>
  <rcc rId="23012" sId="1">
    <oc r="A1636">
      <v>155</v>
    </oc>
    <nc r="A1636">
      <v>145</v>
    </nc>
  </rcc>
  <rcc rId="23013" sId="1">
    <oc r="A1637">
      <v>156</v>
    </oc>
    <nc r="A1637">
      <v>146</v>
    </nc>
  </rcc>
  <rcc rId="23014" sId="1">
    <oc r="A1638">
      <v>157</v>
    </oc>
    <nc r="A1638">
      <v>147</v>
    </nc>
  </rcc>
  <rcc rId="23015" sId="1">
    <oc r="A1639">
      <v>158</v>
    </oc>
    <nc r="A1639">
      <v>148</v>
    </nc>
  </rcc>
  <rcc rId="23016" sId="1">
    <oc r="A1640">
      <v>159</v>
    </oc>
    <nc r="A1640">
      <v>149</v>
    </nc>
  </rcc>
  <rcc rId="23017" sId="1">
    <oc r="A1641">
      <v>160</v>
    </oc>
    <nc r="A1641">
      <v>150</v>
    </nc>
  </rcc>
  <rcc rId="23018" sId="1">
    <oc r="A1642">
      <v>161</v>
    </oc>
    <nc r="A1642">
      <v>151</v>
    </nc>
  </rcc>
  <rcc rId="23019" sId="1">
    <oc r="A1643">
      <v>162</v>
    </oc>
    <nc r="A1643">
      <v>152</v>
    </nc>
  </rcc>
  <rcc rId="23020" sId="1">
    <oc r="A1644">
      <v>163</v>
    </oc>
    <nc r="A1644">
      <v>153</v>
    </nc>
  </rcc>
  <rcc rId="23021" sId="1">
    <oc r="A1645">
      <v>164</v>
    </oc>
    <nc r="A1645">
      <v>154</v>
    </nc>
  </rcc>
  <rcc rId="23022" sId="1">
    <oc r="A1646">
      <v>165</v>
    </oc>
    <nc r="A1646">
      <v>155</v>
    </nc>
  </rcc>
  <rcc rId="23023" sId="1">
    <oc r="A1647">
      <v>166</v>
    </oc>
    <nc r="A1647">
      <v>156</v>
    </nc>
  </rcc>
  <rcc rId="23024" sId="1">
    <oc r="A1648">
      <v>167</v>
    </oc>
    <nc r="A1648">
      <v>157</v>
    </nc>
  </rcc>
  <rcc rId="23025" sId="1">
    <oc r="A1649">
      <v>168</v>
    </oc>
    <nc r="A1649">
      <v>158</v>
    </nc>
  </rcc>
  <rcc rId="23026" sId="1">
    <oc r="A1650">
      <v>169</v>
    </oc>
    <nc r="A1650">
      <v>159</v>
    </nc>
  </rcc>
  <rcc rId="23027" sId="1">
    <oc r="A1653">
      <v>170</v>
    </oc>
    <nc r="A1653">
      <v>160</v>
    </nc>
  </rcc>
  <rcc rId="23028" sId="1">
    <oc r="A1654">
      <v>171</v>
    </oc>
    <nc r="A1654">
      <v>161</v>
    </nc>
  </rcc>
  <rcc rId="23029" sId="1">
    <oc r="A1655">
      <v>172</v>
    </oc>
    <nc r="A1655">
      <v>162</v>
    </nc>
  </rcc>
  <rcc rId="23030" sId="1">
    <oc r="A1656">
      <v>173</v>
    </oc>
    <nc r="A1656">
      <v>163</v>
    </nc>
  </rcc>
  <rcc rId="23031" sId="1">
    <oc r="A1657">
      <v>174</v>
    </oc>
    <nc r="A1657">
      <v>164</v>
    </nc>
  </rcc>
  <rcc rId="23032" sId="1">
    <oc r="A1658">
      <v>175</v>
    </oc>
    <nc r="A1658">
      <v>165</v>
    </nc>
  </rcc>
  <rcc rId="23033" sId="1">
    <oc r="A1659">
      <v>176</v>
    </oc>
    <nc r="A1659">
      <v>166</v>
    </nc>
  </rcc>
  <rcc rId="23034" sId="1">
    <oc r="A1660">
      <v>177</v>
    </oc>
    <nc r="A1660">
      <v>167</v>
    </nc>
  </rcc>
  <rcc rId="23035" sId="1">
    <oc r="A1661">
      <v>178</v>
    </oc>
    <nc r="A1661">
      <v>168</v>
    </nc>
  </rcc>
  <rcc rId="23036" sId="1">
    <oc r="A1662">
      <v>179</v>
    </oc>
    <nc r="A1662">
      <v>169</v>
    </nc>
  </rcc>
  <rcc rId="23037" sId="1">
    <oc r="A1663">
      <v>180</v>
    </oc>
    <nc r="A1663">
      <v>170</v>
    </nc>
  </rcc>
  <rcc rId="23038" sId="1">
    <oc r="A1664">
      <v>181</v>
    </oc>
    <nc r="A1664">
      <v>171</v>
    </nc>
  </rcc>
  <rcc rId="23039" sId="1">
    <oc r="A1665">
      <v>182</v>
    </oc>
    <nc r="A1665">
      <v>172</v>
    </nc>
  </rcc>
  <rcc rId="23040" sId="1">
    <oc r="A1666">
      <v>183</v>
    </oc>
    <nc r="A1666">
      <v>173</v>
    </nc>
  </rcc>
  <rcc rId="23041" sId="1">
    <oc r="A1667">
      <v>184</v>
    </oc>
    <nc r="A1667">
      <v>174</v>
    </nc>
  </rcc>
  <rcc rId="23042" sId="1">
    <oc r="A1668">
      <v>185</v>
    </oc>
    <nc r="A1668">
      <v>175</v>
    </nc>
  </rcc>
  <rcc rId="23043" sId="1">
    <oc r="A1669">
      <v>186</v>
    </oc>
    <nc r="A1669">
      <v>176</v>
    </nc>
  </rcc>
  <rcc rId="23044" sId="1">
    <oc r="A1670">
      <v>187</v>
    </oc>
    <nc r="A1670">
      <v>177</v>
    </nc>
  </rcc>
  <rcc rId="23045" sId="1">
    <oc r="A1671">
      <v>188</v>
    </oc>
    <nc r="A1671">
      <v>178</v>
    </nc>
  </rcc>
  <rcc rId="23046" sId="1">
    <oc r="A1672">
      <v>189</v>
    </oc>
    <nc r="A1672">
      <v>179</v>
    </nc>
  </rcc>
  <rcc rId="23047" sId="1">
    <oc r="A1673">
      <v>190</v>
    </oc>
    <nc r="A1673">
      <v>180</v>
    </nc>
  </rcc>
  <rcc rId="23048" sId="1">
    <oc r="A1674">
      <v>191</v>
    </oc>
    <nc r="A1674">
      <v>181</v>
    </nc>
  </rcc>
  <rcc rId="23049" sId="1">
    <oc r="A1675">
      <v>192</v>
    </oc>
    <nc r="A1675">
      <v>182</v>
    </nc>
  </rcc>
  <rcc rId="23050" sId="1">
    <oc r="A1676">
      <v>193</v>
    </oc>
    <nc r="A1676">
      <v>183</v>
    </nc>
  </rcc>
  <rcc rId="23051" sId="1">
    <oc r="A1677">
      <v>194</v>
    </oc>
    <nc r="A1677">
      <v>184</v>
    </nc>
  </rcc>
  <rcc rId="23052" sId="1">
    <oc r="A1678">
      <v>195</v>
    </oc>
    <nc r="A1678">
      <v>185</v>
    </nc>
  </rcc>
  <rcc rId="23053" sId="1">
    <oc r="A1679">
      <v>196</v>
    </oc>
    <nc r="A1679">
      <v>186</v>
    </nc>
  </rcc>
  <rcc rId="23054" sId="1">
    <oc r="A1680">
      <v>197</v>
    </oc>
    <nc r="A1680">
      <v>187</v>
    </nc>
  </rcc>
  <rcc rId="23055" sId="1">
    <oc r="A1681">
      <v>198</v>
    </oc>
    <nc r="A1681">
      <v>188</v>
    </nc>
  </rcc>
  <rcc rId="23056" sId="1">
    <oc r="A1682">
      <v>199</v>
    </oc>
    <nc r="A1682">
      <v>189</v>
    </nc>
  </rcc>
  <rcc rId="23057" sId="1">
    <oc r="A1683">
      <v>200</v>
    </oc>
    <nc r="A1683">
      <v>190</v>
    </nc>
  </rcc>
  <rcc rId="23058" sId="1">
    <oc r="A1684">
      <v>201</v>
    </oc>
    <nc r="A1684">
      <v>191</v>
    </nc>
  </rcc>
  <rcc rId="23059" sId="1">
    <oc r="A1685">
      <v>202</v>
    </oc>
    <nc r="A1685">
      <v>192</v>
    </nc>
  </rcc>
  <rcc rId="23060" sId="1">
    <oc r="A1686">
      <v>203</v>
    </oc>
    <nc r="A1686">
      <v>193</v>
    </nc>
  </rcc>
  <rcc rId="23061" sId="1">
    <oc r="A1687">
      <v>204</v>
    </oc>
    <nc r="A1687">
      <v>194</v>
    </nc>
  </rcc>
  <rcc rId="23062" sId="1">
    <oc r="A1688">
      <v>205</v>
    </oc>
    <nc r="A1688">
      <v>195</v>
    </nc>
  </rcc>
  <rcc rId="23063" sId="1">
    <oc r="A1689">
      <v>206</v>
    </oc>
    <nc r="A1689">
      <v>196</v>
    </nc>
  </rcc>
  <rcc rId="23064" sId="1">
    <oc r="A1690">
      <v>207</v>
    </oc>
    <nc r="A1690">
      <v>197</v>
    </nc>
  </rcc>
  <rcc rId="23065" sId="1">
    <oc r="A1691">
      <v>208</v>
    </oc>
    <nc r="A1691">
      <v>198</v>
    </nc>
  </rcc>
  <rcc rId="23066" sId="1">
    <oc r="A1692">
      <v>209</v>
    </oc>
    <nc r="A1692">
      <v>199</v>
    </nc>
  </rcc>
  <rcc rId="23067" sId="1">
    <oc r="A1693">
      <v>210</v>
    </oc>
    <nc r="A1693">
      <v>200</v>
    </nc>
  </rcc>
  <rcc rId="23068" sId="1">
    <oc r="A1694">
      <v>211</v>
    </oc>
    <nc r="A1694">
      <v>201</v>
    </nc>
  </rcc>
  <rcc rId="23069" sId="1">
    <oc r="A1695">
      <v>212</v>
    </oc>
    <nc r="A1695">
      <v>202</v>
    </nc>
  </rcc>
  <rcc rId="23070" sId="1">
    <oc r="A1696">
      <v>213</v>
    </oc>
    <nc r="A1696">
      <v>203</v>
    </nc>
  </rcc>
  <rcc rId="23071" sId="1">
    <oc r="A1697">
      <v>214</v>
    </oc>
    <nc r="A1697">
      <v>204</v>
    </nc>
  </rcc>
  <rcc rId="23072" sId="1">
    <oc r="A1698">
      <v>215</v>
    </oc>
    <nc r="A1698">
      <v>205</v>
    </nc>
  </rcc>
  <rcc rId="23073" sId="1">
    <oc r="A1699">
      <v>216</v>
    </oc>
    <nc r="A1699">
      <v>206</v>
    </nc>
  </rcc>
  <rcc rId="23074" sId="1">
    <oc r="A1700">
      <v>217</v>
    </oc>
    <nc r="A1700">
      <v>207</v>
    </nc>
  </rcc>
  <rcc rId="23075" sId="1">
    <oc r="A1701">
      <v>218</v>
    </oc>
    <nc r="A1701">
      <v>208</v>
    </nc>
  </rcc>
  <rcc rId="23076" sId="1">
    <oc r="A1702">
      <v>219</v>
    </oc>
    <nc r="A1702">
      <v>209</v>
    </nc>
  </rcc>
  <rcc rId="23077" sId="1">
    <oc r="A1703">
      <v>220</v>
    </oc>
    <nc r="A1703">
      <v>210</v>
    </nc>
  </rcc>
  <rcc rId="23078" sId="1">
    <oc r="A1704">
      <v>221</v>
    </oc>
    <nc r="A1704">
      <v>211</v>
    </nc>
  </rcc>
  <rcc rId="23079" sId="1">
    <oc r="A1705">
      <v>222</v>
    </oc>
    <nc r="A1705">
      <v>212</v>
    </nc>
  </rcc>
  <rcc rId="23080" sId="1">
    <oc r="A1706">
      <v>223</v>
    </oc>
    <nc r="A1706">
      <v>213</v>
    </nc>
  </rcc>
  <rcc rId="23081" sId="1">
    <oc r="A1707">
      <v>224</v>
    </oc>
    <nc r="A1707">
      <v>214</v>
    </nc>
  </rcc>
  <rcc rId="23082" sId="1">
    <oc r="A1708">
      <v>225</v>
    </oc>
    <nc r="A1708">
      <v>215</v>
    </nc>
  </rcc>
  <rcc rId="23083" sId="1">
    <oc r="A1709">
      <v>226</v>
    </oc>
    <nc r="A1709">
      <v>216</v>
    </nc>
  </rcc>
  <rcc rId="23084" sId="1">
    <oc r="A1710">
      <v>227</v>
    </oc>
    <nc r="A1710">
      <v>217</v>
    </nc>
  </rcc>
  <rcc rId="23085" sId="1">
    <oc r="A1711">
      <v>228</v>
    </oc>
    <nc r="A1711">
      <v>218</v>
    </nc>
  </rcc>
  <rcc rId="23086" sId="1">
    <oc r="A1712">
      <v>229</v>
    </oc>
    <nc r="A1712">
      <v>219</v>
    </nc>
  </rcc>
  <rcc rId="23087" sId="1">
    <oc r="A1713">
      <v>230</v>
    </oc>
    <nc r="A1713">
      <v>220</v>
    </nc>
  </rcc>
  <rcc rId="23088" sId="1">
    <oc r="A1714">
      <v>231</v>
    </oc>
    <nc r="A1714">
      <v>221</v>
    </nc>
  </rcc>
  <rcc rId="23089" sId="1">
    <oc r="A1715">
      <v>232</v>
    </oc>
    <nc r="A1715">
      <v>222</v>
    </nc>
  </rcc>
  <rcc rId="23090" sId="1">
    <oc r="A1716">
      <v>233</v>
    </oc>
    <nc r="A1716">
      <v>223</v>
    </nc>
  </rcc>
  <rcc rId="23091" sId="1">
    <oc r="A1717">
      <v>234</v>
    </oc>
    <nc r="A1717">
      <v>224</v>
    </nc>
  </rcc>
  <rcc rId="23092" sId="1">
    <oc r="A1718">
      <v>235</v>
    </oc>
    <nc r="A1718">
      <v>225</v>
    </nc>
  </rcc>
  <rcc rId="23093" sId="1">
    <oc r="A1719">
      <v>236</v>
    </oc>
    <nc r="A1719">
      <v>226</v>
    </nc>
  </rcc>
  <rcc rId="23094" sId="1">
    <oc r="A1720">
      <v>237</v>
    </oc>
    <nc r="A1720">
      <v>227</v>
    </nc>
  </rcc>
  <rcc rId="23095" sId="1">
    <oc r="A1721">
      <v>238</v>
    </oc>
    <nc r="A1721">
      <v>228</v>
    </nc>
  </rcc>
  <rcc rId="23096" sId="1">
    <oc r="A1722">
      <v>239</v>
    </oc>
    <nc r="A1722">
      <v>229</v>
    </nc>
  </rcc>
  <rcc rId="23097" sId="1">
    <oc r="A1723">
      <v>240</v>
    </oc>
    <nc r="A1723">
      <v>230</v>
    </nc>
  </rcc>
  <rcc rId="23098" sId="1">
    <oc r="A1724">
      <v>241</v>
    </oc>
    <nc r="A1724">
      <v>231</v>
    </nc>
  </rcc>
  <rcc rId="23099" sId="1">
    <oc r="A1725">
      <v>242</v>
    </oc>
    <nc r="A1725">
      <v>232</v>
    </nc>
  </rcc>
  <rcc rId="23100" sId="1">
    <oc r="A1726">
      <v>243</v>
    </oc>
    <nc r="A1726">
      <v>233</v>
    </nc>
  </rcc>
  <rcc rId="23101" sId="1">
    <oc r="A1727">
      <v>244</v>
    </oc>
    <nc r="A1727">
      <v>234</v>
    </nc>
  </rcc>
  <rcc rId="23102" sId="1">
    <oc r="A1728">
      <v>245</v>
    </oc>
    <nc r="A1728">
      <v>235</v>
    </nc>
  </rcc>
  <rcc rId="23103" sId="1">
    <oc r="A1729">
      <v>246</v>
    </oc>
    <nc r="A1729">
      <v>236</v>
    </nc>
  </rcc>
  <rcc rId="23104" sId="1">
    <oc r="A1730">
      <v>247</v>
    </oc>
    <nc r="A1730">
      <v>237</v>
    </nc>
  </rcc>
  <rcc rId="23105" sId="1">
    <oc r="A1731">
      <v>248</v>
    </oc>
    <nc r="A1731">
      <v>238</v>
    </nc>
  </rcc>
  <rcc rId="23106" sId="1">
    <oc r="A1732">
      <v>249</v>
    </oc>
    <nc r="A1732">
      <v>239</v>
    </nc>
  </rcc>
  <rcc rId="23107" sId="1">
    <oc r="A1733">
      <v>250</v>
    </oc>
    <nc r="A1733">
      <v>240</v>
    </nc>
  </rcc>
  <rcc rId="23108" sId="1">
    <oc r="A1734">
      <v>251</v>
    </oc>
    <nc r="A1734">
      <v>241</v>
    </nc>
  </rcc>
  <rcc rId="23109" sId="1">
    <oc r="A1735">
      <v>252</v>
    </oc>
    <nc r="A1735">
      <v>242</v>
    </nc>
  </rcc>
  <rcc rId="23110" sId="1">
    <oc r="A1736">
      <v>253</v>
    </oc>
    <nc r="A1736">
      <v>243</v>
    </nc>
  </rcc>
  <rcc rId="23111" sId="1">
    <oc r="A1737">
      <v>255</v>
    </oc>
    <nc r="A1737">
      <v>244</v>
    </nc>
  </rcc>
  <rcc rId="23112" sId="1">
    <oc r="A1738">
      <v>256</v>
    </oc>
    <nc r="A1738">
      <v>245</v>
    </nc>
  </rcc>
  <rcc rId="23113" sId="1">
    <oc r="A1741">
      <v>257</v>
    </oc>
    <nc r="A1741">
      <v>246</v>
    </nc>
  </rcc>
  <rcc rId="23114" sId="1">
    <oc r="A1742">
      <v>258</v>
    </oc>
    <nc r="A1742">
      <v>247</v>
    </nc>
  </rcc>
  <rcc rId="23115" sId="1">
    <oc r="A1743">
      <v>259</v>
    </oc>
    <nc r="A1743">
      <v>248</v>
    </nc>
  </rcc>
  <rcc rId="23116" sId="1">
    <oc r="A1744">
      <v>260</v>
    </oc>
    <nc r="A1744">
      <v>249</v>
    </nc>
  </rcc>
  <rcc rId="23117" sId="1">
    <oc r="A1745">
      <v>261</v>
    </oc>
    <nc r="A1745">
      <v>250</v>
    </nc>
  </rcc>
  <rcc rId="23118" sId="1">
    <oc r="A1746">
      <v>262</v>
    </oc>
    <nc r="A1746">
      <v>251</v>
    </nc>
  </rcc>
  <rcc rId="23119" sId="1">
    <oc r="A1749">
      <v>263</v>
    </oc>
    <nc r="A1749">
      <v>252</v>
    </nc>
  </rcc>
  <rcc rId="23120" sId="1">
    <oc r="A1750">
      <v>264</v>
    </oc>
    <nc r="A1750">
      <v>253</v>
    </nc>
  </rcc>
  <rcc rId="23121" sId="1">
    <oc r="A1751">
      <v>265</v>
    </oc>
    <nc r="A1751">
      <v>254</v>
    </nc>
  </rcc>
  <rcc rId="23122" sId="1">
    <oc r="A1752">
      <v>266</v>
    </oc>
    <nc r="A1752">
      <v>255</v>
    </nc>
  </rcc>
  <rcc rId="23123" sId="1">
    <oc r="A1753">
      <v>267</v>
    </oc>
    <nc r="A1753">
      <v>256</v>
    </nc>
  </rcc>
  <rcc rId="23124" sId="1">
    <oc r="A1754">
      <v>268</v>
    </oc>
    <nc r="A1754">
      <v>257</v>
    </nc>
  </rcc>
  <rcc rId="23125" sId="1">
    <oc r="A1755">
      <v>269</v>
    </oc>
    <nc r="A1755">
      <v>258</v>
    </nc>
  </rcc>
  <rcc rId="23126" sId="1">
    <oc r="A1756">
      <v>270</v>
    </oc>
    <nc r="A1756">
      <v>259</v>
    </nc>
  </rcc>
  <rcc rId="23127" sId="1">
    <oc r="A1757">
      <v>271</v>
    </oc>
    <nc r="A1757">
      <v>260</v>
    </nc>
  </rcc>
  <rcc rId="23128" sId="1">
    <oc r="A1758">
      <v>272</v>
    </oc>
    <nc r="A1758">
      <v>261</v>
    </nc>
  </rcc>
  <rcc rId="23129" sId="1">
    <oc r="A1759">
      <v>273</v>
    </oc>
    <nc r="A1759">
      <v>262</v>
    </nc>
  </rcc>
  <rcc rId="23130" sId="1">
    <oc r="A1760">
      <v>274</v>
    </oc>
    <nc r="A1760">
      <v>263</v>
    </nc>
  </rcc>
  <rcc rId="23131" sId="1">
    <oc r="A1761">
      <v>275</v>
    </oc>
    <nc r="A1761">
      <v>264</v>
    </nc>
  </rcc>
  <rcc rId="23132" sId="1">
    <oc r="A1762">
      <v>276</v>
    </oc>
    <nc r="A1762">
      <v>265</v>
    </nc>
  </rcc>
  <rcc rId="23133" sId="1">
    <oc r="A1763">
      <v>277</v>
    </oc>
    <nc r="A1763">
      <v>266</v>
    </nc>
  </rcc>
  <rcc rId="23134" sId="1">
    <oc r="A1764">
      <v>278</v>
    </oc>
    <nc r="A1764">
      <v>267</v>
    </nc>
  </rcc>
  <rcc rId="23135" sId="1">
    <oc r="A1765">
      <v>279</v>
    </oc>
    <nc r="A1765">
      <v>268</v>
    </nc>
  </rcc>
  <rcc rId="23136" sId="1">
    <oc r="A1766">
      <v>280</v>
    </oc>
    <nc r="A1766">
      <v>269</v>
    </nc>
  </rcc>
  <rcc rId="23137" sId="1">
    <oc r="A1767">
      <v>281</v>
    </oc>
    <nc r="A1767">
      <v>270</v>
    </nc>
  </rcc>
  <rcc rId="23138" sId="1">
    <oc r="A1768">
      <v>282</v>
    </oc>
    <nc r="A1768">
      <v>271</v>
    </nc>
  </rcc>
  <rcc rId="23139" sId="1">
    <oc r="A1769">
      <v>283</v>
    </oc>
    <nc r="A1769">
      <v>272</v>
    </nc>
  </rcc>
  <rcc rId="23140" sId="1">
    <oc r="A1770">
      <v>284</v>
    </oc>
    <nc r="A1770">
      <v>273</v>
    </nc>
  </rcc>
  <rcc rId="23141" sId="1">
    <oc r="A1771">
      <v>285</v>
    </oc>
    <nc r="A1771">
      <v>274</v>
    </nc>
  </rcc>
  <rcc rId="23142" sId="1">
    <oc r="A1772">
      <v>286</v>
    </oc>
    <nc r="A1772">
      <v>275</v>
    </nc>
  </rcc>
  <rcc rId="23143" sId="1">
    <oc r="A1773">
      <v>287</v>
    </oc>
    <nc r="A1773">
      <v>276</v>
    </nc>
  </rcc>
  <rcc rId="23144" sId="1">
    <oc r="A1774">
      <v>288</v>
    </oc>
    <nc r="A1774">
      <v>277</v>
    </nc>
  </rcc>
  <rcc rId="23145" sId="1">
    <oc r="A1775">
      <v>289</v>
    </oc>
    <nc r="A1775">
      <v>278</v>
    </nc>
  </rcc>
  <rcc rId="23146" sId="1">
    <oc r="A1776">
      <v>290</v>
    </oc>
    <nc r="A1776">
      <v>279</v>
    </nc>
  </rcc>
  <rcc rId="23147" sId="1">
    <oc r="A1777">
      <v>291</v>
    </oc>
    <nc r="A1777">
      <v>280</v>
    </nc>
  </rcc>
  <rcc rId="23148" sId="1">
    <oc r="A1778">
      <v>292</v>
    </oc>
    <nc r="A1778">
      <v>281</v>
    </nc>
  </rcc>
  <rcc rId="23149" sId="1">
    <oc r="A1779">
      <v>293</v>
    </oc>
    <nc r="A1779">
      <v>282</v>
    </nc>
  </rcc>
  <rcc rId="23150" sId="1">
    <oc r="A1780">
      <v>294</v>
    </oc>
    <nc r="A1780">
      <v>283</v>
    </nc>
  </rcc>
  <rcc rId="23151" sId="1">
    <oc r="A1781">
      <v>295</v>
    </oc>
    <nc r="A1781">
      <v>284</v>
    </nc>
  </rcc>
  <rcc rId="23152" sId="1">
    <oc r="A1782">
      <v>296</v>
    </oc>
    <nc r="A1782">
      <v>285</v>
    </nc>
  </rcc>
  <rcc rId="23153" sId="1">
    <oc r="A1783">
      <v>297</v>
    </oc>
    <nc r="A1783">
      <v>286</v>
    </nc>
  </rcc>
  <rcc rId="23154" sId="1">
    <oc r="A1784">
      <v>298</v>
    </oc>
    <nc r="A1784">
      <v>287</v>
    </nc>
  </rcc>
  <rcc rId="23155" sId="1">
    <oc r="A1785">
      <v>299</v>
    </oc>
    <nc r="A1785">
      <v>288</v>
    </nc>
  </rcc>
  <rcc rId="23156" sId="1">
    <oc r="A1786">
      <v>300</v>
    </oc>
    <nc r="A1786">
      <v>289</v>
    </nc>
  </rcc>
  <rcc rId="23157" sId="1">
    <oc r="A1787">
      <v>301</v>
    </oc>
    <nc r="A1787">
      <v>290</v>
    </nc>
  </rcc>
  <rcc rId="23158" sId="1">
    <oc r="A1788">
      <v>302</v>
    </oc>
    <nc r="A1788">
      <v>291</v>
    </nc>
  </rcc>
  <rcc rId="23159" sId="1">
    <oc r="A1791">
      <v>303</v>
    </oc>
    <nc r="A1791">
      <v>292</v>
    </nc>
  </rcc>
  <rcc rId="23160" sId="1">
    <oc r="A1792">
      <v>304</v>
    </oc>
    <nc r="A1792">
      <v>293</v>
    </nc>
  </rcc>
  <rcc rId="23161" sId="1" odxf="1" dxf="1">
    <nc r="A1793">
      <v>294</v>
    </nc>
    <odxf>
      <fill>
        <patternFill patternType="solid">
          <bgColor rgb="FFFFFF00"/>
        </patternFill>
      </fill>
    </odxf>
    <ndxf>
      <fill>
        <patternFill patternType="none">
          <bgColor indexed="65"/>
        </patternFill>
      </fill>
    </ndxf>
  </rcc>
  <rcc rId="23162" sId="1">
    <oc r="A1796">
      <v>305</v>
    </oc>
    <nc r="A1796">
      <v>295</v>
    </nc>
  </rcc>
  <rcc rId="23163" sId="1">
    <oc r="A1797">
      <v>306</v>
    </oc>
    <nc r="A1797">
      <v>296</v>
    </nc>
  </rcc>
  <rcc rId="23164" sId="1">
    <oc r="A1798">
      <v>307</v>
    </oc>
    <nc r="A1798">
      <v>297</v>
    </nc>
  </rcc>
  <rcc rId="23165" sId="1">
    <oc r="A1799">
      <v>308</v>
    </oc>
    <nc r="A1799">
      <v>298</v>
    </nc>
  </rcc>
  <rcc rId="23166" sId="1">
    <oc r="A1800">
      <v>309</v>
    </oc>
    <nc r="A1800">
      <v>299</v>
    </nc>
  </rcc>
  <rcc rId="23167" sId="1">
    <oc r="A1801">
      <v>310</v>
    </oc>
    <nc r="A1801">
      <v>300</v>
    </nc>
  </rcc>
  <rcc rId="23168" sId="1">
    <oc r="A1802">
      <v>311</v>
    </oc>
    <nc r="A1802">
      <v>301</v>
    </nc>
  </rcc>
  <rcc rId="23169" sId="1">
    <oc r="A1803">
      <v>312</v>
    </oc>
    <nc r="A1803">
      <v>302</v>
    </nc>
  </rcc>
  <rcc rId="23170" sId="1">
    <oc r="A1804">
      <v>313</v>
    </oc>
    <nc r="A1804">
      <v>303</v>
    </nc>
  </rcc>
  <rcc rId="23171" sId="1">
    <oc r="A1807">
      <v>314</v>
    </oc>
    <nc r="A1807">
      <v>304</v>
    </nc>
  </rcc>
  <rcc rId="23172" sId="1">
    <oc r="A1808">
      <v>315</v>
    </oc>
    <nc r="A1808">
      <v>305</v>
    </nc>
  </rcc>
  <rcc rId="23173" sId="1">
    <oc r="A1809">
      <v>316</v>
    </oc>
    <nc r="A1809">
      <v>306</v>
    </nc>
  </rcc>
  <rcc rId="23174" sId="1">
    <oc r="A1810">
      <v>317</v>
    </oc>
    <nc r="A1810">
      <v>307</v>
    </nc>
  </rcc>
  <rcc rId="23175" sId="1">
    <oc r="A1811">
      <v>318</v>
    </oc>
    <nc r="A1811">
      <v>308</v>
    </nc>
  </rcc>
  <rcc rId="23176" sId="1">
    <oc r="A1812">
      <v>319</v>
    </oc>
    <nc r="A1812">
      <v>309</v>
    </nc>
  </rcc>
  <rcc rId="23177" sId="1">
    <oc r="A1813">
      <v>320</v>
    </oc>
    <nc r="A1813">
      <v>310</v>
    </nc>
  </rcc>
  <rcc rId="23178" sId="1">
    <oc r="A1814">
      <v>321</v>
    </oc>
    <nc r="A1814">
      <v>311</v>
    </nc>
  </rcc>
  <rcc rId="23179" sId="1">
    <oc r="A1815">
      <v>322</v>
    </oc>
    <nc r="A1815">
      <v>312</v>
    </nc>
  </rcc>
  <rcc rId="23180" sId="1">
    <oc r="A1816">
      <v>323</v>
    </oc>
    <nc r="A1816">
      <v>313</v>
    </nc>
  </rcc>
  <rcc rId="23181" sId="1">
    <oc r="A1817">
      <v>324</v>
    </oc>
    <nc r="A1817">
      <v>314</v>
    </nc>
  </rcc>
  <rcc rId="23182" sId="1">
    <oc r="A1820">
      <v>325</v>
    </oc>
    <nc r="A1820">
      <v>315</v>
    </nc>
  </rcc>
  <rcc rId="23183" sId="1">
    <oc r="A1821">
      <v>326</v>
    </oc>
    <nc r="A1821">
      <v>316</v>
    </nc>
  </rcc>
  <rcc rId="23184" sId="1">
    <oc r="A1822">
      <v>327</v>
    </oc>
    <nc r="A1822">
      <v>317</v>
    </nc>
  </rcc>
  <rcc rId="23185" sId="1">
    <oc r="A1823">
      <v>328</v>
    </oc>
    <nc r="A1823">
      <v>318</v>
    </nc>
  </rcc>
  <rcc rId="23186" sId="1">
    <oc r="A1824">
      <v>329</v>
    </oc>
    <nc r="A1824">
      <v>319</v>
    </nc>
  </rcc>
  <rcc rId="23187" sId="1">
    <oc r="A1825">
      <v>330</v>
    </oc>
    <nc r="A1825">
      <v>320</v>
    </nc>
  </rcc>
  <rcc rId="23188" sId="1">
    <oc r="A1828">
      <v>331</v>
    </oc>
    <nc r="A1828">
      <v>321</v>
    </nc>
  </rcc>
  <rcc rId="23189" sId="1">
    <oc r="A1829">
      <v>332</v>
    </oc>
    <nc r="A1829">
      <v>322</v>
    </nc>
  </rcc>
  <rcc rId="23190" sId="1">
    <oc r="A1830">
      <v>333</v>
    </oc>
    <nc r="A1830">
      <v>323</v>
    </nc>
  </rcc>
  <rcc rId="23191" sId="1">
    <oc r="A1831">
      <v>334</v>
    </oc>
    <nc r="A1831">
      <v>324</v>
    </nc>
  </rcc>
  <rcc rId="23192" sId="1">
    <oc r="A1832">
      <v>335</v>
    </oc>
    <nc r="A1832">
      <v>325</v>
    </nc>
  </rcc>
  <rcc rId="23193" sId="1">
    <oc r="A1833">
      <v>336</v>
    </oc>
    <nc r="A1833">
      <v>326</v>
    </nc>
  </rcc>
  <rcc rId="23194" sId="1">
    <oc r="A1834">
      <v>338</v>
    </oc>
    <nc r="A1834">
      <v>327</v>
    </nc>
  </rcc>
  <rcc rId="23195" sId="1">
    <oc r="A1835">
      <v>339</v>
    </oc>
    <nc r="A1835">
      <v>328</v>
    </nc>
  </rcc>
  <rcc rId="23196" sId="1">
    <oc r="A1836">
      <v>340</v>
    </oc>
    <nc r="A1836">
      <v>329</v>
    </nc>
  </rcc>
  <rcc rId="23197" sId="1">
    <oc r="A1837">
      <v>344</v>
    </oc>
    <nc r="A1837">
      <v>330</v>
    </nc>
  </rcc>
  <rcc rId="23198" sId="1">
    <oc r="A1838">
      <v>345</v>
    </oc>
    <nc r="A1838">
      <v>331</v>
    </nc>
  </rcc>
  <rcc rId="23199" sId="1">
    <oc r="A1839">
      <v>346</v>
    </oc>
    <nc r="A1839">
      <v>332</v>
    </nc>
  </rcc>
  <rcc rId="23200" sId="1">
    <oc r="A1840">
      <v>347</v>
    </oc>
    <nc r="A1840">
      <v>333</v>
    </nc>
  </rcc>
  <rcc rId="23201" sId="1">
    <oc r="A1841">
      <v>348</v>
    </oc>
    <nc r="A1841">
      <v>334</v>
    </nc>
  </rcc>
  <rcc rId="23202" sId="1">
    <oc r="A1842">
      <v>349</v>
    </oc>
    <nc r="A1842">
      <v>335</v>
    </nc>
  </rcc>
  <rcc rId="23203" sId="1">
    <oc r="A1843">
      <v>350</v>
    </oc>
    <nc r="A1843">
      <v>336</v>
    </nc>
  </rcc>
  <rcc rId="23204" sId="1">
    <oc r="A1844">
      <v>351</v>
    </oc>
    <nc r="A1844">
      <v>337</v>
    </nc>
  </rcc>
  <rcc rId="23205" sId="1">
    <oc r="A1845">
      <v>352</v>
    </oc>
    <nc r="A1845">
      <v>338</v>
    </nc>
  </rcc>
  <rcc rId="23206" sId="1">
    <oc r="A1846">
      <v>354</v>
    </oc>
    <nc r="A1846">
      <v>339</v>
    </nc>
  </rcc>
  <rcc rId="23207" sId="1">
    <oc r="A1847">
      <v>357</v>
    </oc>
    <nc r="A1847">
      <v>340</v>
    </nc>
  </rcc>
  <rcc rId="23208" sId="1">
    <oc r="A1848">
      <v>358</v>
    </oc>
    <nc r="A1848">
      <v>341</v>
    </nc>
  </rcc>
  <rcc rId="23209" sId="1">
    <oc r="A1849">
      <v>359</v>
    </oc>
    <nc r="A1849">
      <v>342</v>
    </nc>
  </rcc>
  <rcc rId="23210" sId="1">
    <oc r="A1850">
      <v>360</v>
    </oc>
    <nc r="A1850">
      <v>343</v>
    </nc>
  </rcc>
  <rcc rId="23211" sId="1">
    <oc r="A1851">
      <v>362</v>
    </oc>
    <nc r="A1851">
      <v>344</v>
    </nc>
  </rcc>
  <rcc rId="23212" sId="1">
    <oc r="A1852">
      <v>363</v>
    </oc>
    <nc r="A1852">
      <v>345</v>
    </nc>
  </rcc>
  <rcc rId="23213" sId="1">
    <oc r="A1853">
      <v>364</v>
    </oc>
    <nc r="A1853">
      <v>346</v>
    </nc>
  </rcc>
  <rcc rId="23214" sId="1">
    <oc r="A1854">
      <v>365</v>
    </oc>
    <nc r="A1854">
      <v>347</v>
    </nc>
  </rcc>
  <rcc rId="23215" sId="1">
    <oc r="A1855">
      <v>366</v>
    </oc>
    <nc r="A1855">
      <v>348</v>
    </nc>
  </rcc>
  <rcc rId="23216" sId="1">
    <oc r="A1856">
      <v>368</v>
    </oc>
    <nc r="A1856">
      <v>349</v>
    </nc>
  </rcc>
  <rcc rId="23217" sId="1">
    <oc r="A1857">
      <v>369</v>
    </oc>
    <nc r="A1857">
      <v>350</v>
    </nc>
  </rcc>
  <rcc rId="23218" sId="1">
    <oc r="A1858">
      <v>371</v>
    </oc>
    <nc r="A1858">
      <v>351</v>
    </nc>
  </rcc>
  <rcc rId="23219" sId="1">
    <oc r="A1859">
      <v>372</v>
    </oc>
    <nc r="A1859">
      <v>352</v>
    </nc>
  </rcc>
  <rcc rId="23220" sId="1">
    <oc r="A1860">
      <v>373</v>
    </oc>
    <nc r="A1860">
      <v>353</v>
    </nc>
  </rcc>
  <rcc rId="23221" sId="1">
    <oc r="A1861">
      <v>374</v>
    </oc>
    <nc r="A1861">
      <v>354</v>
    </nc>
  </rcc>
  <rcc rId="23222" sId="1">
    <oc r="A1862">
      <v>375</v>
    </oc>
    <nc r="A1862">
      <v>355</v>
    </nc>
  </rcc>
  <rcc rId="23223" sId="1">
    <oc r="A1863">
      <v>376</v>
    </oc>
    <nc r="A1863">
      <v>356</v>
    </nc>
  </rcc>
  <rcc rId="23224" sId="1">
    <oc r="A1864">
      <v>377</v>
    </oc>
    <nc r="A1864">
      <v>357</v>
    </nc>
  </rcc>
  <rcc rId="23225" sId="1">
    <oc r="A1865">
      <v>378</v>
    </oc>
    <nc r="A1865">
      <v>358</v>
    </nc>
  </rcc>
  <rcc rId="23226" sId="1">
    <oc r="A1866">
      <v>380</v>
    </oc>
    <nc r="A1866">
      <v>359</v>
    </nc>
  </rcc>
  <rcc rId="23227" sId="1">
    <oc r="A1867">
      <v>381</v>
    </oc>
    <nc r="A1867">
      <v>360</v>
    </nc>
  </rcc>
  <rcc rId="23228" sId="1">
    <oc r="A1868">
      <v>382</v>
    </oc>
    <nc r="A1868">
      <v>361</v>
    </nc>
  </rcc>
  <rcc rId="23229" sId="1">
    <oc r="A1869">
      <v>383</v>
    </oc>
    <nc r="A1869">
      <v>362</v>
    </nc>
  </rcc>
  <rcc rId="23230" sId="1">
    <oc r="A1870">
      <v>384</v>
    </oc>
    <nc r="A1870">
      <v>363</v>
    </nc>
  </rcc>
  <rcc rId="23231" sId="1">
    <oc r="A1871">
      <v>385</v>
    </oc>
    <nc r="A1871">
      <v>364</v>
    </nc>
  </rcc>
  <rcc rId="23232" sId="1">
    <oc r="A1872">
      <v>386</v>
    </oc>
    <nc r="A1872">
      <v>365</v>
    </nc>
  </rcc>
  <rcc rId="23233" sId="1">
    <oc r="A1873">
      <v>387</v>
    </oc>
    <nc r="A1873">
      <v>366</v>
    </nc>
  </rcc>
  <rcc rId="23234" sId="1">
    <oc r="A1874">
      <v>388</v>
    </oc>
    <nc r="A1874">
      <v>367</v>
    </nc>
  </rcc>
  <rcc rId="23235" sId="1">
    <oc r="A1875">
      <v>389</v>
    </oc>
    <nc r="A1875">
      <v>368</v>
    </nc>
  </rcc>
  <rcc rId="23236" sId="1">
    <oc r="A1876">
      <v>393</v>
    </oc>
    <nc r="A1876">
      <v>369</v>
    </nc>
  </rcc>
  <rcc rId="23237" sId="1">
    <oc r="A1877">
      <v>394</v>
    </oc>
    <nc r="A1877">
      <v>370</v>
    </nc>
  </rcc>
  <rcc rId="23238" sId="1">
    <oc r="A1878">
      <v>395</v>
    </oc>
    <nc r="A1878">
      <v>371</v>
    </nc>
  </rcc>
  <rcc rId="23239" sId="1">
    <oc r="A1879">
      <v>398</v>
    </oc>
    <nc r="A1879">
      <v>372</v>
    </nc>
  </rcc>
  <rcc rId="23240" sId="1">
    <oc r="A1880">
      <v>399</v>
    </oc>
    <nc r="A1880">
      <v>373</v>
    </nc>
  </rcc>
  <rcc rId="23241" sId="1">
    <oc r="A1881">
      <v>400</v>
    </oc>
    <nc r="A1881">
      <v>374</v>
    </nc>
  </rcc>
  <rcc rId="23242" sId="1">
    <oc r="A1882">
      <v>401</v>
    </oc>
    <nc r="A1882">
      <v>375</v>
    </nc>
  </rcc>
  <rcc rId="23243" sId="1">
    <oc r="A1883">
      <v>402</v>
    </oc>
    <nc r="A1883">
      <v>376</v>
    </nc>
  </rcc>
  <rcc rId="23244" sId="1">
    <oc r="A1884">
      <v>405</v>
    </oc>
    <nc r="A1884">
      <v>377</v>
    </nc>
  </rcc>
  <rcc rId="23245" sId="1">
    <oc r="A1885">
      <v>406</v>
    </oc>
    <nc r="A1885">
      <v>378</v>
    </nc>
  </rcc>
  <rcc rId="23246" sId="1">
    <oc r="A1886">
      <v>407</v>
    </oc>
    <nc r="A1886">
      <v>379</v>
    </nc>
  </rcc>
  <rcc rId="23247" sId="1">
    <oc r="A1887">
      <v>408</v>
    </oc>
    <nc r="A1887">
      <v>380</v>
    </nc>
  </rcc>
  <rcc rId="23248" sId="1">
    <oc r="A1888">
      <v>409</v>
    </oc>
    <nc r="A1888">
      <v>381</v>
    </nc>
  </rcc>
  <rcc rId="23249" sId="1">
    <oc r="A1889">
      <v>411</v>
    </oc>
    <nc r="A1889">
      <v>382</v>
    </nc>
  </rcc>
  <rcc rId="23250" sId="1">
    <oc r="A1890">
      <v>412</v>
    </oc>
    <nc r="A1890">
      <v>383</v>
    </nc>
  </rcc>
  <rcc rId="23251" sId="1">
    <oc r="A1891">
      <v>413</v>
    </oc>
    <nc r="A1891">
      <v>384</v>
    </nc>
  </rcc>
  <rcc rId="23252" sId="1">
    <oc r="A1892">
      <v>414</v>
    </oc>
    <nc r="A1892">
      <v>385</v>
    </nc>
  </rcc>
  <rcc rId="23253" sId="1">
    <oc r="A1893">
      <v>415</v>
    </oc>
    <nc r="A1893">
      <v>386</v>
    </nc>
  </rcc>
  <rcc rId="23254" sId="1">
    <oc r="A1894">
      <v>416</v>
    </oc>
    <nc r="A1894">
      <v>387</v>
    </nc>
  </rcc>
  <rcc rId="23255" sId="1">
    <oc r="A1895">
      <v>417</v>
    </oc>
    <nc r="A1895">
      <v>388</v>
    </nc>
  </rcc>
  <rcc rId="23256" sId="1">
    <oc r="A1896">
      <v>420</v>
    </oc>
    <nc r="A1896">
      <v>389</v>
    </nc>
  </rcc>
  <rcc rId="23257" sId="1">
    <oc r="A1897">
      <v>421</v>
    </oc>
    <nc r="A1897">
      <v>390</v>
    </nc>
  </rcc>
  <rcc rId="23258" sId="1">
    <oc r="A1898">
      <v>422</v>
    </oc>
    <nc r="A1898">
      <v>391</v>
    </nc>
  </rcc>
  <rcc rId="23259" sId="1">
    <oc r="A1899">
      <v>423</v>
    </oc>
    <nc r="A1899">
      <v>392</v>
    </nc>
  </rcc>
  <rcc rId="23260" sId="1">
    <oc r="A1900">
      <v>424</v>
    </oc>
    <nc r="A1900">
      <v>393</v>
    </nc>
  </rcc>
  <rcc rId="23261" sId="1">
    <oc r="A1901">
      <v>425</v>
    </oc>
    <nc r="A1901">
      <v>394</v>
    </nc>
  </rcc>
  <rcc rId="23262" sId="1">
    <oc r="A1902">
      <v>426</v>
    </oc>
    <nc r="A1902">
      <v>395</v>
    </nc>
  </rcc>
  <rcc rId="23263" sId="1">
    <oc r="A1903">
      <v>427</v>
    </oc>
    <nc r="A1903">
      <v>396</v>
    </nc>
  </rcc>
  <rcc rId="23264" sId="1">
    <oc r="A1904">
      <v>428</v>
    </oc>
    <nc r="A1904">
      <v>397</v>
    </nc>
  </rcc>
  <rcc rId="23265" sId="1">
    <oc r="A1905">
      <v>429</v>
    </oc>
    <nc r="A1905">
      <v>398</v>
    </nc>
  </rcc>
  <rcc rId="23266" sId="1">
    <oc r="A1906">
      <v>430</v>
    </oc>
    <nc r="A1906">
      <v>399</v>
    </nc>
  </rcc>
  <rcc rId="23267" sId="1">
    <oc r="A1907">
      <v>431</v>
    </oc>
    <nc r="A1907">
      <v>400</v>
    </nc>
  </rcc>
  <rcc rId="23268" sId="1">
    <oc r="A1908">
      <v>432</v>
    </oc>
    <nc r="A1908">
      <v>401</v>
    </nc>
  </rcc>
  <rcc rId="23269" sId="1">
    <oc r="A1909">
      <v>433</v>
    </oc>
    <nc r="A1909">
      <v>402</v>
    </nc>
  </rcc>
  <rcc rId="23270" sId="1">
    <oc r="A1910">
      <v>434</v>
    </oc>
    <nc r="A1910">
      <v>403</v>
    </nc>
  </rcc>
  <rcc rId="23271" sId="1">
    <oc r="A1911">
      <v>435</v>
    </oc>
    <nc r="A1911">
      <v>404</v>
    </nc>
  </rcc>
  <rcc rId="23272" sId="1">
    <oc r="A1912">
      <v>436</v>
    </oc>
    <nc r="A1912">
      <v>405</v>
    </nc>
  </rcc>
  <rcc rId="23273" sId="1">
    <oc r="A1913">
      <v>437</v>
    </oc>
    <nc r="A1913">
      <v>406</v>
    </nc>
  </rcc>
  <rcc rId="23274" sId="1">
    <oc r="A1914">
      <v>438</v>
    </oc>
    <nc r="A1914">
      <v>407</v>
    </nc>
  </rcc>
  <rcc rId="23275" sId="1">
    <oc r="A1915">
      <v>439</v>
    </oc>
    <nc r="A1915">
      <v>408</v>
    </nc>
  </rcc>
  <rcc rId="23276" sId="1">
    <oc r="A1916">
      <v>440</v>
    </oc>
    <nc r="A1916">
      <v>409</v>
    </nc>
  </rcc>
  <rcc rId="23277" sId="1">
    <oc r="A1917">
      <v>441</v>
    </oc>
    <nc r="A1917">
      <v>410</v>
    </nc>
  </rcc>
  <rcc rId="23278" sId="1">
    <oc r="A1918">
      <v>442</v>
    </oc>
    <nc r="A1918">
      <v>411</v>
    </nc>
  </rcc>
  <rcc rId="23279" sId="1">
    <oc r="A1919">
      <v>443</v>
    </oc>
    <nc r="A1919">
      <v>412</v>
    </nc>
  </rcc>
  <rcc rId="23280" sId="1">
    <oc r="A1920">
      <v>444</v>
    </oc>
    <nc r="A1920">
      <v>413</v>
    </nc>
  </rcc>
  <rcc rId="23281" sId="1">
    <oc r="A1921">
      <v>445</v>
    </oc>
    <nc r="A1921">
      <v>414</v>
    </nc>
  </rcc>
  <rcc rId="23282" sId="1">
    <oc r="A1922">
      <v>446</v>
    </oc>
    <nc r="A1922">
      <v>415</v>
    </nc>
  </rcc>
  <rcc rId="23283" sId="1">
    <oc r="A1923">
      <v>447</v>
    </oc>
    <nc r="A1923">
      <v>416</v>
    </nc>
  </rcc>
  <rcc rId="23284" sId="1">
    <oc r="A1924">
      <v>448</v>
    </oc>
    <nc r="A1924">
      <v>417</v>
    </nc>
  </rcc>
  <rcc rId="23285" sId="1">
    <oc r="A1925">
      <v>450</v>
    </oc>
    <nc r="A1925">
      <v>418</v>
    </nc>
  </rcc>
  <rcc rId="23286" sId="1">
    <oc r="A1926">
      <v>451</v>
    </oc>
    <nc r="A1926">
      <v>419</v>
    </nc>
  </rcc>
  <rcc rId="23287" sId="1">
    <oc r="A1927">
      <v>452</v>
    </oc>
    <nc r="A1927">
      <v>420</v>
    </nc>
  </rcc>
  <rcc rId="23288" sId="1">
    <oc r="A1928">
      <v>453</v>
    </oc>
    <nc r="A1928">
      <v>421</v>
    </nc>
  </rcc>
  <rcc rId="23289" sId="1">
    <oc r="A1929">
      <v>454</v>
    </oc>
    <nc r="A1929">
      <v>422</v>
    </nc>
  </rcc>
  <rcc rId="23290" sId="1">
    <oc r="A1930">
      <v>455</v>
    </oc>
    <nc r="A1930">
      <v>423</v>
    </nc>
  </rcc>
  <rcc rId="23291" sId="1">
    <oc r="A1931">
      <v>456</v>
    </oc>
    <nc r="A1931">
      <v>424</v>
    </nc>
  </rcc>
  <rcc rId="23292" sId="1">
    <oc r="A1932">
      <v>457</v>
    </oc>
    <nc r="A1932">
      <v>425</v>
    </nc>
  </rcc>
  <rcc rId="23293" sId="1">
    <oc r="A1933">
      <v>458</v>
    </oc>
    <nc r="A1933">
      <v>426</v>
    </nc>
  </rcc>
  <rcc rId="23294" sId="1">
    <oc r="A1934">
      <v>459</v>
    </oc>
    <nc r="A1934">
      <v>427</v>
    </nc>
  </rcc>
  <rcc rId="23295" sId="1">
    <oc r="A1935">
      <v>460</v>
    </oc>
    <nc r="A1935">
      <v>428</v>
    </nc>
  </rcc>
  <rcc rId="23296" sId="1">
    <oc r="A1936">
      <v>461</v>
    </oc>
    <nc r="A1936">
      <v>429</v>
    </nc>
  </rcc>
  <rcc rId="23297" sId="1">
    <oc r="A1937">
      <v>462</v>
    </oc>
    <nc r="A1937">
      <v>430</v>
    </nc>
  </rcc>
  <rcc rId="23298" sId="1">
    <oc r="A1938">
      <v>463</v>
    </oc>
    <nc r="A1938">
      <v>431</v>
    </nc>
  </rcc>
  <rcc rId="23299" sId="1">
    <oc r="A1939">
      <v>464</v>
    </oc>
    <nc r="A1939">
      <v>432</v>
    </nc>
  </rcc>
  <rcc rId="23300" sId="1">
    <oc r="A1940">
      <v>465</v>
    </oc>
    <nc r="A1940">
      <v>433</v>
    </nc>
  </rcc>
  <rcc rId="23301" sId="1">
    <oc r="A1941">
      <v>466</v>
    </oc>
    <nc r="A1941">
      <v>434</v>
    </nc>
  </rcc>
  <rcc rId="23302" sId="1">
    <oc r="A1942">
      <v>467</v>
    </oc>
    <nc r="A1942">
      <v>435</v>
    </nc>
  </rcc>
  <rcc rId="23303" sId="1">
    <oc r="A1943">
      <v>468</v>
    </oc>
    <nc r="A1943">
      <v>436</v>
    </nc>
  </rcc>
  <rcc rId="23304" sId="1">
    <oc r="A1944">
      <v>469</v>
    </oc>
    <nc r="A1944">
      <v>437</v>
    </nc>
  </rcc>
  <rcc rId="23305" sId="1">
    <oc r="A1945">
      <v>470</v>
    </oc>
    <nc r="A1945">
      <v>438</v>
    </nc>
  </rcc>
  <rcc rId="23306" sId="1">
    <oc r="A1946">
      <v>471</v>
    </oc>
    <nc r="A1946">
      <v>439</v>
    </nc>
  </rcc>
  <rcc rId="23307" sId="1">
    <oc r="A1947">
      <v>473</v>
    </oc>
    <nc r="A1947">
      <v>440</v>
    </nc>
  </rcc>
  <rcc rId="23308" sId="1">
    <oc r="A1948">
      <v>476</v>
    </oc>
    <nc r="A1948">
      <v>441</v>
    </nc>
  </rcc>
  <rcc rId="23309" sId="1">
    <oc r="A1949">
      <v>477</v>
    </oc>
    <nc r="A1949">
      <v>442</v>
    </nc>
  </rcc>
  <rcc rId="23310" sId="1">
    <oc r="A1950">
      <v>478</v>
    </oc>
    <nc r="A1950">
      <v>443</v>
    </nc>
  </rcc>
  <rcc rId="23311" sId="1">
    <oc r="A1951">
      <v>479</v>
    </oc>
    <nc r="A1951">
      <v>444</v>
    </nc>
  </rcc>
  <rcc rId="23312" sId="1">
    <oc r="A1952">
      <v>480</v>
    </oc>
    <nc r="A1952">
      <v>445</v>
    </nc>
  </rcc>
  <rcc rId="23313" sId="1">
    <oc r="A1953">
      <v>481</v>
    </oc>
    <nc r="A1953">
      <v>446</v>
    </nc>
  </rcc>
  <rcc rId="23314" sId="1">
    <oc r="A1954">
      <v>482</v>
    </oc>
    <nc r="A1954">
      <v>447</v>
    </nc>
  </rcc>
  <rcc rId="23315" sId="1">
    <oc r="A1955">
      <v>483</v>
    </oc>
    <nc r="A1955">
      <v>448</v>
    </nc>
  </rcc>
  <rcc rId="23316" sId="1">
    <oc r="A1956">
      <v>484</v>
    </oc>
    <nc r="A1956">
      <v>449</v>
    </nc>
  </rcc>
  <rcc rId="23317" sId="1">
    <oc r="A1957">
      <v>486</v>
    </oc>
    <nc r="A1957">
      <v>450</v>
    </nc>
  </rcc>
  <rcc rId="23318" sId="1">
    <oc r="A1958">
      <v>487</v>
    </oc>
    <nc r="A1958">
      <v>451</v>
    </nc>
  </rcc>
  <rcc rId="23319" sId="1" odxf="1" dxf="1">
    <nc r="A1959">
      <v>452</v>
    </nc>
    <odxf>
      <fill>
        <patternFill patternType="solid">
          <bgColor rgb="FFFFFF00"/>
        </patternFill>
      </fill>
    </odxf>
    <ndxf>
      <fill>
        <patternFill patternType="none">
          <bgColor indexed="65"/>
        </patternFill>
      </fill>
    </ndxf>
  </rcc>
  <rcc rId="23320" sId="1">
    <oc r="A1962">
      <v>491</v>
    </oc>
    <nc r="A1962">
      <v>453</v>
    </nc>
  </rcc>
  <rcc rId="23321" sId="1">
    <oc r="A1963">
      <v>493</v>
    </oc>
    <nc r="A1963">
      <v>454</v>
    </nc>
  </rcc>
  <rcc rId="23322" sId="1">
    <oc r="A1964">
      <v>494</v>
    </oc>
    <nc r="A1964">
      <v>455</v>
    </nc>
  </rcc>
  <rcc rId="23323" sId="1">
    <oc r="A1965">
      <v>495</v>
    </oc>
    <nc r="A1965">
      <v>456</v>
    </nc>
  </rcc>
  <rcc rId="23324" sId="1">
    <oc r="A1966">
      <v>496</v>
    </oc>
    <nc r="A1966">
      <v>457</v>
    </nc>
  </rcc>
  <rcc rId="23325" sId="1">
    <oc r="A1967">
      <v>498</v>
    </oc>
    <nc r="A1967">
      <v>458</v>
    </nc>
  </rcc>
  <rcc rId="23326" sId="1">
    <oc r="A1968">
      <v>499</v>
    </oc>
    <nc r="A1968">
      <v>459</v>
    </nc>
  </rcc>
  <rcc rId="23327" sId="1">
    <oc r="A1969">
      <v>500</v>
    </oc>
    <nc r="A1969">
      <v>460</v>
    </nc>
  </rcc>
  <rcc rId="23328" sId="1">
    <oc r="A1970">
      <v>501</v>
    </oc>
    <nc r="A1970">
      <v>461</v>
    </nc>
  </rcc>
  <rcc rId="23329" sId="1">
    <oc r="A1971">
      <v>502</v>
    </oc>
    <nc r="A1971">
      <v>462</v>
    </nc>
  </rcc>
  <rcc rId="23330" sId="1">
    <oc r="A1972">
      <v>504</v>
    </oc>
    <nc r="A1972">
      <v>463</v>
    </nc>
  </rcc>
  <rcc rId="23331" sId="1">
    <oc r="A1973">
      <v>505</v>
    </oc>
    <nc r="A1973">
      <v>464</v>
    </nc>
  </rcc>
  <rcc rId="23332" sId="1">
    <oc r="A1974">
      <v>506</v>
    </oc>
    <nc r="A1974">
      <v>465</v>
    </nc>
  </rcc>
  <rcc rId="23333" sId="1">
    <oc r="A1975">
      <v>507</v>
    </oc>
    <nc r="A1975">
      <v>466</v>
    </nc>
  </rcc>
  <rcc rId="23334" sId="1">
    <oc r="A1976">
      <v>508</v>
    </oc>
    <nc r="A1976">
      <v>467</v>
    </nc>
  </rcc>
  <rcc rId="23335" sId="1">
    <oc r="A1981">
      <v>509</v>
    </oc>
    <nc r="A1981">
      <v>468</v>
    </nc>
  </rcc>
  <rcc rId="23336" sId="1">
    <oc r="A1979">
      <v>510</v>
    </oc>
    <nc r="A1979">
      <v>469</v>
    </nc>
  </rcc>
  <rcc rId="23337" sId="1">
    <oc r="A1980">
      <v>511</v>
    </oc>
    <nc r="A1980">
      <v>470</v>
    </nc>
  </rcc>
  <rcc rId="23338" sId="1">
    <oc r="A1982">
      <v>512</v>
    </oc>
    <nc r="A1982">
      <v>471</v>
    </nc>
  </rcc>
  <rcc rId="23339" sId="1">
    <oc r="A1983">
      <v>513</v>
    </oc>
    <nc r="A1983">
      <v>472</v>
    </nc>
  </rcc>
  <rcc rId="23340" sId="1">
    <oc r="A1984">
      <v>514</v>
    </oc>
    <nc r="A1984">
      <v>473</v>
    </nc>
  </rcc>
  <rcc rId="23341" sId="1">
    <oc r="A1985">
      <v>515</v>
    </oc>
    <nc r="A1985">
      <v>474</v>
    </nc>
  </rcc>
  <rcc rId="23342" sId="1">
    <oc r="A1986">
      <v>517</v>
    </oc>
    <nc r="A1986">
      <v>475</v>
    </nc>
  </rcc>
  <rcc rId="23343" sId="1">
    <oc r="A1987">
      <v>518</v>
    </oc>
    <nc r="A1987">
      <v>476</v>
    </nc>
  </rcc>
  <rcc rId="23344" sId="1">
    <oc r="A1988">
      <v>519</v>
    </oc>
    <nc r="A1988">
      <v>477</v>
    </nc>
  </rcc>
  <rcc rId="23345" sId="1">
    <oc r="A1989">
      <v>520</v>
    </oc>
    <nc r="A1989">
      <v>478</v>
    </nc>
  </rcc>
  <rcc rId="23346" sId="1">
    <oc r="A1990">
      <v>521</v>
    </oc>
    <nc r="A1990">
      <v>479</v>
    </nc>
  </rcc>
  <rcc rId="23347" sId="1">
    <oc r="A1991">
      <v>522</v>
    </oc>
    <nc r="A1991">
      <v>480</v>
    </nc>
  </rcc>
  <rcc rId="23348" sId="1">
    <oc r="A1992">
      <v>523</v>
    </oc>
    <nc r="A1992">
      <v>481</v>
    </nc>
  </rcc>
  <rcc rId="23349" sId="1">
    <oc r="A1993">
      <v>524</v>
    </oc>
    <nc r="A1993">
      <v>482</v>
    </nc>
  </rcc>
  <rcc rId="23350" sId="1">
    <oc r="A1994">
      <v>525</v>
    </oc>
    <nc r="A1994">
      <v>483</v>
    </nc>
  </rcc>
  <rcc rId="23351" sId="1">
    <oc r="A1995">
      <v>526</v>
    </oc>
    <nc r="A1995">
      <v>484</v>
    </nc>
  </rcc>
  <rcc rId="23352" sId="1">
    <oc r="A1996">
      <v>527</v>
    </oc>
    <nc r="A1996">
      <v>485</v>
    </nc>
  </rcc>
  <rcc rId="23353" sId="1">
    <oc r="A1997">
      <v>528</v>
    </oc>
    <nc r="A1997">
      <v>486</v>
    </nc>
  </rcc>
  <rcc rId="23354" sId="1">
    <oc r="A1998">
      <v>529</v>
    </oc>
    <nc r="A1998">
      <v>487</v>
    </nc>
  </rcc>
  <rcc rId="23355" sId="1">
    <oc r="A1999">
      <v>530</v>
    </oc>
    <nc r="A1999">
      <v>488</v>
    </nc>
  </rcc>
  <rcc rId="23356" sId="1">
    <oc r="A2000">
      <v>531</v>
    </oc>
    <nc r="A2000">
      <v>489</v>
    </nc>
  </rcc>
  <rcc rId="23357" sId="1">
    <oc r="A2001">
      <v>532</v>
    </oc>
    <nc r="A2001">
      <v>490</v>
    </nc>
  </rcc>
  <rcc rId="23358" sId="1">
    <oc r="A2002">
      <v>533</v>
    </oc>
    <nc r="A2002">
      <v>491</v>
    </nc>
  </rcc>
  <rcc rId="23359" sId="1">
    <oc r="A2003">
      <v>534</v>
    </oc>
    <nc r="A2003">
      <v>492</v>
    </nc>
  </rcc>
  <rcc rId="23360" sId="1">
    <oc r="A2005">
      <v>535</v>
    </oc>
    <nc r="A2005">
      <v>493</v>
    </nc>
  </rcc>
  <rcc rId="23361" sId="1">
    <oc r="A2004">
      <v>536</v>
    </oc>
    <nc r="A2004">
      <v>494</v>
    </nc>
  </rcc>
  <rcc rId="23362" sId="1">
    <oc r="A2006">
      <v>537</v>
    </oc>
    <nc r="A2006">
      <v>495</v>
    </nc>
  </rcc>
  <rcc rId="23363" sId="1">
    <oc r="A2007">
      <v>538</v>
    </oc>
    <nc r="A2007">
      <v>496</v>
    </nc>
  </rcc>
  <rcc rId="23364" sId="1">
    <oc r="A2008">
      <v>539</v>
    </oc>
    <nc r="A2008">
      <v>497</v>
    </nc>
  </rcc>
  <rcc rId="23365" sId="1">
    <oc r="A2009">
      <v>542</v>
    </oc>
    <nc r="A2009">
      <v>498</v>
    </nc>
  </rcc>
  <rcc rId="23366" sId="1" odxf="1" dxf="1">
    <nc r="A2010">
      <v>499</v>
    </nc>
    <odxf>
      <fill>
        <patternFill patternType="solid">
          <bgColor rgb="FFFFFF00"/>
        </patternFill>
      </fill>
    </odxf>
    <ndxf>
      <fill>
        <patternFill patternType="none">
          <bgColor indexed="65"/>
        </patternFill>
      </fill>
    </ndxf>
  </rcc>
  <rcc rId="23367" sId="1">
    <oc r="A2011">
      <v>543</v>
    </oc>
    <nc r="A2011">
      <v>500</v>
    </nc>
  </rcc>
  <rcc rId="23368" sId="1">
    <oc r="A2012">
      <v>544</v>
    </oc>
    <nc r="A2012">
      <v>501</v>
    </nc>
  </rcc>
  <rcc rId="23369" sId="1">
    <oc r="A2013">
      <v>545</v>
    </oc>
    <nc r="A2013">
      <v>502</v>
    </nc>
  </rcc>
  <rcc rId="23370" sId="1">
    <oc r="A2014">
      <v>546</v>
    </oc>
    <nc r="A2014">
      <v>503</v>
    </nc>
  </rcc>
  <rcc rId="23371" sId="1">
    <oc r="A2015">
      <v>547</v>
    </oc>
    <nc r="A2015">
      <v>504</v>
    </nc>
  </rcc>
  <rcc rId="23372" sId="1">
    <oc r="A2016">
      <v>548</v>
    </oc>
    <nc r="A2016">
      <v>505</v>
    </nc>
  </rcc>
  <rcc rId="23373" sId="1">
    <oc r="A2017">
      <v>549</v>
    </oc>
    <nc r="A2017">
      <v>506</v>
    </nc>
  </rcc>
  <rcc rId="23374" sId="1">
    <oc r="A2018">
      <v>550</v>
    </oc>
    <nc r="A2018">
      <v>507</v>
    </nc>
  </rcc>
  <rcc rId="23375" sId="1">
    <oc r="A2019">
      <v>551</v>
    </oc>
    <nc r="A2019">
      <v>508</v>
    </nc>
  </rcc>
  <rcc rId="23376" sId="1">
    <oc r="A2020">
      <v>552</v>
    </oc>
    <nc r="A2020">
      <v>509</v>
    </nc>
  </rcc>
  <rcc rId="23377" sId="1">
    <oc r="A2023">
      <v>553</v>
    </oc>
    <nc r="A2023">
      <v>510</v>
    </nc>
  </rcc>
  <rcc rId="23378" sId="1">
    <oc r="A2024">
      <v>554</v>
    </oc>
    <nc r="A2024">
      <v>511</v>
    </nc>
  </rcc>
  <rcc rId="23379" sId="1">
    <oc r="A2025">
      <v>555</v>
    </oc>
    <nc r="A2025">
      <v>512</v>
    </nc>
  </rcc>
  <rcc rId="23380" sId="1">
    <oc r="A2026">
      <v>556</v>
    </oc>
    <nc r="A2026">
      <v>513</v>
    </nc>
  </rcc>
  <rcc rId="23381" sId="1">
    <oc r="A2027">
      <v>557</v>
    </oc>
    <nc r="A2027">
      <v>514</v>
    </nc>
  </rcc>
  <rcc rId="23382" sId="1">
    <oc r="A2028">
      <v>558</v>
    </oc>
    <nc r="A2028">
      <v>515</v>
    </nc>
  </rcc>
  <rcc rId="23383" sId="1">
    <oc r="A2029">
      <v>559</v>
    </oc>
    <nc r="A2029">
      <v>516</v>
    </nc>
  </rcc>
  <rcc rId="23384" sId="1">
    <oc r="A2030">
      <v>560</v>
    </oc>
    <nc r="A2030">
      <v>517</v>
    </nc>
  </rcc>
  <rcc rId="23385" sId="1">
    <oc r="A2031">
      <v>561</v>
    </oc>
    <nc r="A2031">
      <v>518</v>
    </nc>
  </rcc>
  <rcc rId="23386" sId="1">
    <oc r="A2032">
      <v>562</v>
    </oc>
    <nc r="A2032">
      <v>519</v>
    </nc>
  </rcc>
  <rcc rId="23387" sId="1">
    <oc r="A2036">
      <v>563</v>
    </oc>
    <nc r="A2036">
      <v>520</v>
    </nc>
  </rcc>
  <rcc rId="23388" sId="1">
    <oc r="A2035">
      <v>564</v>
    </oc>
    <nc r="A2035">
      <v>521</v>
    </nc>
  </rcc>
  <rcc rId="23389" sId="1">
    <oc r="A2037">
      <v>566</v>
    </oc>
    <nc r="A2037">
      <v>522</v>
    </nc>
  </rcc>
  <rcc rId="23390" sId="1">
    <oc r="A2038">
      <v>567</v>
    </oc>
    <nc r="A2038">
      <v>523</v>
    </nc>
  </rcc>
  <rcc rId="23391" sId="1">
    <oc r="A2039">
      <v>568</v>
    </oc>
    <nc r="A2039">
      <v>524</v>
    </nc>
  </rcc>
  <rcc rId="23392" sId="1">
    <oc r="A2040">
      <v>569</v>
    </oc>
    <nc r="A2040">
      <v>525</v>
    </nc>
  </rcc>
  <rcc rId="23393" sId="1">
    <oc r="A2042">
      <v>570</v>
    </oc>
    <nc r="A2042">
      <v>526</v>
    </nc>
  </rcc>
  <rcc rId="23394" sId="1">
    <oc r="A2041">
      <v>571</v>
    </oc>
    <nc r="A2041">
      <v>527</v>
    </nc>
  </rcc>
  <rcc rId="23395" sId="1">
    <oc r="A2043">
      <v>572</v>
    </oc>
    <nc r="A2043">
      <v>528</v>
    </nc>
  </rcc>
  <rcc rId="23396" sId="1">
    <oc r="A2044">
      <v>573</v>
    </oc>
    <nc r="A2044">
      <v>529</v>
    </nc>
  </rcc>
  <rcc rId="23397" sId="1">
    <oc r="A2045">
      <v>574</v>
    </oc>
    <nc r="A2045">
      <v>530</v>
    </nc>
  </rcc>
  <rcc rId="23398" sId="1">
    <oc r="A2047">
      <v>575</v>
    </oc>
    <nc r="A2047">
      <v>531</v>
    </nc>
  </rcc>
  <rcc rId="23399" sId="1">
    <oc r="A2046">
      <v>576</v>
    </oc>
    <nc r="A2046">
      <v>532</v>
    </nc>
  </rcc>
  <rcc rId="23400" sId="1">
    <oc r="A2048">
      <v>577</v>
    </oc>
    <nc r="A2048">
      <v>533</v>
    </nc>
  </rcc>
  <rcc rId="23401" sId="1">
    <oc r="A2049">
      <v>578</v>
    </oc>
    <nc r="A2049">
      <v>534</v>
    </nc>
  </rcc>
  <rcc rId="23402" sId="1" numFmtId="4">
    <oc r="A2052">
      <v>579</v>
    </oc>
    <nc r="A2052">
      <v>535</v>
    </nc>
  </rcc>
  <rcc rId="23403" sId="1" numFmtId="4">
    <oc r="A2053">
      <v>580</v>
    </oc>
    <nc r="A2053">
      <v>536</v>
    </nc>
  </rcc>
  <rcc rId="23404" sId="1" numFmtId="4">
    <oc r="A2054">
      <v>581</v>
    </oc>
    <nc r="A2054">
      <v>537</v>
    </nc>
  </rcc>
  <rcc rId="23405" sId="1" numFmtId="4">
    <oc r="A2055">
      <v>582</v>
    </oc>
    <nc r="A2055">
      <v>538</v>
    </nc>
  </rcc>
  <rcc rId="23406" sId="1" numFmtId="4">
    <oc r="A2056">
      <v>583</v>
    </oc>
    <nc r="A2056">
      <v>539</v>
    </nc>
  </rcc>
  <rcc rId="23407" sId="1" numFmtId="4">
    <oc r="A2057">
      <v>584</v>
    </oc>
    <nc r="A2057">
      <v>540</v>
    </nc>
  </rcc>
  <rcc rId="23408" sId="1" numFmtId="4">
    <oc r="A2058">
      <v>585</v>
    </oc>
    <nc r="A2058">
      <v>541</v>
    </nc>
  </rcc>
  <rcc rId="23409" sId="1" numFmtId="4">
    <oc r="A2059">
      <v>586</v>
    </oc>
    <nc r="A2059">
      <v>542</v>
    </nc>
  </rcc>
  <rcc rId="23410" sId="1" numFmtId="4">
    <oc r="A2060">
      <v>587</v>
    </oc>
    <nc r="A2060">
      <v>543</v>
    </nc>
  </rcc>
  <rcc rId="23411" sId="1" numFmtId="4">
    <oc r="A2061">
      <v>588</v>
    </oc>
    <nc r="A2061">
      <v>544</v>
    </nc>
  </rcc>
  <rcc rId="23412" sId="1" numFmtId="4">
    <oc r="A2063">
      <v>589</v>
    </oc>
    <nc r="A2063">
      <v>545</v>
    </nc>
  </rcc>
  <rcc rId="23413" sId="1" numFmtId="4">
    <oc r="A2062">
      <v>590</v>
    </oc>
    <nc r="A2062">
      <v>546</v>
    </nc>
  </rcc>
  <rcc rId="23414" sId="1" numFmtId="4">
    <oc r="A2064">
      <v>591</v>
    </oc>
    <nc r="A2064">
      <v>547</v>
    </nc>
  </rcc>
  <rcc rId="23415" sId="1" numFmtId="4">
    <oc r="A2065">
      <v>592</v>
    </oc>
    <nc r="A2065">
      <v>548</v>
    </nc>
  </rcc>
  <rcc rId="23416" sId="1" numFmtId="4">
    <oc r="A2066">
      <v>593</v>
    </oc>
    <nc r="A2066">
      <v>549</v>
    </nc>
  </rcc>
  <rcc rId="23417" sId="1" numFmtId="4">
    <oc r="A2067">
      <v>594</v>
    </oc>
    <nc r="A2067">
      <v>550</v>
    </nc>
  </rcc>
  <rcc rId="23418" sId="1" numFmtId="4">
    <oc r="A2068">
      <v>595</v>
    </oc>
    <nc r="A2068">
      <v>551</v>
    </nc>
  </rcc>
  <rcc rId="23419" sId="1" numFmtId="4">
    <oc r="A2069">
      <v>596</v>
    </oc>
    <nc r="A2069">
      <v>552</v>
    </nc>
  </rcc>
  <rcc rId="23420" sId="1" numFmtId="4">
    <oc r="A2070">
      <v>597</v>
    </oc>
    <nc r="A2070">
      <v>553</v>
    </nc>
  </rcc>
  <rcc rId="23421" sId="1" numFmtId="4">
    <oc r="A2071">
      <v>598</v>
    </oc>
    <nc r="A2071">
      <v>554</v>
    </nc>
  </rcc>
  <rcc rId="23422" sId="1" numFmtId="4">
    <oc r="A2072">
      <v>599</v>
    </oc>
    <nc r="A2072">
      <v>555</v>
    </nc>
  </rcc>
  <rcc rId="23423" sId="1" numFmtId="4">
    <oc r="A2073">
      <v>600</v>
    </oc>
    <nc r="A2073">
      <v>556</v>
    </nc>
  </rcc>
</revisions>
</file>

<file path=xl/revisions/revisionLog3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24" sId="2">
    <nc r="A106">
      <v>74</v>
    </nc>
  </rcc>
  <rcc rId="23425" sId="2">
    <nc r="A157">
      <v>75</v>
    </nc>
  </rcc>
  <rcc rId="23426" sId="2">
    <nc r="A124">
      <v>76</v>
    </nc>
  </rcc>
  <rcc rId="23427" sId="2">
    <nc r="A24">
      <v>77</v>
    </nc>
  </rcc>
  <rcc rId="23428" sId="2">
    <nc r="A161">
      <v>78</v>
    </nc>
  </rcc>
  <rcc rId="23429" sId="2">
    <nc r="A150">
      <v>79</v>
    </nc>
  </rcc>
  <rcc rId="23430" sId="2">
    <nc r="A158">
      <v>80</v>
    </nc>
  </rcc>
  <rcc rId="23431" sId="2">
    <nc r="A108">
      <v>81</v>
    </nc>
  </rcc>
  <rcc rId="23432" sId="2">
    <nc r="A76">
      <v>82</v>
    </nc>
  </rcc>
  <rcc rId="23433" sId="2">
    <nc r="A145">
      <v>83</v>
    </nc>
  </rcc>
</revisions>
</file>

<file path=xl/revisions/revisionLog3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dxf>
      <fill>
        <patternFill patternType="none">
          <bgColor auto="1"/>
        </patternFill>
      </fill>
    </dxf>
  </rfmt>
  <rcc rId="23434" sId="1">
    <oc r="T1496" t="inlineStr">
      <is>
        <t>ТС выше 0,00 исключили реш. ОСС+Комиссии</t>
      </is>
    </oc>
    <nc r="T1496"/>
  </rcc>
  <rcc rId="23435" sId="1">
    <oc r="T1560" t="inlineStr">
      <is>
        <t>ТС выше 0,00 ушел на 2023 год</t>
      </is>
    </oc>
    <nc r="T1560"/>
  </rcc>
  <rcc rId="23436" sId="1">
    <oc r="T1654" t="inlineStr">
      <is>
        <t>ТС выше 0,00 перенесен на 2026 г по невозможности</t>
      </is>
    </oc>
    <nc r="T1654"/>
  </rcc>
  <rcc rId="23437" sId="1">
    <oc r="T1670" t="inlineStr">
      <is>
        <t>ТС полностью на 2023 г.</t>
      </is>
    </oc>
    <nc r="T1670"/>
  </rcc>
  <rcc rId="23438" sId="1">
    <oc r="T1678" t="inlineStr">
      <is>
        <t>ТС полностью на 2023 г.</t>
      </is>
    </oc>
    <nc r="T1678"/>
  </rcc>
  <rcc rId="23439" sId="1">
    <oc r="T1690" t="inlineStr">
      <is>
        <t>ХГВС выше 0,00 перенесены на 2023 г</t>
      </is>
    </oc>
    <nc r="T1690"/>
  </rcc>
  <rcc rId="23440" sId="1">
    <oc r="T1701" t="inlineStr">
      <is>
        <t>ТС выше 0,00 на 2023 г.</t>
      </is>
    </oc>
    <nc r="T1701"/>
  </rcc>
  <rcc rId="23441" sId="1">
    <oc r="T1709" t="inlineStr">
      <is>
        <t>ТС выше 0,00 на 2023 г</t>
      </is>
    </oc>
    <nc r="T1709"/>
  </rcc>
  <rcc rId="23442" sId="1">
    <oc r="T1725" t="inlineStr">
      <is>
        <t>перешел на котел 16.01.2022</t>
      </is>
    </oc>
    <nc r="T1725"/>
  </rcc>
  <rcc rId="23443" sId="1">
    <oc r="T1793" t="inlineStr">
      <is>
        <t>ПИР на крышу</t>
      </is>
    </oc>
    <nc r="T1793"/>
  </rcc>
  <rcc rId="23444" sId="1">
    <oc r="T1936" t="inlineStr">
      <is>
        <t>крышу убрала опечатка с сентября</t>
      </is>
    </oc>
    <nc r="T1936"/>
  </rcc>
  <rcc rId="23445" sId="1">
    <oc r="T2072" t="inlineStr">
      <is>
        <t>ТС выше 0,00 исключен по решению ОСС. Ниже 0,00 выполнен в 2021</t>
      </is>
    </oc>
    <nc r="T2072"/>
  </rcc>
  <rcv guid="{588C31BA-C36B-4B9E-AE8B-D926F1C5CA78}" action="delete"/>
  <rdn rId="0" localSheetId="1" customView="1" name="Z_588C31BA_C36B_4B9E_AE8B_D926F1C5CA78_.wvu.FilterData" hidden="1" oldHidden="1">
    <formula>'2020-2022'!$A$7:$S$2075</formula>
    <oldFormula>'2020-2022'!$A$7:$S$2075</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48" sId="1" numFmtId="4">
    <oc r="O499">
      <v>5937139.5599999996</v>
    </oc>
    <nc r="O499">
      <v>7436216.1200000001</v>
    </nc>
  </rcc>
  <rfmt sheetId="1" sqref="O499">
    <dxf>
      <fill>
        <patternFill patternType="solid">
          <bgColor rgb="FFFFFF00"/>
        </patternFill>
      </fill>
    </dxf>
  </rfmt>
  <rcc rId="23449" sId="1" numFmtId="4">
    <oc r="O500">
      <v>5363466.0199999996</v>
    </oc>
    <nc r="O500">
      <v>6774601.2599999998</v>
    </nc>
  </rcc>
  <rfmt sheetId="1" sqref="O500">
    <dxf>
      <fill>
        <patternFill patternType="solid">
          <bgColor rgb="FFFFFF00"/>
        </patternFill>
      </fill>
    </dxf>
  </rfmt>
  <rcv guid="{588C31BA-C36B-4B9E-AE8B-D926F1C5CA78}" action="delete"/>
  <rdn rId="0" localSheetId="1" customView="1" name="Z_588C31BA_C36B_4B9E_AE8B_D926F1C5CA78_.wvu.FilterData" hidden="1" oldHidden="1">
    <formula>'2020-2022'!$A$7:$S$2075</formula>
    <oldFormula>'2020-2022'!$A$7:$S$2075</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52" sId="1" numFmtId="4">
    <oc r="O1630">
      <v>4378704.26</v>
    </oc>
    <nc r="O1630">
      <v>4831535.32</v>
    </nc>
  </rcc>
  <rfmt sheetId="1" sqref="O1630">
    <dxf>
      <fill>
        <patternFill patternType="solid">
          <bgColor rgb="FFFFFF00"/>
        </patternFill>
      </fill>
    </dxf>
  </rfmt>
  <rcc rId="23453" sId="1" numFmtId="4">
    <oc r="O1631">
      <v>4367435.49</v>
    </oc>
    <nc r="O1631">
      <v>4803394.4000000004</v>
    </nc>
  </rcc>
  <rfmt sheetId="1" sqref="O1631">
    <dxf>
      <fill>
        <patternFill patternType="solid">
          <bgColor rgb="FFFFFF00"/>
        </patternFill>
      </fill>
    </dxf>
  </rfmt>
  <rcv guid="{588C31BA-C36B-4B9E-AE8B-D926F1C5CA78}" action="delete"/>
  <rdn rId="0" localSheetId="1" customView="1" name="Z_588C31BA_C36B_4B9E_AE8B_D926F1C5CA78_.wvu.FilterData" hidden="1" oldHidden="1">
    <formula>'2020-2022'!$A$7:$S$2075</formula>
    <oldFormula>'2020-2022'!$A$7:$S$2075</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1906">
    <dxf>
      <fill>
        <patternFill patternType="solid">
          <bgColor rgb="FFFFFF00"/>
        </patternFill>
      </fill>
    </dxf>
  </rfmt>
  <rcc rId="23456" sId="1" numFmtId="4">
    <oc r="Q1906">
      <v>4543458.95</v>
    </oc>
    <nc r="Q1906">
      <v>4898345.3899999997</v>
    </nc>
  </rcc>
  <rcv guid="{588C31BA-C36B-4B9E-AE8B-D926F1C5CA78}" action="delete"/>
  <rdn rId="0" localSheetId="1" customView="1" name="Z_588C31BA_C36B_4B9E_AE8B_D926F1C5CA78_.wvu.FilterData" hidden="1" oldHidden="1">
    <formula>'2020-2022'!$A$7:$S$2075</formula>
    <oldFormula>'2020-2022'!$A$7:$S$2075</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59" sId="1" numFmtId="4">
    <oc r="R2015">
      <v>54789803.25</v>
    </oc>
    <nc r="R2015">
      <v>69341528.530000001</v>
    </nc>
  </rcc>
  <rfmt sheetId="1" sqref="R2015">
    <dxf>
      <fill>
        <patternFill patternType="solid">
          <bgColor rgb="FFFFFF00"/>
        </patternFill>
      </fill>
    </dxf>
  </rfmt>
  <rcv guid="{588C31BA-C36B-4B9E-AE8B-D926F1C5CA78}" action="delete"/>
  <rdn rId="0" localSheetId="1" customView="1" name="Z_588C31BA_C36B_4B9E_AE8B_D926F1C5CA78_.wvu.FilterData" hidden="1" oldHidden="1">
    <formula>'2020-2022'!$A$7:$S$2075</formula>
    <oldFormula>'2020-2022'!$A$7:$S$2075</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62" sId="1" numFmtId="4">
    <oc r="H1986">
      <v>4747159.8600000003</v>
    </oc>
    <nc r="H1986">
      <v>5014636.3499999996</v>
    </nc>
  </rcc>
  <rfmt sheetId="1" sqref="H1986">
    <dxf>
      <fill>
        <patternFill patternType="solid">
          <bgColor rgb="FFFFFF00"/>
        </patternFill>
      </fill>
    </dxf>
  </rfmt>
  <rcv guid="{588C31BA-C36B-4B9E-AE8B-D926F1C5CA78}" action="delete"/>
  <rdn rId="0" localSheetId="1" customView="1" name="Z_588C31BA_C36B_4B9E_AE8B_D926F1C5CA78_.wvu.FilterData" hidden="1" oldHidden="1">
    <formula>'2020-2022'!$A$7:$S$2075</formula>
    <oldFormula>'2020-2022'!$A$7:$S$2075</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65" sId="2">
    <nc r="A19">
      <v>1</v>
    </nc>
  </rcc>
  <rcc rId="16866" sId="2">
    <nc r="A110">
      <v>2</v>
    </nc>
  </rcc>
  <rcc rId="16867" sId="2">
    <nc r="A26">
      <v>3</v>
    </nc>
  </rcc>
  <rcc rId="16868" sId="2">
    <nc r="A38">
      <v>4</v>
    </nc>
  </rcc>
  <rcc rId="16869" sId="2">
    <nc r="A119">
      <v>5</v>
    </nc>
  </rcc>
  <rcc rId="16870" sId="2">
    <nc r="A81">
      <v>6</v>
    </nc>
  </rcc>
  <rcc rId="16871" sId="2">
    <nc r="A128">
      <v>7</v>
    </nc>
  </rcc>
  <rcc rId="16872" sId="2">
    <nc r="A122">
      <v>8</v>
    </nc>
  </rcc>
  <rcc rId="16873" sId="2">
    <nc r="A137">
      <v>9</v>
    </nc>
  </rcc>
  <rcc rId="16874" sId="2">
    <nc r="A85">
      <v>10</v>
    </nc>
  </rcc>
  <rcc rId="16875" sId="2">
    <nc r="A134">
      <v>11</v>
    </nc>
  </rcc>
  <rcc rId="16876" sId="2">
    <nc r="A18">
      <v>12</v>
    </nc>
  </rcc>
  <rcc rId="16877" sId="2">
    <nc r="A17">
      <v>13</v>
    </nc>
  </rcc>
  <rcc rId="16878" sId="2">
    <nc r="A80">
      <v>14</v>
    </nc>
  </rcc>
  <rcc rId="16879" sId="2">
    <nc r="A28">
      <v>15</v>
    </nc>
  </rcc>
  <rcc rId="16880" sId="2">
    <nc r="A3">
      <v>16</v>
    </nc>
  </rcc>
  <rcc rId="16881" sId="2">
    <nc r="A131">
      <v>17</v>
    </nc>
  </rcc>
  <rcc rId="16882" sId="2">
    <nc r="A72">
      <v>18</v>
    </nc>
  </rcc>
  <rcc rId="16883" sId="2">
    <nc r="A73">
      <v>19</v>
    </nc>
  </rcc>
  <rcc rId="16884" sId="2">
    <nc r="A27">
      <v>20</v>
    </nc>
  </rcc>
  <rcc rId="16885" sId="2">
    <nc r="A42">
      <v>21</v>
    </nc>
  </rcc>
  <rcc rId="16886" sId="2">
    <nc r="A96">
      <v>22</v>
    </nc>
  </rcc>
  <rfmt sheetId="2" sqref="G118 G150 G105 G130 G97 G15 G146 G22 G61 G66 G152 G35 G43 G29 G64 G33 G111 G62 G149 G108 G76 G154 G63 G148 G145 G56 G53 G48 G138 G151 G65 G30 G32 G41 G8 G7 G114 G113 G116 G115 G51 G50 G21 G39 G121 G124 G58 G55 G123 G107 G160 G125 G25 G164 G153 G161 G109 G77 G147 G132 G126 G67 G44 G99 G100 G69 G34 G20 G47 G78 G75 G71 G133 G57 G89 G98 G90 G139 G70 G87 G24 G10 G74 G102 G45 G101 G140 G142 G88 G155 G156 G11 G162 G68 G144 G157 G83 G103 G84 G9 G13 G16 G79 G40 G92 G4 G59 G23 G46 G60 G12 G91 G120 G141 G127 G14 G106 G143 G104 G93 G95 G36 G165 G5 G94 G112 G52 G54 G163 G6">
    <dxf>
      <fill>
        <patternFill patternType="none">
          <bgColor auto="1"/>
        </patternFill>
      </fill>
    </dxf>
  </rfmt>
</revisions>
</file>

<file path=xl/revisions/revisionLog3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65" sId="1" numFmtId="4">
    <oc r="R2015">
      <v>69341528.530000001</v>
    </oc>
    <nc r="R2015">
      <v>68720365.430000007</v>
    </nc>
  </rcc>
  <rcv guid="{588C31BA-C36B-4B9E-AE8B-D926F1C5CA78}" action="delete"/>
  <rdn rId="0" localSheetId="1" customView="1" name="Z_588C31BA_C36B_4B9E_AE8B_D926F1C5CA78_.wvu.FilterData" hidden="1" oldHidden="1">
    <formula>'2020-2022'!$A$7:$S$2075</formula>
    <oldFormula>'2020-2022'!$A$7:$S$2075</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68" sId="1" numFmtId="4">
    <oc r="R2015">
      <v>68720365.430000007</v>
    </oc>
    <nc r="R2015">
      <v>69341528.530000001</v>
    </nc>
  </rcc>
  <rcv guid="{588C31BA-C36B-4B9E-AE8B-D926F1C5CA78}" action="delete"/>
  <rdn rId="0" localSheetId="1" customView="1" name="Z_588C31BA_C36B_4B9E_AE8B_D926F1C5CA78_.wvu.FilterData" hidden="1" oldHidden="1">
    <formula>'2020-2022'!$A$7:$S$2075</formula>
    <oldFormula>'2020-2022'!$A$7:$S$2075</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71" sId="1">
    <oc r="B8" t="inlineStr">
      <is>
        <t>Всего по автономному округу на 2020-2022 годы</t>
      </is>
    </oc>
    <nc r="B8" t="inlineStr">
      <is>
        <t>Всего по Ханты-Мансийскому автономному округу - Югре (далее - автономный округ) на 2020-2022 годы</t>
      </is>
    </nc>
  </rcc>
  <rcc rId="23472" sId="1">
    <nc r="D6" t="inlineStr">
      <is>
        <t>руб.</t>
      </is>
    </nc>
  </rcc>
  <rcc rId="23473" sId="1">
    <oc r="A35" t="inlineStr">
      <is>
        <t>город Когалым</t>
      </is>
    </oc>
    <nc r="A35" t="inlineStr">
      <is>
        <t>городской округ Когалым</t>
      </is>
    </nc>
  </rcc>
  <rcc rId="23474" sId="1">
    <oc r="A799" t="inlineStr">
      <is>
        <t>город Когалым</t>
      </is>
    </oc>
    <nc r="A799" t="inlineStr">
      <is>
        <t>городской округ Когалым</t>
      </is>
    </nc>
  </rcc>
  <rcc rId="23475" sId="1">
    <oc r="A1499" t="inlineStr">
      <is>
        <t>город Когалым</t>
      </is>
    </oc>
    <nc r="A1499" t="inlineStr">
      <is>
        <t>городской округ Когалым</t>
      </is>
    </nc>
  </rcc>
  <rcc rId="23476" sId="1">
    <oc r="A65" t="inlineStr">
      <is>
        <t>Итого по городу Когалыму</t>
      </is>
    </oc>
    <nc r="A65" t="inlineStr">
      <is>
        <t>Итого по городскому округу Когалыму</t>
      </is>
    </nc>
  </rcc>
  <rcc rId="23477" sId="1">
    <oc r="A840" t="inlineStr">
      <is>
        <t>Итого по городу Когалыму</t>
      </is>
    </oc>
    <nc r="A840" t="inlineStr">
      <is>
        <t>Итого по городскому округу Когалыму</t>
      </is>
    </nc>
  </rcc>
  <rcc rId="23478" sId="1">
    <oc r="A1523" t="inlineStr">
      <is>
        <t>Итого по городу Когалыму</t>
      </is>
    </oc>
    <nc r="A1523" t="inlineStr">
      <is>
        <t>Итого по городскому округу Когалыму</t>
      </is>
    </nc>
  </rcc>
  <rcc rId="23479" sId="1">
    <oc r="A66" t="inlineStr">
      <is>
        <t>город Лангепас</t>
      </is>
    </oc>
    <nc r="A66" t="inlineStr">
      <is>
        <t>городской округ Лангепас</t>
      </is>
    </nc>
  </rcc>
  <rcc rId="23480" sId="1">
    <oc r="A841" t="inlineStr">
      <is>
        <t>город Лангепас</t>
      </is>
    </oc>
    <nc r="A841" t="inlineStr">
      <is>
        <t>городской округ Лангепас</t>
      </is>
    </nc>
  </rcc>
  <rcc rId="23481" sId="1">
    <oc r="A1524" t="inlineStr">
      <is>
        <t>город Лангепас</t>
      </is>
    </oc>
    <nc r="A1524" t="inlineStr">
      <is>
        <t>городской округ Лангепас</t>
      </is>
    </nc>
  </rcc>
  <rcc rId="23482" sId="1">
    <oc r="A93" t="inlineStr">
      <is>
        <t>Итого по городу Лангепасу</t>
      </is>
    </oc>
    <nc r="A93" t="inlineStr">
      <is>
        <t>Итого по городскому округу Лангепасу</t>
      </is>
    </nc>
  </rcc>
  <rcc rId="23483" sId="1">
    <oc r="A856" t="inlineStr">
      <is>
        <t>Итого по городу Лангепасу</t>
      </is>
    </oc>
    <nc r="A856" t="inlineStr">
      <is>
        <t>Итого по городскому округу Лангепасу</t>
      </is>
    </nc>
  </rcc>
  <rcc rId="23484" sId="1">
    <oc r="A1546" t="inlineStr">
      <is>
        <t>Итого по городу Лангепасу</t>
      </is>
    </oc>
    <nc r="A1546" t="inlineStr">
      <is>
        <t>Итого по городскому округу Лангепасу</t>
      </is>
    </nc>
  </rcc>
  <rcc rId="23485" sId="1">
    <oc r="A94" t="inlineStr">
      <is>
        <t>город Мегион</t>
      </is>
    </oc>
    <nc r="A94" t="inlineStr">
      <is>
        <t>городской округ Мегион</t>
      </is>
    </nc>
  </rcc>
  <rcc rId="23486" sId="1">
    <oc r="A857" t="inlineStr">
      <is>
        <t>город Мегион</t>
      </is>
    </oc>
    <nc r="A857" t="inlineStr">
      <is>
        <t>городской округ Мегион</t>
      </is>
    </nc>
  </rcc>
  <rcc rId="23487" sId="1">
    <oc r="A1547" t="inlineStr">
      <is>
        <t>город Мегион</t>
      </is>
    </oc>
    <nc r="A1547" t="inlineStr">
      <is>
        <t>городской округ Мегион</t>
      </is>
    </nc>
  </rcc>
  <rcc rId="23488" sId="1">
    <oc r="A111" t="inlineStr">
      <is>
        <t>Итого по городу Мегион</t>
      </is>
    </oc>
    <nc r="A111" t="inlineStr">
      <is>
        <t>Итого по городскому округу Мегион</t>
      </is>
    </nc>
  </rcc>
  <rcc rId="23489" sId="1">
    <oc r="A880" t="inlineStr">
      <is>
        <t>Итого по городу Мегион</t>
      </is>
    </oc>
    <nc r="A880" t="inlineStr">
      <is>
        <t>Итого по городскому округу Мегион</t>
      </is>
    </nc>
  </rcc>
  <rcc rId="23490" sId="1">
    <oc r="A1563" t="inlineStr">
      <is>
        <t>Итого по городу Мегион</t>
      </is>
    </oc>
    <nc r="A1563" t="inlineStr">
      <is>
        <t>Итого по городскому округу Мегион</t>
      </is>
    </nc>
  </rcc>
  <rcc rId="23491" sId="1">
    <oc r="A112" t="inlineStr">
      <is>
        <t>город Нефтеюганск</t>
      </is>
    </oc>
    <nc r="A112" t="inlineStr">
      <is>
        <t>городской округ Нефтеюганск</t>
      </is>
    </nc>
  </rcc>
  <rcc rId="23492" sId="1">
    <oc r="A881" t="inlineStr">
      <is>
        <t>город Нефтеюганск</t>
      </is>
    </oc>
    <nc r="A881" t="inlineStr">
      <is>
        <t>городской округ Нефтеюганск</t>
      </is>
    </nc>
  </rcc>
  <rcc rId="23493" sId="1">
    <oc r="A1564" t="inlineStr">
      <is>
        <t>город Нефтеюганск</t>
      </is>
    </oc>
    <nc r="A1564" t="inlineStr">
      <is>
        <t>городской округ Нефтеюганск</t>
      </is>
    </nc>
  </rcc>
  <rcc rId="23494" sId="1">
    <oc r="A152" t="inlineStr">
      <is>
        <t>Итого по городу Нефтеюганску</t>
      </is>
    </oc>
    <nc r="A152" t="inlineStr">
      <is>
        <t>Итого по городскому округу Нефтеюганску</t>
      </is>
    </nc>
  </rcc>
  <rcc rId="23495" sId="1">
    <oc r="A955" t="inlineStr">
      <is>
        <t>Итого по городу Нефтеюганску</t>
      </is>
    </oc>
    <nc r="A955" t="inlineStr">
      <is>
        <t>Итого по городскому округу Нефтеюганску</t>
      </is>
    </nc>
  </rcc>
  <rcc rId="23496" sId="1">
    <oc r="A1623" t="inlineStr">
      <is>
        <t>Итого по городу Нефтеюганску</t>
      </is>
    </oc>
    <nc r="A1623" t="inlineStr">
      <is>
        <t>Итого по городскому округу Нефтеюганску</t>
      </is>
    </nc>
  </rcc>
  <rcc rId="23497" sId="1">
    <oc r="A183" t="inlineStr">
      <is>
        <t>город Нижневартовск</t>
      </is>
    </oc>
    <nc r="A183" t="inlineStr">
      <is>
        <t>городской округ Нижневартовск</t>
      </is>
    </nc>
  </rcc>
  <rcc rId="23498" sId="1">
    <oc r="A975" t="inlineStr">
      <is>
        <t>город Нижневартовск</t>
      </is>
    </oc>
    <nc r="A975" t="inlineStr">
      <is>
        <t>городской округ Нижневартовск</t>
      </is>
    </nc>
  </rcc>
  <rcc rId="23499" sId="1">
    <oc r="A1652" t="inlineStr">
      <is>
        <t>город Нижневартовск</t>
      </is>
    </oc>
    <nc r="A1652" t="inlineStr">
      <is>
        <t>городской округ Нижневартовск</t>
      </is>
    </nc>
  </rcc>
  <rcc rId="23500" sId="1">
    <oc r="A279" t="inlineStr">
      <is>
        <t>Итого по городу Нижневартовску</t>
      </is>
    </oc>
    <nc r="A279" t="inlineStr">
      <is>
        <t>Итого по городскому округу Нижневартовску</t>
      </is>
    </nc>
  </rcc>
  <rcc rId="23501" sId="1">
    <oc r="A1075" t="inlineStr">
      <is>
        <t>Итого по городу Нижневартовску</t>
      </is>
    </oc>
    <nc r="A1075" t="inlineStr">
      <is>
        <t>Итого по городскому округу Нижневартовску</t>
      </is>
    </nc>
  </rcc>
  <rcc rId="23502" sId="1">
    <oc r="A1739" t="inlineStr">
      <is>
        <t>Итого по городу Нижневартовску</t>
      </is>
    </oc>
    <nc r="A1739" t="inlineStr">
      <is>
        <t>Итого по городскому округу Нижневартовску</t>
      </is>
    </nc>
  </rcc>
  <rcc rId="23503" sId="1">
    <oc r="A297" t="inlineStr">
      <is>
        <t>город Нягань</t>
      </is>
    </oc>
    <nc r="A297" t="inlineStr">
      <is>
        <t>городской округ Нягань</t>
      </is>
    </nc>
  </rcc>
  <rcc rId="23504" sId="1">
    <oc r="A1090" t="inlineStr">
      <is>
        <t>город Нягань</t>
      </is>
    </oc>
    <nc r="A1090" t="inlineStr">
      <is>
        <t>городской округ Нягань</t>
      </is>
    </nc>
  </rcc>
  <rcc rId="23505" sId="1">
    <oc r="A1748" t="inlineStr">
      <is>
        <t>город Нягань</t>
      </is>
    </oc>
    <nc r="A1748" t="inlineStr">
      <is>
        <t>городской округ Нягань</t>
      </is>
    </nc>
  </rcc>
  <rcc rId="23506" sId="1">
    <oc r="A338" t="inlineStr">
      <is>
        <t>Итого по городу Нягани</t>
      </is>
    </oc>
    <nc r="A338" t="inlineStr">
      <is>
        <t>Итого по городскому оуругу Нягани</t>
      </is>
    </nc>
  </rcc>
  <rcc rId="23507" sId="1">
    <oc r="A1129" t="inlineStr">
      <is>
        <t>Итого по городу Нягани</t>
      </is>
    </oc>
    <nc r="A1129" t="inlineStr">
      <is>
        <t>Итого по городскому оуругу Нягани</t>
      </is>
    </nc>
  </rcc>
  <rcc rId="23508" sId="1">
    <oc r="A342" t="inlineStr">
      <is>
        <t>город Покачи</t>
      </is>
    </oc>
    <nc r="A342" t="inlineStr">
      <is>
        <t>городской округ Покачи</t>
      </is>
    </nc>
  </rcc>
  <rcc rId="23509" sId="1">
    <oc r="A1133" t="inlineStr">
      <is>
        <t>город Покачи</t>
      </is>
    </oc>
    <nc r="A1133" t="inlineStr">
      <is>
        <t>городской округ Покачи</t>
      </is>
    </nc>
  </rcc>
  <rcc rId="23510" sId="1">
    <oc r="A1795" t="inlineStr">
      <is>
        <t>город Покачи</t>
      </is>
    </oc>
    <nc r="A1795" t="inlineStr">
      <is>
        <t>городской округ Покачи</t>
      </is>
    </nc>
  </rcc>
  <rcc rId="23511" sId="1">
    <oc r="A359" t="inlineStr">
      <is>
        <t>Итого по городу Покачи</t>
      </is>
    </oc>
    <nc r="A359" t="inlineStr">
      <is>
        <t>Итого по городскому округу Покачи</t>
      </is>
    </nc>
  </rcc>
  <rcc rId="23512" sId="1">
    <oc r="A1141" t="inlineStr">
      <is>
        <t>Итого по городу Покачи</t>
      </is>
    </oc>
    <nc r="A1141" t="inlineStr">
      <is>
        <t>Итого по городскому округу Покачи</t>
      </is>
    </nc>
  </rcc>
  <rcc rId="23513" sId="1">
    <oc r="A1805" t="inlineStr">
      <is>
        <t>Итого по городу Покачи</t>
      </is>
    </oc>
    <nc r="A1805" t="inlineStr">
      <is>
        <t>Итого по городскому округу Покачи</t>
      </is>
    </nc>
  </rcc>
  <rcc rId="23514" sId="1">
    <oc r="A360" t="inlineStr">
      <is>
        <t>город Пыть-Ях</t>
      </is>
    </oc>
    <nc r="A360" t="inlineStr">
      <is>
        <t>городской округ Пыть-Ях</t>
      </is>
    </nc>
  </rcc>
  <rcc rId="23515" sId="1">
    <oc r="A1142" t="inlineStr">
      <is>
        <t>город Пыть-Ях</t>
      </is>
    </oc>
    <nc r="A1142" t="inlineStr">
      <is>
        <t>городской округ Пыть-Ях</t>
      </is>
    </nc>
  </rcc>
  <rcc rId="23516" sId="1">
    <oc r="A1806" t="inlineStr">
      <is>
        <t>город Пыть-Ях</t>
      </is>
    </oc>
    <nc r="A1806" t="inlineStr">
      <is>
        <t>городской округ Пыть-Ях</t>
      </is>
    </nc>
  </rcc>
  <rcc rId="23517" sId="1">
    <oc r="A381" t="inlineStr">
      <is>
        <t>Итого по городу Пыть-Яху</t>
      </is>
    </oc>
    <nc r="A381" t="inlineStr">
      <is>
        <t>Итого по городскому округу Пыть-Яху</t>
      </is>
    </nc>
  </rcc>
  <rcc rId="23518" sId="1">
    <oc r="A382" t="inlineStr">
      <is>
        <t>город Радужный</t>
      </is>
    </oc>
    <nc r="A382" t="inlineStr">
      <is>
        <t>городской округ Радужный</t>
      </is>
    </nc>
  </rcc>
  <rcc rId="23519" sId="1">
    <oc r="A1162" t="inlineStr">
      <is>
        <t>город Радужный</t>
      </is>
    </oc>
    <nc r="A1162" t="inlineStr">
      <is>
        <t>городской округ Радужный</t>
      </is>
    </nc>
  </rcc>
  <rcc rId="23520" sId="1">
    <oc r="A1819" t="inlineStr">
      <is>
        <t>город Радужный</t>
      </is>
    </oc>
    <nc r="A1819" t="inlineStr">
      <is>
        <t>городской округ Радужный</t>
      </is>
    </nc>
  </rcc>
  <rcc rId="23521" sId="1">
    <oc r="A388" t="inlineStr">
      <is>
        <t>Итого по городу Радужный</t>
      </is>
    </oc>
    <nc r="A388" t="inlineStr">
      <is>
        <t>Итого по городскому округу Радужный</t>
      </is>
    </nc>
  </rcc>
  <rcc rId="23522" sId="1">
    <oc r="A1175" t="inlineStr">
      <is>
        <t>Итого по городу Радужный</t>
      </is>
    </oc>
    <nc r="A1175" t="inlineStr">
      <is>
        <t>Итого по городскому округу Радужный</t>
      </is>
    </nc>
  </rcc>
  <rcc rId="23523" sId="1">
    <oc r="A1826" t="inlineStr">
      <is>
        <t>Итого по городу Радужный</t>
      </is>
    </oc>
    <nc r="A1826" t="inlineStr">
      <is>
        <t>Итого по городскому округу Радужный</t>
      </is>
    </nc>
  </rcc>
  <rcc rId="23524" sId="1">
    <oc r="A389" t="inlineStr">
      <is>
        <t>город Сургут</t>
      </is>
    </oc>
    <nc r="A389" t="inlineStr">
      <is>
        <t>городской округ Сургут</t>
      </is>
    </nc>
  </rcc>
  <rcc rId="23525" sId="1">
    <oc r="A1176" t="inlineStr">
      <is>
        <t>город Сургут</t>
      </is>
    </oc>
    <nc r="A1176" t="inlineStr">
      <is>
        <t>городской округ Сургут</t>
      </is>
    </nc>
  </rcc>
  <rcc rId="23526" sId="1">
    <oc r="A1827" t="inlineStr">
      <is>
        <t>город Сургут</t>
      </is>
    </oc>
    <nc r="A1827" t="inlineStr">
      <is>
        <t>городской округ Сургут</t>
      </is>
    </nc>
  </rcc>
  <rcc rId="23527" sId="1">
    <oc r="A598" t="inlineStr">
      <is>
        <t>Итого по городу Сургуту</t>
      </is>
    </oc>
    <nc r="A598" t="inlineStr">
      <is>
        <t>Итого по городскому округу Сургуту</t>
      </is>
    </nc>
  </rcc>
  <rcc rId="23528" sId="1">
    <oc r="A1316" t="inlineStr">
      <is>
        <t>Итого по городу Сургуту</t>
      </is>
    </oc>
    <nc r="A1316" t="inlineStr">
      <is>
        <t>Итого по городскому округу Сургуту</t>
      </is>
    </nc>
  </rcc>
  <rcc rId="23529" sId="1">
    <oc r="A1960" t="inlineStr">
      <is>
        <t>Итого по городу Сургуту</t>
      </is>
    </oc>
    <nc r="A1960" t="inlineStr">
      <is>
        <t>Итого по городскому округу Сургуту</t>
      </is>
    </nc>
  </rcc>
  <rcc rId="23530" sId="1">
    <oc r="A687" t="inlineStr">
      <is>
        <t>город Урай</t>
      </is>
    </oc>
    <nc r="A687" t="inlineStr">
      <is>
        <t>городской округ Урай</t>
      </is>
    </nc>
  </rcc>
  <rcc rId="23531" sId="1">
    <oc r="A1385" t="inlineStr">
      <is>
        <t>город Урай</t>
      </is>
    </oc>
    <nc r="A1385" t="inlineStr">
      <is>
        <t>городской округ Урай</t>
      </is>
    </nc>
  </rcc>
  <rcc rId="23532" sId="1">
    <oc r="A2022" t="inlineStr">
      <is>
        <t>город Урай</t>
      </is>
    </oc>
    <nc r="A2022" t="inlineStr">
      <is>
        <t>городской округ Урай</t>
      </is>
    </nc>
  </rcc>
  <rcc rId="23533" sId="1">
    <oc r="A707" t="inlineStr">
      <is>
        <t>Итого по городу Урай</t>
      </is>
    </oc>
    <nc r="A707" t="inlineStr">
      <is>
        <t>Итого по городскому округу Урай</t>
      </is>
    </nc>
  </rcc>
  <rcc rId="23534" sId="1">
    <oc r="A2033" t="inlineStr">
      <is>
        <t>Итого по городу Урай</t>
      </is>
    </oc>
    <nc r="A2033" t="inlineStr">
      <is>
        <t>Итого по городскому округу Урай</t>
      </is>
    </nc>
  </rcc>
  <rcc rId="23535" sId="1">
    <oc r="A708" t="inlineStr">
      <is>
        <t>город Ханты-Мансийск</t>
      </is>
    </oc>
    <nc r="A708" t="inlineStr">
      <is>
        <t>городской округ Ханты-Мансийск</t>
      </is>
    </nc>
  </rcc>
  <rcc rId="23536" sId="1">
    <oc r="A1397" t="inlineStr">
      <is>
        <t>город Ханты-Мансийск</t>
      </is>
    </oc>
    <nc r="A1397" t="inlineStr">
      <is>
        <t>городской округ Ханты-Мансийск</t>
      </is>
    </nc>
  </rcc>
  <rcc rId="23537" sId="1">
    <oc r="A2034" t="inlineStr">
      <is>
        <t>город Ханты-Мансийск</t>
      </is>
    </oc>
    <nc r="A2034" t="inlineStr">
      <is>
        <t>городской округ Ханты-Мансийск</t>
      </is>
    </nc>
  </rcc>
  <rcc rId="23538" sId="1">
    <oc r="A762" t="inlineStr">
      <is>
        <t>Итого по городу Ханты-Мансийску</t>
      </is>
    </oc>
    <nc r="A762" t="inlineStr">
      <is>
        <t>Итого по городскому округу Ханты-Мансийску</t>
      </is>
    </nc>
  </rcc>
  <rcc rId="23539" sId="1">
    <oc r="A1447" t="inlineStr">
      <is>
        <t>Итого по городу Ханты-Мансийску</t>
      </is>
    </oc>
    <nc r="A1447" t="inlineStr">
      <is>
        <t>Итого по городскому округу Ханты-Мансийску</t>
      </is>
    </nc>
  </rcc>
  <rcc rId="23540" sId="1">
    <oc r="A2050" t="inlineStr">
      <is>
        <t>Итого по городу Ханты-Мансийску</t>
      </is>
    </oc>
    <nc r="A2050" t="inlineStr">
      <is>
        <t>Итого по городскому округу Ханты-Мансийску</t>
      </is>
    </nc>
  </rcc>
  <rcc rId="23541" sId="1">
    <oc r="A763" t="inlineStr">
      <is>
        <t>город Югорск</t>
      </is>
    </oc>
    <nc r="A763" t="inlineStr">
      <is>
        <t>городской округ Югорск</t>
      </is>
    </nc>
  </rcc>
  <rcc rId="23542" sId="1">
    <oc r="A1448" t="inlineStr">
      <is>
        <t>город Югорск</t>
      </is>
    </oc>
    <nc r="A1448" t="inlineStr">
      <is>
        <t>городской округ Югорск</t>
      </is>
    </nc>
  </rcc>
  <rcc rId="23543" sId="1">
    <oc r="A2051" t="inlineStr">
      <is>
        <t>город Югорск</t>
      </is>
    </oc>
    <nc r="A2051" t="inlineStr">
      <is>
        <t>городской округ Югорск</t>
      </is>
    </nc>
  </rcc>
  <rcc rId="23544" sId="1">
    <oc r="A782" t="inlineStr">
      <is>
        <t>Итого по городу Югорску</t>
      </is>
    </oc>
    <nc r="A782" t="inlineStr">
      <is>
        <t>Итого по городскому округу Югорску</t>
      </is>
    </nc>
  </rcc>
  <rcc rId="23545" sId="1">
    <oc r="A1474" t="inlineStr">
      <is>
        <t>Итого по городу Югорску</t>
      </is>
    </oc>
    <nc r="A1474" t="inlineStr">
      <is>
        <t>Итого по городскому округу Югорску</t>
      </is>
    </nc>
  </rcc>
  <rcc rId="23546" sId="1">
    <oc r="A1161" t="inlineStr">
      <is>
        <t>Итого по городу Пыть-Ях</t>
      </is>
    </oc>
    <nc r="A1161" t="inlineStr">
      <is>
        <t>Итого по городскому округу Пыть-Яху</t>
      </is>
    </nc>
  </rcc>
  <rcc rId="23547" sId="1">
    <oc r="A1818" t="inlineStr">
      <is>
        <t>Итого по городу Пыть-Ях</t>
      </is>
    </oc>
    <nc r="A1818" t="inlineStr">
      <is>
        <t>Итого по городскому округу Пыть-Яху</t>
      </is>
    </nc>
  </rcc>
  <rcc rId="23548" sId="1">
    <oc r="A1396" t="inlineStr">
      <is>
        <t>Итого по городу Ураю</t>
      </is>
    </oc>
    <nc r="A1396" t="inlineStr">
      <is>
        <t>Итого по городскому округу Урай</t>
      </is>
    </nc>
  </rcc>
  <rcc rId="23549" sId="1">
    <oc r="A1789" t="inlineStr">
      <is>
        <t>Итого по городу  Нягани</t>
      </is>
    </oc>
    <nc r="A1789" t="inlineStr">
      <is>
        <t>Итого по городскому округу Нягани</t>
      </is>
    </nc>
  </rcc>
  <rcc rId="23550" sId="1">
    <oc r="A2074" t="inlineStr">
      <is>
        <t>Итого по городу Югорск</t>
      </is>
    </oc>
    <nc r="A2074" t="inlineStr">
      <is>
        <t>Итого по городскому округу Югорску</t>
      </is>
    </nc>
  </rcc>
  <rcv guid="{588C31BA-C36B-4B9E-AE8B-D926F1C5CA78}" action="delete"/>
  <rdn rId="0" localSheetId="1" customView="1" name="Z_588C31BA_C36B_4B9E_AE8B_D926F1C5CA78_.wvu.FilterData" hidden="1" oldHidden="1">
    <formula>'2020-2022'!$A$7:$S$2075</formula>
    <oldFormula>'2020-2022'!$A$7:$S$2075</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53" sId="1" numFmtId="4">
    <oc r="R1649">
      <v>1743311.27</v>
    </oc>
    <nc r="R1649">
      <v>4518821.68</v>
    </nc>
  </rcc>
  <rfmt sheetId="1" sqref="R1649">
    <dxf>
      <fill>
        <patternFill patternType="solid">
          <bgColor rgb="FF92D050"/>
        </patternFill>
      </fill>
    </dxf>
  </rfmt>
  <rcc rId="23554" sId="1" numFmtId="4">
    <oc r="R1650">
      <v>4024558.38</v>
    </oc>
    <nc r="R1650">
      <v>8547987.7599999998</v>
    </nc>
  </rcc>
  <rfmt sheetId="1" sqref="R1650">
    <dxf>
      <fill>
        <patternFill patternType="solid">
          <bgColor rgb="FFFFFF00"/>
        </patternFill>
      </fill>
    </dxf>
  </rfmt>
  <rfmt sheetId="1" sqref="R1649">
    <dxf>
      <fill>
        <patternFill>
          <bgColor rgb="FFFFFF00"/>
        </patternFill>
      </fill>
    </dxf>
  </rfmt>
  <rcv guid="{588C31BA-C36B-4B9E-AE8B-D926F1C5CA78}" action="delete"/>
  <rdn rId="0" localSheetId="1" customView="1" name="Z_588C31BA_C36B_4B9E_AE8B_D926F1C5CA78_.wvu.FilterData" hidden="1" oldHidden="1">
    <formula>'2020-2022'!$A$7:$S$2075</formula>
    <oldFormula>'2020-2022'!$A$7:$S$2075</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696">
    <dxf>
      <fill>
        <patternFill patternType="solid">
          <bgColor rgb="FFFFFF00"/>
        </patternFill>
      </fill>
    </dxf>
  </rfmt>
  <rcc rId="23557" sId="1" numFmtId="4">
    <oc r="G1696">
      <v>8960173.7799999993</v>
    </oc>
    <nc r="G1696"/>
  </rcc>
  <rfmt sheetId="1" sqref="G1698">
    <dxf>
      <fill>
        <patternFill patternType="solid">
          <bgColor rgb="FFFFFF00"/>
        </patternFill>
      </fill>
    </dxf>
  </rfmt>
  <rcc rId="23558" sId="1" numFmtId="4">
    <oc r="G1698">
      <v>10475141.42</v>
    </oc>
    <nc r="G1698"/>
  </rcc>
  <rcv guid="{588C31BA-C36B-4B9E-AE8B-D926F1C5CA78}" action="delete"/>
  <rdn rId="0" localSheetId="1" customView="1" name="Z_588C31BA_C36B_4B9E_AE8B_D926F1C5CA78_.wvu.FilterData" hidden="1" oldHidden="1">
    <formula>'2020-2022'!$A$7:$S$2075</formula>
    <oldFormula>'2020-2022'!$A$7:$S$2075</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717">
    <dxf>
      <fill>
        <patternFill patternType="solid">
          <bgColor rgb="FFFFFF00"/>
        </patternFill>
      </fill>
    </dxf>
  </rfmt>
  <rcc rId="23561" sId="1" numFmtId="4">
    <oc r="G1717">
      <v>1785101.46</v>
    </oc>
    <nc r="G1717"/>
  </rcc>
</revisions>
</file>

<file path=xl/revisions/revisionLog3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719">
    <dxf>
      <fill>
        <patternFill patternType="solid">
          <bgColor rgb="FFFFFF00"/>
        </patternFill>
      </fill>
    </dxf>
  </rfmt>
  <rcc rId="23562" sId="1" numFmtId="4">
    <oc r="G1719">
      <v>6807864.46</v>
    </oc>
    <nc r="G1719"/>
  </rcc>
</revisions>
</file>

<file path=xl/revisions/revisionLog3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716">
    <dxf>
      <fill>
        <patternFill patternType="solid">
          <bgColor rgb="FFFFFF00"/>
        </patternFill>
      </fill>
    </dxf>
  </rfmt>
  <rcc rId="23563" sId="1" numFmtId="4">
    <oc r="G1716">
      <v>10184460.6</v>
    </oc>
    <nc r="G1716"/>
  </rcc>
</revisions>
</file>

<file path=xl/revisions/revisionLog3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687">
    <dxf>
      <fill>
        <patternFill patternType="solid">
          <bgColor rgb="FFFFFF00"/>
        </patternFill>
      </fill>
    </dxf>
  </rfmt>
  <rcc rId="23564" sId="1" numFmtId="4">
    <oc r="G1687">
      <v>5035530.74</v>
    </oc>
    <nc r="G1687"/>
  </rcc>
</revisions>
</file>

<file path=xl/revisions/revisionLog3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846" start="0" length="0">
    <dxf>
      <font>
        <sz val="10"/>
        <color auto="1"/>
        <name val="Times New Roman"/>
        <family val="1"/>
        <charset val="204"/>
        <scheme val="none"/>
      </font>
      <fill>
        <patternFill patternType="solid">
          <bgColor rgb="FFFFFF00"/>
        </patternFill>
      </fill>
      <alignment horizontal="right" wrapText="1"/>
      <border outline="0">
        <left style="thin">
          <color indexed="64"/>
        </left>
      </border>
    </dxf>
  </rfmt>
  <rfmt sheetId="1" sqref="H1846" start="0" length="0">
    <dxf>
      <font>
        <sz val="10"/>
        <color auto="1"/>
        <name val="Times New Roman"/>
        <family val="1"/>
        <charset val="204"/>
        <scheme val="none"/>
      </font>
      <fill>
        <patternFill patternType="solid">
          <bgColor rgb="FFFFFF00"/>
        </patternFill>
      </fill>
      <alignment horizontal="right" wrapText="1"/>
      <border outline="0">
        <left style="thin">
          <color indexed="64"/>
        </left>
      </border>
    </dxf>
  </rfmt>
  <rfmt sheetId="1" sqref="I1846" start="0" length="0">
    <dxf>
      <font>
        <sz val="10"/>
        <color auto="1"/>
        <name val="Times New Roman"/>
        <family val="1"/>
        <charset val="204"/>
        <scheme val="none"/>
      </font>
      <fill>
        <patternFill patternType="solid">
          <bgColor rgb="FFFFFF00"/>
        </patternFill>
      </fill>
      <alignment horizontal="right" wrapText="1"/>
      <border outline="0">
        <left style="thin">
          <color indexed="64"/>
        </left>
      </border>
    </dxf>
  </rfmt>
  <rfmt sheetId="1" sqref="J1846" start="0" length="0">
    <dxf>
      <font>
        <sz val="10"/>
        <color auto="1"/>
        <name val="Times New Roman"/>
        <family val="1"/>
        <charset val="204"/>
        <scheme val="none"/>
      </font>
      <fill>
        <patternFill patternType="solid">
          <bgColor rgb="FFFFFF00"/>
        </patternFill>
      </fill>
      <alignment horizontal="right" wrapText="1"/>
      <border outline="0">
        <left style="thin">
          <color indexed="64"/>
        </left>
      </border>
    </dxf>
  </rfmt>
  <rfmt sheetId="1" sqref="G1849:J1849">
    <dxf>
      <fill>
        <patternFill patternType="solid">
          <bgColor rgb="FFFFFF00"/>
        </patternFill>
      </fill>
    </dxf>
  </rfmt>
  <rcc rId="23565" sId="1" numFmtId="4">
    <oc r="G1844">
      <v>5676617.1100000003</v>
    </oc>
    <nc r="G1844">
      <v>2904189.8200000003</v>
    </nc>
  </rcc>
  <rcc rId="23566" sId="1" numFmtId="4">
    <oc r="H1844">
      <v>3207062.19</v>
    </oc>
    <nc r="H1844">
      <v>625358.35000000009</v>
    </nc>
  </rcc>
  <rcc rId="23567" sId="1" numFmtId="4">
    <oc r="I1844">
      <v>1057009.43</v>
    </oc>
    <nc r="I1844">
      <v>388096.68999999994</v>
    </nc>
  </rcc>
  <rcc rId="23568" sId="1" numFmtId="4">
    <oc r="J1844">
      <v>2333327.9</v>
    </oc>
    <nc r="J1844">
      <v>1043281.79</v>
    </nc>
  </rcc>
  <rfmt sheetId="1" sqref="G1844:J1844">
    <dxf>
      <fill>
        <patternFill patternType="solid">
          <bgColor rgb="FFFFFF00"/>
        </patternFill>
      </fill>
    </dxf>
  </rfmt>
  <rfmt sheetId="1" sqref="G1846:J1846">
    <dxf>
      <fill>
        <patternFill patternType="none">
          <bgColor auto="1"/>
        </patternFill>
      </fill>
    </dxf>
  </rfmt>
  <rfmt sheetId="1" sqref="G1849:J1849">
    <dxf>
      <fill>
        <patternFill patternType="none">
          <bgColor auto="1"/>
        </patternFill>
      </fill>
    </dxf>
  </rfmt>
  <rcc rId="23569" sId="1">
    <nc r="T1844" t="inlineStr">
      <is>
        <t>Сети выше 0,00 на 2023 гож</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887" sId="1" ref="A1669:XFD1669" action="insertRow"/>
  <rcc rId="16888" sId="1">
    <nc r="B1669" t="inlineStr">
      <is>
        <t>ул. 60 лет Октября, д. 5</t>
      </is>
    </nc>
  </rcc>
  <rfmt sheetId="1" sqref="A1669:XFD1669">
    <dxf>
      <fill>
        <patternFill patternType="solid">
          <bgColor rgb="FFFFFF00"/>
        </patternFill>
      </fill>
    </dxf>
  </rfmt>
  <rcc rId="16889" sId="1">
    <nc r="L1669">
      <v>1</v>
    </nc>
  </rcc>
  <rrc rId="16890" sId="1" ref="A1675:XFD1675" action="insertRow"/>
  <rcc rId="16891" sId="1">
    <nc r="B1675" t="inlineStr">
      <is>
        <t>ул. Дружбы Народов, д. 22/1</t>
      </is>
    </nc>
  </rcc>
  <rfmt sheetId="1" sqref="A1675:XFD1675">
    <dxf>
      <fill>
        <patternFill patternType="solid">
          <bgColor rgb="FFFFFF00"/>
        </patternFill>
      </fill>
    </dxf>
  </rfmt>
  <rcc rId="16892" sId="1">
    <nc r="L1675">
      <v>6</v>
    </nc>
  </rcc>
  <rrc rId="16893" sId="1" ref="A1714:XFD1714" action="insertRow"/>
  <rcc rId="16894" sId="1">
    <nc r="B1714" t="inlineStr">
      <is>
        <t>ул. Нефтяников, д. 2</t>
      </is>
    </nc>
  </rcc>
  <rrc rId="16895" sId="1" ref="A1715:XFD1715" action="insertRow"/>
  <rcc rId="16896" sId="1">
    <nc r="B1715" t="inlineStr">
      <is>
        <t>ул. Нефтяников, д. 4</t>
      </is>
    </nc>
  </rcc>
  <rfmt sheetId="1" sqref="A1714:XFD1715">
    <dxf>
      <fill>
        <patternFill patternType="solid">
          <bgColor rgb="FFFFFF00"/>
        </patternFill>
      </fill>
    </dxf>
  </rfmt>
  <rcc rId="16897" sId="1">
    <nc r="L1714">
      <v>6</v>
    </nc>
  </rcc>
  <rcc rId="16898" sId="1">
    <nc r="L1715">
      <v>6</v>
    </nc>
  </rcc>
  <rrc rId="16899" sId="1" ref="A1723:XFD1723" action="insertRow"/>
  <rcc rId="16900" sId="1">
    <nc r="B1723" t="inlineStr">
      <is>
        <t>ул. Пионерская, д. 11</t>
      </is>
    </nc>
  </rcc>
  <rfmt sheetId="1" sqref="A1723:XFD1723">
    <dxf>
      <fill>
        <patternFill patternType="solid">
          <bgColor rgb="FFFFFF00"/>
        </patternFill>
      </fill>
    </dxf>
  </rfmt>
  <rcc rId="16901" sId="1">
    <nc r="L1723">
      <v>1</v>
    </nc>
  </rcc>
  <rrc rId="16902" sId="1" ref="A1691:XFD1691" action="insertRow"/>
  <rfmt sheetId="1" sqref="A1691:XFD1691">
    <dxf>
      <fill>
        <patternFill patternType="solid">
          <bgColor rgb="FFFFFF00"/>
        </patternFill>
      </fill>
    </dxf>
  </rfmt>
  <rcc rId="16903" sId="1">
    <nc r="L1691">
      <v>2</v>
    </nc>
  </rcc>
  <rcc rId="16904" sId="1">
    <nc r="B1691" t="inlineStr">
      <is>
        <t>ул. Маршала Жукова, д. 12А</t>
      </is>
    </nc>
  </rcc>
  <rrc rId="16905" sId="1" ref="A1669:XFD1669" action="insertRow"/>
  <rcc rId="16906" sId="1">
    <nc r="B1669" t="inlineStr">
      <is>
        <t>пр-кт Победы, д. 12А</t>
      </is>
    </nc>
  </rcc>
  <rrc rId="16907" sId="1" ref="A1670:XFD1670" action="insertRow"/>
  <rrc rId="16908" sId="1" ref="A1670:XFD1670" action="insertRow"/>
  <rcc rId="16909" sId="1">
    <nc r="B1670" t="inlineStr">
      <is>
        <t>пр-кт Победы, д. 8</t>
      </is>
    </nc>
  </rcc>
  <rcc rId="16910" sId="1">
    <nc r="B1671" t="inlineStr">
      <is>
        <t>пр-кт Победы, д. 8А</t>
      </is>
    </nc>
  </rcc>
  <rfmt sheetId="1" sqref="A1669:XFD1671">
    <dxf>
      <fill>
        <patternFill patternType="solid">
          <bgColor rgb="FFFFFF00"/>
        </patternFill>
      </fill>
    </dxf>
  </rfmt>
  <rcc rId="16911" sId="1">
    <nc r="L1669">
      <v>1</v>
    </nc>
  </rcc>
  <rcc rId="16912" sId="1">
    <nc r="L1670">
      <v>1</v>
    </nc>
  </rcc>
  <rcc rId="16913" sId="1">
    <nc r="L1671">
      <v>1</v>
    </nc>
  </rcc>
</revisions>
</file>

<file path=xl/revisions/revisionLog3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876:J1876">
    <dxf>
      <fill>
        <patternFill patternType="solid">
          <bgColor rgb="FFFFFF00"/>
        </patternFill>
      </fill>
    </dxf>
  </rfmt>
  <rcc rId="23570" sId="1" numFmtId="4">
    <oc r="G1876">
      <v>6844034.5700000003</v>
    </oc>
    <nc r="G1876"/>
  </rcc>
  <rcc rId="23571" sId="1" numFmtId="4">
    <oc r="H1876">
      <v>3389918.63</v>
    </oc>
    <nc r="H1876"/>
  </rcc>
  <rcc rId="23572" sId="1" numFmtId="4">
    <oc r="I1876">
      <v>2035138.22</v>
    </oc>
    <nc r="I1876"/>
  </rcc>
  <rcc rId="23573" sId="1" numFmtId="4">
    <oc r="J1876">
      <v>2862697.28</v>
    </oc>
    <nc r="J1876"/>
  </rcc>
</revisions>
</file>

<file path=xl/revisions/revisionLog3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130" start="0" length="0">
    <dxf>
      <font>
        <sz val="10"/>
        <color auto="1"/>
        <name val="Times New Roman"/>
        <family val="1"/>
        <charset val="204"/>
        <scheme val="none"/>
      </font>
      <alignment horizontal="left" vertical="center" wrapText="1"/>
    </dxf>
  </rfmt>
  <rfmt sheetId="1" sqref="B333" start="0" length="2147483647">
    <dxf>
      <font>
        <color rgb="FFFF0000"/>
      </font>
    </dxf>
  </rfmt>
  <rfmt sheetId="1" sqref="B333">
    <dxf>
      <fill>
        <patternFill patternType="solid">
          <bgColor rgb="FFFFFF00"/>
        </patternFill>
      </fill>
    </dxf>
  </rfmt>
  <rfmt sheetId="2" sqref="B130" start="0" length="0">
    <dxf/>
  </rfmt>
  <rfmt sheetId="2" sqref="A130" start="0" length="0">
    <dxf>
      <alignment vertical="top"/>
    </dxf>
  </rfmt>
  <rfmt sheetId="2" sqref="B130" start="0" length="0">
    <dxf>
      <alignment vertical="top"/>
    </dxf>
  </rfmt>
  <rfmt sheetId="2" sqref="C130" start="0" length="0">
    <dxf>
      <numFmt numFmtId="0" formatCode="General"/>
      <alignment vertical="top"/>
    </dxf>
  </rfmt>
  <rfmt sheetId="2" sqref="D130" start="0" length="0">
    <dxf>
      <alignment vertical="top"/>
    </dxf>
  </rfmt>
  <rcc rId="23574" sId="2" odxf="1" dxf="1">
    <nc r="E130" t="inlineStr">
      <is>
        <t>мкр. Энергетиков, д. 40</t>
      </is>
    </nc>
    <ndxf>
      <font>
        <sz val="10"/>
        <color auto="1"/>
        <name val="Times New Roman"/>
        <family val="1"/>
        <charset val="204"/>
        <scheme val="none"/>
      </font>
      <alignment horizontal="center" vertical="top" wrapText="0"/>
    </ndxf>
  </rcc>
  <rfmt sheetId="2" sqref="G130" start="0" length="0">
    <dxf>
      <alignment vertical="top" wrapText="0"/>
    </dxf>
  </rfmt>
  <rfmt sheetId="2" sqref="A125" start="0" length="0">
    <dxf>
      <alignment vertical="top"/>
    </dxf>
  </rfmt>
  <rfmt sheetId="2" sqref="B125" start="0" length="0">
    <dxf>
      <alignment vertical="top"/>
    </dxf>
  </rfmt>
  <rfmt sheetId="2" sqref="C125" start="0" length="0">
    <dxf>
      <numFmt numFmtId="0" formatCode="General"/>
    </dxf>
  </rfmt>
  <rfmt sheetId="2" sqref="G125" start="0" length="0">
    <dxf>
      <alignment vertical="top" wrapText="0"/>
    </dxf>
  </rfmt>
  <rfmt sheetId="2" sqref="A66" start="0" length="0">
    <dxf>
      <alignment vertical="top"/>
    </dxf>
  </rfmt>
  <rfmt sheetId="2" sqref="B66" start="0" length="0">
    <dxf>
      <alignment vertical="top"/>
    </dxf>
  </rfmt>
  <rfmt sheetId="2" sqref="C66" start="0" length="0">
    <dxf>
      <numFmt numFmtId="0" formatCode="General"/>
      <alignment vertical="top"/>
    </dxf>
  </rfmt>
  <rfmt sheetId="2" sqref="D66" start="0" length="0">
    <dxf>
      <numFmt numFmtId="0" formatCode="General"/>
      <alignment vertical="top"/>
    </dxf>
  </rfmt>
  <rfmt sheetId="2" sqref="E66" start="0" length="0">
    <dxf>
      <numFmt numFmtId="0" formatCode="General"/>
      <alignment vertical="top" wrapText="0"/>
    </dxf>
  </rfmt>
  <rfmt sheetId="2" sqref="F66" start="0" length="0">
    <dxf>
      <numFmt numFmtId="0" formatCode="General"/>
      <alignment vertical="top"/>
    </dxf>
  </rfmt>
  <rfmt sheetId="2" sqref="G66" start="0" length="0">
    <dxf>
      <numFmt numFmtId="0" formatCode="General"/>
      <alignment vertical="top" wrapText="0"/>
    </dxf>
  </rfmt>
  <rfmt sheetId="2" sqref="A43" start="0" length="0">
    <dxf>
      <alignment vertical="top"/>
    </dxf>
  </rfmt>
  <rfmt sheetId="2" sqref="B43" start="0" length="0">
    <dxf>
      <alignment vertical="top"/>
    </dxf>
  </rfmt>
  <rfmt sheetId="2" sqref="C43" start="0" length="0">
    <dxf>
      <numFmt numFmtId="0" formatCode="General"/>
      <alignment vertical="top"/>
    </dxf>
  </rfmt>
  <rfmt sheetId="2" sqref="D43" start="0" length="0">
    <dxf>
      <alignment vertical="top"/>
    </dxf>
  </rfmt>
  <rfmt sheetId="2" sqref="F43" start="0" length="0">
    <dxf>
      <numFmt numFmtId="0" formatCode="General"/>
    </dxf>
  </rfmt>
  <rfmt sheetId="2" sqref="G43" start="0" length="0">
    <dxf>
      <alignment vertical="top" wrapText="0"/>
    </dxf>
  </rfmt>
  <rfmt sheetId="2" sqref="A98" start="0" length="0">
    <dxf>
      <alignment vertical="top"/>
    </dxf>
  </rfmt>
  <rfmt sheetId="2" sqref="B98" start="0" length="0">
    <dxf>
      <alignment vertical="top"/>
    </dxf>
  </rfmt>
  <rfmt sheetId="2" sqref="C98" start="0" length="0">
    <dxf>
      <numFmt numFmtId="0" formatCode="General"/>
      <alignment vertical="top"/>
    </dxf>
  </rfmt>
  <rfmt sheetId="2" sqref="D98" start="0" length="0">
    <dxf>
      <alignment vertical="top"/>
    </dxf>
  </rfmt>
  <rfmt sheetId="2" sqref="G98" start="0" length="0">
    <dxf>
      <alignment vertical="top" wrapText="0"/>
    </dxf>
  </rfmt>
  <rfmt sheetId="2" sqref="A99" start="0" length="0">
    <dxf>
      <alignment vertical="top"/>
    </dxf>
  </rfmt>
  <rfmt sheetId="2" sqref="B99" start="0" length="0">
    <dxf>
      <alignment vertical="top"/>
    </dxf>
  </rfmt>
  <rfmt sheetId="2" sqref="C99" start="0" length="0">
    <dxf>
      <numFmt numFmtId="0" formatCode="General"/>
      <alignment vertical="top"/>
    </dxf>
  </rfmt>
  <rfmt sheetId="2" sqref="D99" start="0" length="0">
    <dxf>
      <alignment vertical="top"/>
    </dxf>
  </rfmt>
  <rfmt sheetId="2" sqref="G99" start="0" length="0">
    <dxf>
      <alignment vertical="top" wrapText="0"/>
    </dxf>
  </rfmt>
  <rfmt sheetId="2" sqref="A68" start="0" length="0">
    <dxf>
      <alignment vertical="top"/>
    </dxf>
  </rfmt>
  <rfmt sheetId="2" sqref="B68" start="0" length="0">
    <dxf>
      <alignment vertical="top"/>
    </dxf>
  </rfmt>
  <rfmt sheetId="2" sqref="C68" start="0" length="0">
    <dxf>
      <numFmt numFmtId="0" formatCode="General"/>
      <alignment vertical="top"/>
    </dxf>
  </rfmt>
  <rfmt sheetId="2" sqref="D68" start="0" length="0">
    <dxf>
      <alignment vertical="top"/>
    </dxf>
  </rfmt>
  <rfmt sheetId="2" sqref="E68" start="0" length="0">
    <dxf/>
  </rfmt>
  <rfmt sheetId="2" sqref="F68" start="0" length="0">
    <dxf/>
  </rfmt>
  <rfmt sheetId="2" sqref="G68" start="0" length="0">
    <dxf>
      <alignment vertical="top" wrapText="0"/>
    </dxf>
  </rfmt>
  <rfmt sheetId="2" sqref="A33" start="0" length="0">
    <dxf>
      <alignment vertical="top"/>
    </dxf>
  </rfmt>
  <rfmt sheetId="2" sqref="B33" start="0" length="0">
    <dxf>
      <alignment vertical="top"/>
    </dxf>
  </rfmt>
  <rfmt sheetId="2" sqref="C33" start="0" length="0">
    <dxf>
      <numFmt numFmtId="0" formatCode="General"/>
      <alignment vertical="top"/>
    </dxf>
  </rfmt>
  <rfmt sheetId="2" sqref="D33" start="0" length="0">
    <dxf>
      <alignment vertical="top"/>
    </dxf>
  </rfmt>
  <rfmt sheetId="2" sqref="E33" start="0" length="0">
    <dxf>
      <alignment vertical="top" wrapText="0"/>
    </dxf>
  </rfmt>
  <rfmt sheetId="2" sqref="F33" start="0" length="0">
    <dxf>
      <numFmt numFmtId="0" formatCode="General"/>
      <alignment vertical="top"/>
    </dxf>
  </rfmt>
  <rfmt sheetId="2" sqref="G33" start="0" length="0">
    <dxf>
      <alignment vertical="top" wrapText="0"/>
    </dxf>
  </rfmt>
  <rfmt sheetId="2" sqref="A19" start="0" length="0">
    <dxf>
      <alignment vertical="top"/>
    </dxf>
  </rfmt>
  <rfmt sheetId="2" sqref="B19" start="0" length="0">
    <dxf>
      <alignment vertical="top"/>
    </dxf>
  </rfmt>
  <rfmt sheetId="2" sqref="C19" start="0" length="0">
    <dxf>
      <numFmt numFmtId="0" formatCode="General"/>
      <alignment vertical="top"/>
    </dxf>
  </rfmt>
  <rfmt sheetId="2" sqref="D19" start="0" length="0">
    <dxf>
      <alignment vertical="top"/>
    </dxf>
  </rfmt>
  <rfmt sheetId="2" sqref="E19" start="0" length="0">
    <dxf>
      <numFmt numFmtId="0" formatCode="General"/>
      <alignment vertical="top" wrapText="0"/>
    </dxf>
  </rfmt>
  <rfmt sheetId="2" sqref="F19" start="0" length="0">
    <dxf>
      <numFmt numFmtId="0" formatCode="General"/>
      <alignment vertical="top"/>
    </dxf>
  </rfmt>
  <rfmt sheetId="2" sqref="G19" start="0" length="0">
    <dxf>
      <alignment vertical="top" wrapText="0"/>
    </dxf>
  </rfmt>
  <rfmt sheetId="2" sqref="A46" start="0" length="0">
    <dxf>
      <alignment vertical="top"/>
    </dxf>
  </rfmt>
  <rfmt sheetId="2" sqref="B46" start="0" length="0">
    <dxf>
      <alignment vertical="top"/>
    </dxf>
  </rfmt>
  <rfmt sheetId="2" sqref="C46" start="0" length="0">
    <dxf>
      <numFmt numFmtId="0" formatCode="General"/>
      <alignment vertical="top"/>
    </dxf>
  </rfmt>
  <rfmt sheetId="2" sqref="D46" start="0" length="0">
    <dxf>
      <numFmt numFmtId="0" formatCode="General"/>
      <alignment vertical="top"/>
    </dxf>
  </rfmt>
  <rfmt sheetId="2" sqref="E46" start="0" length="0">
    <dxf>
      <alignment vertical="top" wrapText="0"/>
    </dxf>
  </rfmt>
  <rfmt sheetId="2" sqref="F46" start="0" length="0">
    <dxf>
      <numFmt numFmtId="0" formatCode="General"/>
      <alignment vertical="top"/>
    </dxf>
  </rfmt>
  <rfmt sheetId="2" sqref="G46" start="0" length="0">
    <dxf>
      <numFmt numFmtId="0" formatCode="General"/>
      <alignment vertical="top" wrapText="0"/>
    </dxf>
  </rfmt>
  <rfmt sheetId="2" sqref="A77" start="0" length="0">
    <dxf>
      <alignment vertical="top"/>
    </dxf>
  </rfmt>
  <rfmt sheetId="2" sqref="B77" start="0" length="0">
    <dxf>
      <alignment vertical="top"/>
    </dxf>
  </rfmt>
  <rfmt sheetId="2" sqref="C77" start="0" length="0">
    <dxf>
      <numFmt numFmtId="0" formatCode="General"/>
      <alignment vertical="top"/>
    </dxf>
  </rfmt>
  <rfmt sheetId="2" sqref="D77" start="0" length="0">
    <dxf>
      <alignment vertical="top"/>
    </dxf>
  </rfmt>
  <rfmt sheetId="2" sqref="G77" start="0" length="0">
    <dxf>
      <alignment vertical="top" wrapText="0"/>
    </dxf>
  </rfmt>
  <rfmt sheetId="2" sqref="A74" start="0" length="0">
    <dxf>
      <alignment vertical="top"/>
    </dxf>
  </rfmt>
  <rfmt sheetId="2" sqref="B74" start="0" length="0">
    <dxf>
      <alignment vertical="top"/>
    </dxf>
  </rfmt>
  <rfmt sheetId="2" sqref="C74" start="0" length="0">
    <dxf>
      <numFmt numFmtId="0" formatCode="General"/>
      <alignment vertical="top"/>
    </dxf>
  </rfmt>
  <rfmt sheetId="2" sqref="D74" start="0" length="0">
    <dxf>
      <alignment vertical="top"/>
    </dxf>
  </rfmt>
  <rfmt sheetId="2" sqref="E74" start="0" length="0">
    <dxf/>
  </rfmt>
  <rfmt sheetId="2" sqref="F74" start="0" length="0">
    <dxf/>
  </rfmt>
  <rfmt sheetId="2" sqref="G74" start="0" length="0">
    <dxf>
      <alignment vertical="top" wrapText="0"/>
    </dxf>
  </rfmt>
  <rfmt sheetId="2" sqref="A70" start="0" length="0">
    <dxf>
      <alignment vertical="top"/>
    </dxf>
  </rfmt>
  <rfmt sheetId="2" sqref="B70" start="0" length="0">
    <dxf>
      <alignment vertical="top"/>
    </dxf>
  </rfmt>
  <rfmt sheetId="2" sqref="C70" start="0" length="0">
    <dxf>
      <numFmt numFmtId="0" formatCode="General"/>
      <alignment vertical="top"/>
    </dxf>
  </rfmt>
  <rfmt sheetId="2" sqref="D70" start="0" length="0">
    <dxf>
      <alignment vertical="top"/>
    </dxf>
  </rfmt>
  <rfmt sheetId="2" sqref="G70" start="0" length="0">
    <dxf>
      <alignment vertical="top" wrapText="0"/>
    </dxf>
  </rfmt>
  <rfmt sheetId="2" sqref="A131" start="0" length="0">
    <dxf>
      <alignment vertical="top"/>
    </dxf>
  </rfmt>
  <rfmt sheetId="2" sqref="B131" start="0" length="0">
    <dxf>
      <alignment vertical="top"/>
    </dxf>
  </rfmt>
  <rfmt sheetId="2" sqref="C131" start="0" length="0">
    <dxf>
      <numFmt numFmtId="0" formatCode="General"/>
      <alignment vertical="top"/>
    </dxf>
  </rfmt>
  <rfmt sheetId="2" sqref="D131" start="0" length="0">
    <dxf>
      <alignment vertical="top"/>
    </dxf>
  </rfmt>
  <rfmt sheetId="2" sqref="E131" start="0" length="0">
    <dxf/>
  </rfmt>
  <rfmt sheetId="2" sqref="F131" start="0" length="0">
    <dxf/>
  </rfmt>
  <rfmt sheetId="2" sqref="G131" start="0" length="0">
    <dxf>
      <alignment vertical="top" wrapText="0"/>
    </dxf>
  </rfmt>
  <rfmt sheetId="2" sqref="A56" start="0" length="0">
    <dxf>
      <alignment vertical="top"/>
    </dxf>
  </rfmt>
  <rfmt sheetId="2" sqref="B56" start="0" length="0">
    <dxf>
      <alignment vertical="top"/>
    </dxf>
  </rfmt>
  <rfmt sheetId="2" sqref="C56" start="0" length="0">
    <dxf>
      <numFmt numFmtId="0" formatCode="General"/>
      <alignment vertical="top"/>
    </dxf>
  </rfmt>
  <rfmt sheetId="2" sqref="D56" start="0" length="0">
    <dxf>
      <alignment vertical="top"/>
    </dxf>
  </rfmt>
  <rfmt sheetId="2" sqref="E56" start="0" length="0">
    <dxf>
      <alignment vertical="top" wrapText="0"/>
    </dxf>
  </rfmt>
  <rfmt sheetId="2" sqref="F56" start="0" length="0">
    <dxf>
      <numFmt numFmtId="0" formatCode="General"/>
      <alignment vertical="top"/>
    </dxf>
  </rfmt>
  <rfmt sheetId="2" sqref="G56" start="0" length="0">
    <dxf>
      <alignment vertical="top" wrapText="0"/>
    </dxf>
  </rfmt>
  <rfmt sheetId="2" sqref="A88" start="0" length="0">
    <dxf>
      <alignment vertical="top"/>
    </dxf>
  </rfmt>
  <rfmt sheetId="2" sqref="B88" start="0" length="0">
    <dxf>
      <alignment vertical="top"/>
    </dxf>
  </rfmt>
  <rfmt sheetId="2" sqref="C88" start="0" length="0">
    <dxf>
      <numFmt numFmtId="0" formatCode="General"/>
      <alignment vertical="top"/>
    </dxf>
  </rfmt>
  <rfmt sheetId="2" sqref="D88" start="0" length="0">
    <dxf>
      <alignment vertical="top"/>
    </dxf>
  </rfmt>
  <rfmt sheetId="2" sqref="E88" start="0" length="0">
    <dxf>
      <font>
        <color rgb="FFFF0000"/>
        <name val="Times New Roman"/>
        <family val="1"/>
        <charset val="204"/>
        <scheme val="none"/>
      </font>
    </dxf>
  </rfmt>
  <rfmt sheetId="2" sqref="F88" start="0" length="0">
    <dxf/>
  </rfmt>
  <rfmt sheetId="2" sqref="G88" start="0" length="0">
    <dxf>
      <alignment vertical="top" wrapText="0"/>
    </dxf>
  </rfmt>
  <rfmt sheetId="2" sqref="A97" start="0" length="0">
    <dxf>
      <alignment vertical="top"/>
    </dxf>
  </rfmt>
  <rfmt sheetId="2" sqref="B97" start="0" length="0">
    <dxf>
      <alignment vertical="top"/>
    </dxf>
  </rfmt>
  <rfmt sheetId="2" sqref="C97" start="0" length="0">
    <dxf>
      <numFmt numFmtId="0" formatCode="General"/>
      <alignment vertical="top"/>
    </dxf>
  </rfmt>
  <rfmt sheetId="2" sqref="D97" start="0" length="0">
    <dxf>
      <numFmt numFmtId="0" formatCode="General"/>
      <alignment vertical="top"/>
    </dxf>
  </rfmt>
  <rfmt sheetId="2" sqref="E97" start="0" length="0">
    <dxf>
      <numFmt numFmtId="0" formatCode="General"/>
    </dxf>
  </rfmt>
  <rfmt sheetId="2" sqref="F97" start="0" length="0">
    <dxf>
      <numFmt numFmtId="0" formatCode="General"/>
    </dxf>
  </rfmt>
  <rfmt sheetId="2" sqref="G97" start="0" length="0">
    <dxf>
      <numFmt numFmtId="0" formatCode="General"/>
      <alignment vertical="top" wrapText="0"/>
    </dxf>
  </rfmt>
  <rfmt sheetId="2" sqref="A89" start="0" length="0">
    <dxf>
      <alignment vertical="top"/>
    </dxf>
  </rfmt>
  <rfmt sheetId="2" sqref="B89" start="0" length="0">
    <dxf>
      <alignment vertical="top"/>
    </dxf>
  </rfmt>
  <rfmt sheetId="2" sqref="C89" start="0" length="0">
    <dxf>
      <numFmt numFmtId="0" formatCode="General"/>
      <alignment vertical="top"/>
    </dxf>
  </rfmt>
  <rfmt sheetId="2" sqref="D89" start="0" length="0">
    <dxf>
      <alignment vertical="top"/>
    </dxf>
  </rfmt>
  <rfmt sheetId="2" sqref="E89" start="0" length="0">
    <dxf/>
  </rfmt>
  <rfmt sheetId="2" sqref="F89" start="0" length="0">
    <dxf/>
  </rfmt>
  <rfmt sheetId="2" sqref="G89" start="0" length="0">
    <dxf>
      <alignment vertical="top" wrapText="0"/>
    </dxf>
  </rfmt>
  <rfmt sheetId="2" sqref="A137" start="0" length="0">
    <dxf>
      <alignment vertical="top"/>
    </dxf>
  </rfmt>
  <rfmt sheetId="2" sqref="B137" start="0" length="0">
    <dxf>
      <alignment vertical="top"/>
    </dxf>
  </rfmt>
  <rfmt sheetId="2" sqref="C137" start="0" length="0">
    <dxf>
      <numFmt numFmtId="0" formatCode="General"/>
      <alignment vertical="top"/>
    </dxf>
  </rfmt>
  <rfmt sheetId="2" sqref="D137" start="0" length="0">
    <dxf>
      <alignment vertical="top"/>
    </dxf>
  </rfmt>
  <rfmt sheetId="2" sqref="E137" start="0" length="0">
    <dxf>
      <alignment vertical="top" wrapText="0"/>
    </dxf>
  </rfmt>
  <rfmt sheetId="2" sqref="F137" start="0" length="0">
    <dxf>
      <numFmt numFmtId="0" formatCode="General"/>
      <alignment vertical="top"/>
    </dxf>
  </rfmt>
  <rfmt sheetId="2" sqref="G137" start="0" length="0">
    <dxf>
      <alignment vertical="top" wrapText="0"/>
    </dxf>
  </rfmt>
  <rfmt sheetId="2" sqref="A69" start="0" length="0">
    <dxf>
      <alignment vertical="top"/>
    </dxf>
  </rfmt>
  <rfmt sheetId="2" sqref="B69" start="0" length="0">
    <dxf>
      <alignment vertical="top"/>
    </dxf>
  </rfmt>
  <rfmt sheetId="2" sqref="C69" start="0" length="0">
    <dxf>
      <numFmt numFmtId="0" formatCode="General"/>
      <alignment vertical="top"/>
    </dxf>
  </rfmt>
  <rfmt sheetId="2" sqref="D69" start="0" length="0">
    <dxf>
      <alignment vertical="top"/>
    </dxf>
  </rfmt>
  <rfmt sheetId="2" sqref="G69" start="0" length="0">
    <dxf>
      <alignment vertical="top" wrapText="0"/>
    </dxf>
  </rfmt>
  <rfmt sheetId="2" sqref="A86" start="0" length="0">
    <dxf>
      <alignment vertical="top"/>
    </dxf>
  </rfmt>
  <rfmt sheetId="2" sqref="B86" start="0" length="0">
    <dxf>
      <alignment vertical="top"/>
    </dxf>
  </rfmt>
  <rfmt sheetId="2" sqref="C86" start="0" length="0">
    <dxf>
      <numFmt numFmtId="0" formatCode="General"/>
      <alignment vertical="top"/>
    </dxf>
  </rfmt>
  <rfmt sheetId="2" sqref="D86" start="0" length="0">
    <dxf>
      <alignment vertical="top"/>
    </dxf>
  </rfmt>
  <rfmt sheetId="2" sqref="E86" start="0" length="0">
    <dxf>
      <font>
        <color rgb="FFFF0000"/>
        <name val="Times New Roman"/>
        <family val="1"/>
        <charset val="204"/>
        <scheme val="none"/>
      </font>
    </dxf>
  </rfmt>
  <rfmt sheetId="2" sqref="F86" start="0" length="0">
    <dxf/>
  </rfmt>
  <rfmt sheetId="2" sqref="G86" start="0" length="0">
    <dxf>
      <numFmt numFmtId="0" formatCode="General"/>
      <alignment vertical="top" wrapText="0"/>
    </dxf>
  </rfmt>
  <rfmt sheetId="2" sqref="A23" start="0" length="0">
    <dxf>
      <alignment vertical="top"/>
    </dxf>
  </rfmt>
  <rfmt sheetId="2" sqref="B23" start="0" length="0">
    <dxf>
      <alignment vertical="top"/>
    </dxf>
  </rfmt>
  <rfmt sheetId="2" sqref="C23" start="0" length="0">
    <dxf>
      <numFmt numFmtId="0" formatCode="General"/>
      <alignment vertical="top"/>
    </dxf>
  </rfmt>
  <rfmt sheetId="2" sqref="D23" start="0" length="0">
    <dxf>
      <alignment vertical="top"/>
    </dxf>
  </rfmt>
  <rfmt sheetId="2" sqref="E23" start="0" length="0">
    <dxf>
      <alignment vertical="top" wrapText="0"/>
    </dxf>
  </rfmt>
  <rfmt sheetId="2" sqref="F23" start="0" length="0">
    <dxf>
      <numFmt numFmtId="0" formatCode="General"/>
      <alignment vertical="top"/>
    </dxf>
  </rfmt>
  <rfmt sheetId="2" sqref="G23" start="0" length="0">
    <dxf>
      <alignment vertical="top" wrapText="0"/>
    </dxf>
  </rfmt>
  <rfmt sheetId="2" sqref="A10" start="0" length="0">
    <dxf>
      <alignment vertical="top"/>
    </dxf>
  </rfmt>
  <rfmt sheetId="2" sqref="B10" start="0" length="0">
    <dxf>
      <alignment vertical="top"/>
    </dxf>
  </rfmt>
  <rfmt sheetId="2" sqref="C10" start="0" length="0">
    <dxf>
      <numFmt numFmtId="0" formatCode="General"/>
      <alignment vertical="top"/>
    </dxf>
  </rfmt>
  <rfmt sheetId="2" sqref="D10" start="0" length="0">
    <dxf>
      <alignment vertical="top"/>
    </dxf>
  </rfmt>
  <rfmt sheetId="2" sqref="E10" start="0" length="0">
    <dxf>
      <alignment vertical="top" wrapText="0"/>
    </dxf>
  </rfmt>
  <rfmt sheetId="2" sqref="F10" start="0" length="0">
    <dxf>
      <numFmt numFmtId="0" formatCode="General"/>
      <alignment vertical="top"/>
    </dxf>
  </rfmt>
  <rfmt sheetId="2" sqref="G10" start="0" length="0">
    <dxf>
      <numFmt numFmtId="0" formatCode="General"/>
      <alignment vertical="top" wrapText="0"/>
    </dxf>
  </rfmt>
  <rfmt sheetId="2" sqref="A73" start="0" length="0">
    <dxf>
      <alignment vertical="top"/>
    </dxf>
  </rfmt>
  <rfmt sheetId="2" sqref="B73" start="0" length="0">
    <dxf>
      <alignment vertical="top"/>
    </dxf>
  </rfmt>
  <rfmt sheetId="2" sqref="C73" start="0" length="0">
    <dxf>
      <numFmt numFmtId="0" formatCode="General"/>
      <alignment vertical="top"/>
    </dxf>
  </rfmt>
  <rfmt sheetId="2" sqref="D73" start="0" length="0">
    <dxf>
      <alignment vertical="top"/>
    </dxf>
  </rfmt>
  <rfmt sheetId="2" sqref="E73" start="0" length="0">
    <dxf/>
  </rfmt>
  <rfmt sheetId="2" sqref="F73" start="0" length="0">
    <dxf/>
  </rfmt>
  <rfmt sheetId="2" sqref="G73" start="0" length="0">
    <dxf>
      <alignment vertical="top" wrapText="0"/>
    </dxf>
  </rfmt>
  <rrc rId="23575" sId="1" ref="A333:XFD333" action="deleteRow">
    <rfmt sheetId="1" xfDxf="1" sqref="A333:XFD333" start="0" length="0">
      <dxf>
        <font>
          <color auto="1"/>
        </font>
      </dxf>
    </rfmt>
    <rcc rId="0" sId="1" dxf="1">
      <nc r="A333">
        <v>304</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333" t="inlineStr">
        <is>
          <t>мкр. Энергетиков, д. 40</t>
        </is>
      </nc>
      <ndxf>
        <font>
          <sz val="10"/>
          <color rgb="FFFF0000"/>
          <name val="Times New Roman"/>
          <family val="1"/>
          <charset val="204"/>
          <scheme val="none"/>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cc rId="0" sId="1" dxf="1">
      <nc r="C333">
        <f>ROUND(SUM(D333+E333+F333+G333+H333+I333+J333+K333+M333+O333+P333+Q333+R333+S333),2)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D333" start="0" length="0">
      <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dxf>
    </rfmt>
    <rcc rId="0" sId="1" dxf="1" numFmtId="4">
      <nc r="E333">
        <v>24201.360000000001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F3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3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3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3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3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3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33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33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N3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33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3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33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R3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3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fmt sheetId="2" sqref="F130">
    <dxf>
      <numFmt numFmtId="4" formatCode="#,##0.00"/>
    </dxf>
  </rfmt>
  <rfmt sheetId="2" sqref="F76 F145">
    <dxf>
      <numFmt numFmtId="4" formatCode="#,##0.00"/>
    </dxf>
  </rfmt>
  <rfmt sheetId="2" sqref="E125" start="0" length="0">
    <dxf>
      <font>
        <sz val="10"/>
        <color auto="1"/>
        <name val="Times New Roman"/>
        <family val="1"/>
        <charset val="204"/>
        <scheme val="none"/>
      </font>
      <numFmt numFmtId="2" formatCode="0.00"/>
      <alignment horizontal="left" vertical="center" wrapText="1"/>
    </dxf>
  </rfmt>
  <rcc rId="23576" sId="2">
    <nc r="A130">
      <v>84</v>
    </nc>
  </rcc>
  <rcc rId="23577" sId="2">
    <nc r="B130" t="inlineStr">
      <is>
        <t>-</t>
      </is>
    </nc>
  </rcc>
  <rcc rId="23578" sId="2">
    <nc r="C130" t="inlineStr">
      <is>
        <t>2020</t>
      </is>
    </nc>
  </rcc>
  <rcc rId="23579" sId="2">
    <nc r="D130" t="inlineStr">
      <is>
        <t>Нягань</t>
      </is>
    </nc>
  </rcc>
  <rcc rId="23580" sId="2" odxf="1" dxf="1">
    <nc r="F130">
      <v>24201.360000000001</v>
    </nc>
    <ndxf>
      <numFmt numFmtId="0" formatCode="General"/>
    </ndxf>
  </rcc>
  <rcc rId="23581" sId="2">
    <nc r="G130" t="inlineStr">
      <is>
        <t>Аварийный (33/01-Вх-16428 от 10.08.2022)</t>
      </is>
    </nc>
  </rcc>
  <rcc rId="23582" sId="2">
    <nc r="A125">
      <v>85</v>
    </nc>
  </rcc>
  <rcc rId="23583" sId="2">
    <nc r="B125" t="inlineStr">
      <is>
        <t>-</t>
      </is>
    </nc>
  </rcc>
  <rcc rId="23584" sId="2">
    <nc r="C125">
      <v>2022</v>
    </nc>
  </rcc>
  <rcc rId="23585" sId="2">
    <nc r="D125" t="inlineStr">
      <is>
        <t>Нягань</t>
      </is>
    </nc>
  </rcc>
  <rcc rId="23586" sId="2" odxf="1" dxf="1">
    <nc r="E125" t="inlineStr">
      <is>
        <t>мкр. Энергетиков, д. 40</t>
      </is>
    </nc>
    <ndxf>
      <font>
        <sz val="10"/>
        <color auto="1"/>
        <name val="Times New Roman"/>
        <family val="1"/>
        <charset val="204"/>
        <scheme val="none"/>
      </font>
      <numFmt numFmtId="0" formatCode="General"/>
      <alignment horizontal="center" vertical="top" wrapText="0"/>
    </ndxf>
  </rcc>
  <rcc rId="23587" sId="2">
    <nc r="F125">
      <v>1429608.89</v>
    </nc>
  </rcc>
  <rcc rId="23588" sId="2">
    <nc r="G125" t="inlineStr">
      <is>
        <t>Аварийный (33/01-Вх-16428 от 10.08.2022)</t>
      </is>
    </nc>
  </rcc>
  <rfmt sheetId="2" sqref="F130 F125">
    <dxf>
      <numFmt numFmtId="4" formatCode="#,##0.00"/>
    </dxf>
  </rfmt>
  <rrc rId="23589" sId="1" ref="A1783:XFD1783" action="deleteRow">
    <rfmt sheetId="1" xfDxf="1" sqref="A1783:XFD1783" start="0" length="0">
      <dxf>
        <font>
          <color auto="1"/>
        </font>
      </dxf>
    </rfmt>
    <rcc rId="0" sId="1" dxf="1">
      <nc r="A1783">
        <v>287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783" t="inlineStr">
        <is>
          <t>мкр. Энергетиков, д. 40</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783">
        <f>ROUND(SUM(D1783+E1783+F1783+G1783+H1783+I1783+J1783+K1783+M1783+O1783+P1783+Q1783+R1783+S1783),2)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783">
        <f>ROUND((F1783+G1783+H1783+I1783+J1783+K1783+M1783+O1783+P1783+Q1783+R1783+S1783)*0.0214,2)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7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783">
        <v>245231.76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G1783">
        <v>809449.5</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17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7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J1783">
        <v>344974.99</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K178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L178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7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7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7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7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78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7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78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'2020-2022'!$A$7:$S$2073</formula>
    <oldFormula>'2020-2022'!$A$7:$S$2073</oldFormula>
  </rdn>
  <rdn rId="0" localSheetId="2" customView="1" name="Z_80B49383_3F91_409A_996F_34ABFA0932ED_.wvu.FilterData" hidden="1" oldHidden="1">
    <formula>Примечания!$A$2:$G$162</formula>
    <oldFormula>Примечания!$A$2:$G$162</oldFormula>
  </rdn>
  <rcv guid="{80B49383-3F91-409A-996F-34ABFA0932ED}" action="add"/>
</revisions>
</file>

<file path=xl/revisions/revisionLog3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94" sId="1" numFmtId="4">
    <oc r="H1733">
      <v>1138976.5549999999</v>
    </oc>
    <nc r="H1733">
      <v>1138976.56</v>
    </nc>
  </rcc>
  <rcc rId="23595" sId="1" numFmtId="4">
    <oc r="I1733">
      <v>535647.65500000003</v>
    </oc>
    <nc r="I1733">
      <v>535647.66</v>
    </nc>
  </rcc>
  <rcc rId="23596" sId="1" numFmtId="4">
    <oc r="J1734">
      <v>650010.72499999998</v>
    </oc>
    <nc r="J1734">
      <v>650010.73</v>
    </nc>
  </rcc>
  <rcc rId="23597" sId="1" numFmtId="4">
    <oc r="I1735">
      <v>534503.20499999996</v>
    </oc>
    <nc r="I1735">
      <v>534503.21</v>
    </nc>
  </rcc>
  <rcc rId="23598" sId="1" numFmtId="4">
    <oc r="G1735">
      <v>2544193.344</v>
    </oc>
    <nc r="G1735">
      <v>2544193.34</v>
    </nc>
  </rcc>
  <rcv guid="{588C31BA-C36B-4B9E-AE8B-D926F1C5CA78}" action="delete"/>
  <rdn rId="0" localSheetId="1" customView="1" name="Z_588C31BA_C36B_4B9E_AE8B_D926F1C5CA78_.wvu.FilterData" hidden="1" oldHidden="1">
    <formula>'2020-2022'!$A$7:$S$2073</formula>
    <oldFormula>'2020-2022'!$A$7:$S$2073</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601" sId="1" numFmtId="4">
    <oc r="I1873">
      <f>G1873+G2311</f>
    </oc>
    <nc r="I1873">
      <v>1783378.17</v>
    </nc>
  </rcc>
  <rfmt sheetId="1" sqref="I1873">
    <dxf>
      <fill>
        <patternFill patternType="solid">
          <bgColor rgb="FFFFFF00"/>
        </patternFill>
      </fill>
    </dxf>
  </rfmt>
  <rcv guid="{9595E341-47B0-4869-BE47-43740FED65BC}" action="delete"/>
  <rdn rId="0" localSheetId="1" customView="1" name="Z_9595E341_47B0_4869_BE47_43740FED65BC_.wvu.FilterData" hidden="1" oldHidden="1">
    <formula>'2020-2022'!$A$6:$T$2072</formula>
    <oldFormula>'2020-2022'!$A$6:$T$2072</oldFormula>
  </rdn>
  <rdn rId="0" localSheetId="2" customView="1" name="Z_9595E341_47B0_4869_BE47_43740FED65BC_.wvu.FilterData" hidden="1" oldHidden="1">
    <formula>Примечания!$A$2:$G$162</formula>
    <oldFormula>Примечания!$A$2:$G$162</oldFormula>
  </rdn>
  <rcv guid="{9595E341-47B0-4869-BE47-43740FED65BC}" action="add"/>
</revisions>
</file>

<file path=xl/revisions/revisionLog3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035:XFD2035">
    <dxf>
      <fill>
        <patternFill patternType="solid">
          <bgColor rgb="FFFFFF00"/>
        </patternFill>
      </fill>
    </dxf>
  </rfmt>
  <rcv guid="{9595E341-47B0-4869-BE47-43740FED65BC}" action="delete"/>
  <rdn rId="0" localSheetId="1" customView="1" name="Z_9595E341_47B0_4869_BE47_43740FED65BC_.wvu.FilterData" hidden="1" oldHidden="1">
    <formula>'2020-2022'!$A$6:$T$2072</formula>
    <oldFormula>'2020-2022'!$A$6:$T$2072</oldFormula>
  </rdn>
  <rdn rId="0" localSheetId="2" customView="1" name="Z_9595E341_47B0_4869_BE47_43740FED65BC_.wvu.FilterData" hidden="1" oldHidden="1">
    <formula>Примечания!$A$2:$G$162</formula>
    <oldFormula>Примечания!$A$2:$G$162</oldFormula>
  </rdn>
  <rcv guid="{9595E341-47B0-4869-BE47-43740FED65BC}" action="add"/>
</revisions>
</file>

<file path=xl/revisions/revisionLog3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606" sId="2">
    <oc r="A118">
      <v>1</v>
    </oc>
    <nc r="A118"/>
  </rcc>
  <rcc rId="23607" sId="2">
    <oc r="B118" t="inlineStr">
      <is>
        <t>+</t>
      </is>
    </oc>
    <nc r="B118"/>
  </rcc>
  <rcc rId="23608" sId="2">
    <oc r="C118" t="inlineStr">
      <is>
        <t>2022</t>
      </is>
    </oc>
    <nc r="C118"/>
  </rcc>
  <rcc rId="23609" sId="2">
    <oc r="D118" t="inlineStr">
      <is>
        <t>Нижневартовск</t>
      </is>
    </oc>
    <nc r="D118"/>
  </rcc>
  <rcc rId="23610" sId="2">
    <oc r="E118" t="inlineStr">
      <is>
        <t>ул. Рабочая, д. 51</t>
      </is>
    </oc>
    <nc r="E118"/>
  </rcc>
  <rcc rId="23611" sId="2" numFmtId="4">
    <oc r="F118">
      <v>975085.01</v>
    </oc>
    <nc r="F118"/>
  </rcc>
  <rcc rId="23612" sId="2">
    <oc r="G118" t="inlineStr">
      <is>
        <t>На более ранний ГВС ниже 0,00 (Вх-6194 от 29.03.2022)</t>
      </is>
    </oc>
    <nc r="G118"/>
  </rcc>
  <rcc rId="23613" sId="2">
    <oc r="A80">
      <v>2</v>
    </oc>
    <nc r="A80"/>
  </rcc>
  <rcc rId="23614" sId="2">
    <oc r="B80" t="inlineStr">
      <is>
        <t>+</t>
      </is>
    </oc>
    <nc r="B80"/>
  </rcc>
  <rcc rId="23615" sId="2">
    <oc r="C80" t="inlineStr">
      <is>
        <t>2022</t>
      </is>
    </oc>
    <nc r="C80"/>
  </rcc>
  <rcc rId="23616" sId="2">
    <oc r="D80" t="inlineStr">
      <is>
        <t>Нижневартовск</t>
      </is>
    </oc>
    <nc r="D80"/>
  </rcc>
  <rcc rId="23617" sId="2">
    <oc r="E80" t="inlineStr">
      <is>
        <t>ул. Дружбы Народов, д. 35</t>
      </is>
    </oc>
    <nc r="E80"/>
  </rcc>
  <rcc rId="23618" sId="2" numFmtId="4">
    <oc r="F80">
      <v>158238.21</v>
    </oc>
    <nc r="F80"/>
  </rcc>
  <rcc rId="23619" sId="2">
    <oc r="G80" t="inlineStr">
      <is>
        <t>На более ранний ПИР на фасад без утепления (33/01-Вх-6213 от 29.03.2022 )</t>
      </is>
    </oc>
    <nc r="G80"/>
  </rcc>
  <rcc rId="23620" sId="2">
    <oc r="A127">
      <v>3</v>
    </oc>
    <nc r="A127"/>
  </rcc>
  <rcc rId="23621" sId="2">
    <oc r="B127" t="inlineStr">
      <is>
        <t>-</t>
      </is>
    </oc>
    <nc r="B127"/>
  </rcc>
  <rcc rId="23622" sId="2">
    <oc r="C127" t="inlineStr">
      <is>
        <t>2022</t>
      </is>
    </oc>
    <nc r="C127"/>
  </rcc>
  <rcc rId="23623" sId="2">
    <oc r="D127" t="inlineStr">
      <is>
        <t>Нефтеюганск</t>
      </is>
    </oc>
    <nc r="D127"/>
  </rcc>
  <rcc rId="23624" sId="2">
    <oc r="E127" t="inlineStr">
      <is>
        <t>мкр. 2-й, д. 6</t>
      </is>
    </oc>
    <nc r="E127"/>
  </rcc>
  <rcc rId="23625" sId="2" numFmtId="4">
    <oc r="F127">
      <v>12236354.01</v>
    </oc>
    <nc r="F127"/>
  </rcc>
  <rcc rId="23626" sId="2">
    <oc r="G127" t="inlineStr">
      <is>
        <t>По невозможности на более поздний 2026-25028 (приказ от 28.03.2022 № 17/КР)</t>
      </is>
    </oc>
    <nc r="G127"/>
  </rcc>
  <rcc rId="23627" sId="2">
    <oc r="A121">
      <v>4</v>
    </oc>
    <nc r="A121"/>
  </rcc>
  <rcc rId="23628" sId="2">
    <oc r="B121" t="inlineStr">
      <is>
        <t>-</t>
      </is>
    </oc>
    <nc r="B121"/>
  </rcc>
  <rcc rId="23629" sId="2">
    <oc r="C121" t="inlineStr">
      <is>
        <t>2022</t>
      </is>
    </oc>
    <nc r="C121"/>
  </rcc>
  <rcc rId="23630" sId="2">
    <oc r="D121" t="inlineStr">
      <is>
        <t>Лангепас</t>
      </is>
    </oc>
    <nc r="D121"/>
  </rcc>
  <rcc rId="23631" sId="2">
    <oc r="E121" t="inlineStr">
      <is>
        <t>Парковая, д. 7а</t>
      </is>
    </oc>
    <nc r="E121"/>
  </rcc>
  <rcc rId="23632" sId="2" numFmtId="4">
    <oc r="F121">
      <v>1948273.52</v>
    </oc>
    <nc r="F121"/>
  </rcc>
  <rcc rId="23633" sId="2">
    <oc r="G121" t="inlineStr">
      <is>
        <t>По невозможности на более поздний 2026-25028 (приказ от 28.03.2022 № 18/КР)</t>
      </is>
    </oc>
    <nc r="G121"/>
  </rcc>
  <rcc rId="23634" sId="2">
    <oc r="A135">
      <v>5</v>
    </oc>
    <nc r="A135"/>
  </rcc>
  <rcc rId="23635" sId="2">
    <oc r="B135" t="inlineStr">
      <is>
        <t>+</t>
      </is>
    </oc>
    <nc r="B135"/>
  </rcc>
  <rcc rId="23636" sId="2">
    <oc r="C135" t="inlineStr">
      <is>
        <t>2022</t>
      </is>
    </oc>
    <nc r="C135"/>
  </rcc>
  <rcc rId="23637" sId="2">
    <oc r="D135" t="inlineStr">
      <is>
        <t>Нижневартовск</t>
      </is>
    </oc>
    <nc r="D135"/>
  </rcc>
  <rcc rId="23638" sId="2">
    <oc r="E135" t="inlineStr">
      <is>
        <t>ул. Чапаева, д. 19</t>
      </is>
    </oc>
    <nc r="E135"/>
  </rcc>
  <rcc rId="23639" sId="2" numFmtId="4">
    <oc r="F135">
      <v>6188637.0099999998</v>
    </oc>
    <nc r="F135"/>
  </rcc>
  <rcc rId="23640" sId="2">
    <oc r="G135" t="inlineStr">
      <is>
        <t>По невозможности сети выше 0,00 с 2021 г. (приказ от 23.03.2022 № 16/КР)</t>
      </is>
    </oc>
    <nc r="G135"/>
  </rcc>
  <rcc rId="23641" sId="2">
    <oc r="A84">
      <v>6</v>
    </oc>
    <nc r="A84"/>
  </rcc>
  <rcc rId="23642" sId="2">
    <oc r="B84" t="inlineStr">
      <is>
        <t>+</t>
      </is>
    </oc>
    <nc r="B84"/>
  </rcc>
  <rcc rId="23643" sId="2">
    <oc r="C84" t="inlineStr">
      <is>
        <t>2022</t>
      </is>
    </oc>
    <nc r="C84"/>
  </rcc>
  <rcc rId="23644" sId="2">
    <oc r="D84" t="inlineStr">
      <is>
        <t>Нижневартовск</t>
      </is>
    </oc>
    <nc r="D84"/>
  </rcc>
  <rcc rId="23645" sId="2">
    <oc r="E84" t="inlineStr">
      <is>
        <t>ул. Чапаева, д. 21</t>
      </is>
    </oc>
    <nc r="E84"/>
  </rcc>
  <rcc rId="23646" sId="2" numFmtId="4">
    <oc r="F84">
      <v>6199994.5899999999</v>
    </oc>
    <nc r="F84"/>
  </rcc>
  <rcc rId="23647" sId="2">
    <oc r="G84" t="inlineStr">
      <is>
        <t>По невозможности сети выше 0,00 с 2021 г. (приказ от 23.03.2022 № 14/КР)</t>
      </is>
    </oc>
    <nc r="G84"/>
  </rcc>
  <rcc rId="23648" sId="2">
    <oc r="A132">
      <v>7</v>
    </oc>
    <nc r="A132"/>
  </rcc>
  <rcc rId="23649" sId="2">
    <oc r="B132" t="inlineStr">
      <is>
        <t>+</t>
      </is>
    </oc>
    <nc r="B132"/>
  </rcc>
  <rcc rId="23650" sId="2">
    <oc r="C132" t="inlineStr">
      <is>
        <t>2022</t>
      </is>
    </oc>
    <nc r="C132"/>
  </rcc>
  <rcc rId="23651" sId="2">
    <oc r="D132" t="inlineStr">
      <is>
        <t>Нижневартовск</t>
      </is>
    </oc>
    <nc r="D132"/>
  </rcc>
  <rcc rId="23652" sId="2">
    <oc r="E132" t="inlineStr">
      <is>
        <t>ул. Чапаева, д. 23</t>
      </is>
    </oc>
    <nc r="E132"/>
  </rcc>
  <rcc rId="23653" sId="2" numFmtId="4">
    <oc r="F132">
      <v>6171869.5300000003</v>
    </oc>
    <nc r="F132"/>
  </rcc>
  <rcc rId="23654" sId="2">
    <oc r="G132" t="inlineStr">
      <is>
        <t>По невозможности сети выше 0,00 с 2021 г. (приказ от 23.03.2022 № 15/КР)</t>
      </is>
    </oc>
    <nc r="G132"/>
  </rcc>
  <rcc rId="23655" sId="2">
    <oc r="A17">
      <v>8</v>
    </oc>
    <nc r="A17"/>
  </rcc>
  <rcc rId="23656" sId="2">
    <oc r="B17" t="inlineStr">
      <is>
        <t>+</t>
      </is>
    </oc>
    <nc r="B17"/>
  </rcc>
  <rcc rId="23657" sId="2">
    <oc r="C17" t="inlineStr">
      <is>
        <t>2021</t>
      </is>
    </oc>
    <nc r="C17"/>
  </rcc>
  <rcc rId="23658" sId="2">
    <oc r="D17" t="inlineStr">
      <is>
        <t>Когалым</t>
      </is>
    </oc>
    <nc r="D17"/>
  </rcc>
  <rcc rId="23659" sId="2">
    <oc r="E17" t="inlineStr">
      <is>
        <t>ул. Степана Повха, д. 4</t>
      </is>
    </oc>
    <nc r="E17"/>
  </rcc>
  <rcc rId="23660" sId="2" numFmtId="4">
    <oc r="F17">
      <v>536269.31999999995</v>
    </oc>
    <nc r="F17"/>
  </rcc>
  <rcc rId="23661" sId="2">
    <oc r="G17" t="inlineStr">
      <is>
        <t xml:space="preserve"> 33/01-сд-984 от 18.04.2022</t>
      </is>
    </oc>
    <nc r="G17"/>
  </rcc>
  <rcc rId="23662" sId="2">
    <oc r="A16">
      <v>9</v>
    </oc>
    <nc r="A16"/>
  </rcc>
  <rcc rId="23663" sId="2">
    <oc r="B16" t="inlineStr">
      <is>
        <t>+</t>
      </is>
    </oc>
    <nc r="B16"/>
  </rcc>
  <rcc rId="23664" sId="2">
    <oc r="C16" t="inlineStr">
      <is>
        <t>2022</t>
      </is>
    </oc>
    <nc r="C16"/>
  </rcc>
  <rcc rId="23665" sId="2">
    <oc r="D16" t="inlineStr">
      <is>
        <t>Нижневартовск</t>
      </is>
    </oc>
    <nc r="D16"/>
  </rcc>
  <rcc rId="23666" sId="2">
    <oc r="E16" t="inlineStr">
      <is>
        <t>ул. 60 лет Октября, д. 48</t>
      </is>
    </oc>
    <nc r="E16"/>
  </rcc>
  <rcc rId="23667" sId="2" numFmtId="4">
    <oc r="F16">
      <v>34029933.619999997</v>
    </oc>
    <nc r="F16"/>
  </rcc>
  <rcc rId="23668" sId="2">
    <oc r="G16" t="inlineStr">
      <is>
        <t xml:space="preserve"> № 33/01-Вх-7901 от 22.04.2022</t>
      </is>
    </oc>
    <nc r="G16"/>
  </rcc>
  <rcc rId="23669" sId="2">
    <oc r="A18">
      <v>10</v>
    </oc>
    <nc r="A18"/>
  </rcc>
  <rcc rId="23670" sId="2">
    <oc r="B18" t="inlineStr">
      <is>
        <t>-</t>
      </is>
    </oc>
    <nc r="B18"/>
  </rcc>
  <rcc rId="23671" sId="2">
    <oc r="C18" t="inlineStr">
      <is>
        <t>2021</t>
      </is>
    </oc>
    <nc r="C18"/>
  </rcc>
  <rcc rId="23672" sId="2">
    <oc r="D18" t="inlineStr">
      <is>
        <t>Нижневартовск</t>
      </is>
    </oc>
    <nc r="D18"/>
  </rcc>
  <rcc rId="23673" sId="2">
    <oc r="E18" t="inlineStr">
      <is>
        <t>ул. 60 лет Октября, д. 7</t>
      </is>
    </oc>
    <nc r="E18"/>
  </rcc>
  <rcc rId="23674" sId="2" numFmtId="4">
    <oc r="F18">
      <v>1249537.8</v>
    </oc>
    <nc r="F18"/>
  </rcc>
  <rcc rId="23675" sId="2">
    <oc r="G18" t="inlineStr">
      <is>
        <t>По невозможности на 2026-2028 гг. (приказ от 28.04.22 № 29-КР)</t>
      </is>
    </oc>
    <nc r="G18"/>
  </rcc>
  <rcc rId="23676" sId="2">
    <oc r="A21">
      <v>11</v>
    </oc>
    <nc r="A21"/>
  </rcc>
  <rcc rId="23677" sId="2">
    <oc r="B21" t="inlineStr">
      <is>
        <t>+</t>
      </is>
    </oc>
    <nc r="B21"/>
  </rcc>
  <rcc rId="23678" sId="2">
    <oc r="C21" t="inlineStr">
      <is>
        <t>2022</t>
      </is>
    </oc>
    <nc r="C21"/>
  </rcc>
  <rcc rId="23679" sId="2">
    <oc r="D21" t="inlineStr">
      <is>
        <t>Нижневартовск</t>
      </is>
    </oc>
    <nc r="D21"/>
  </rcc>
  <rcc rId="23680" sId="2">
    <oc r="E21" t="inlineStr">
      <is>
        <t>ул. Мира, д. 81</t>
      </is>
    </oc>
    <nc r="E21"/>
  </rcc>
  <rcc rId="23681" sId="2" numFmtId="4">
    <oc r="F21">
      <v>1884168.19</v>
    </oc>
    <nc r="F21"/>
  </rcc>
  <rcc rId="23682" sId="2">
    <oc r="G21" t="inlineStr">
      <is>
        <t>По невозможности (приказ от 24.05.2022 № 33-КР)</t>
      </is>
    </oc>
    <nc r="G21"/>
  </rcc>
  <rcc rId="23683" sId="2">
    <oc r="A79">
      <v>12</v>
    </oc>
    <nc r="A79"/>
  </rcc>
  <rcc rId="23684" sId="2">
    <oc r="B79" t="inlineStr">
      <is>
        <t>-</t>
      </is>
    </oc>
    <nc r="B79"/>
  </rcc>
  <rcc rId="23685" sId="2">
    <oc r="C79" t="inlineStr">
      <is>
        <t>2022</t>
      </is>
    </oc>
    <nc r="C79"/>
  </rcc>
  <rcc rId="23686" sId="2">
    <oc r="D79" t="inlineStr">
      <is>
        <t>Нижневартовск</t>
      </is>
    </oc>
    <nc r="D79"/>
  </rcc>
  <rcc rId="23687" sId="2">
    <oc r="E79" t="inlineStr">
      <is>
        <t>ул. Омская, д. 24</t>
      </is>
    </oc>
    <nc r="E79"/>
  </rcc>
  <rcc rId="23688" sId="2" numFmtId="4">
    <oc r="F79">
      <v>4410307.66</v>
    </oc>
    <nc r="F79"/>
  </rcc>
  <rcc rId="23689" sId="2">
    <oc r="G79" t="inlineStr">
      <is>
        <t>По невозможности на 2026-2028 гг. (приказ от 27.05.22 № 35-КР)</t>
      </is>
    </oc>
    <nc r="G79"/>
  </rcc>
  <rcc rId="23690" sId="2">
    <oc r="A27">
      <v>13</v>
    </oc>
    <nc r="A27"/>
  </rcc>
  <rcc rId="23691" sId="2">
    <oc r="B27" t="inlineStr">
      <is>
        <t>-</t>
      </is>
    </oc>
    <nc r="B27"/>
  </rcc>
  <rcc rId="23692" sId="2">
    <oc r="C27" t="inlineStr">
      <is>
        <t>2022</t>
      </is>
    </oc>
    <nc r="C27"/>
  </rcc>
  <rcc rId="23693" sId="2">
    <oc r="D27" t="inlineStr">
      <is>
        <t>Нижневартовск</t>
      </is>
    </oc>
    <nc r="D27"/>
  </rcc>
  <rcc rId="23694" sId="2">
    <oc r="E27" t="inlineStr">
      <is>
        <t>ул. Интернациональная, д. 20Б</t>
      </is>
    </oc>
    <nc r="E27"/>
  </rcc>
  <rcc rId="23695" sId="2" numFmtId="4">
    <oc r="F27">
      <v>4105318.97</v>
    </oc>
    <nc r="F27"/>
  </rcc>
  <rcc rId="23696" sId="2">
    <oc r="G27" t="inlineStr">
      <is>
        <t>ХГВС, ВО (все сети выше 0,00) выполнены в 2021 году</t>
      </is>
    </oc>
    <nc r="G27"/>
  </rcc>
  <rcc rId="23697" sId="2">
    <oc r="A3">
      <v>14</v>
    </oc>
    <nc r="A3"/>
  </rcc>
  <rcc rId="23698" sId="2">
    <oc r="B3" t="inlineStr">
      <is>
        <t>-</t>
      </is>
    </oc>
    <nc r="B3"/>
  </rcc>
  <rcc rId="23699" sId="2">
    <oc r="C3" t="inlineStr">
      <is>
        <t>2021</t>
      </is>
    </oc>
    <nc r="C3"/>
  </rcc>
  <rcc rId="23700" sId="2">
    <oc r="D3" t="inlineStr">
      <is>
        <t>Нижневартовск</t>
      </is>
    </oc>
    <nc r="D3"/>
  </rcc>
  <rcc rId="23701" sId="2">
    <oc r="E3" t="inlineStr">
      <is>
        <t>ул. Чапаева, д. 67</t>
      </is>
    </oc>
    <nc r="E3"/>
  </rcc>
  <rcc rId="23702" sId="2" numFmtId="4">
    <oc r="F3">
      <v>558467.49</v>
    </oc>
    <nc r="F3"/>
  </rcc>
  <rcc rId="23703" sId="2">
    <oc r="G3" t="inlineStr">
      <is>
        <t>По невозможности на 2026-2028 (40/КР от 31.05.2022)</t>
      </is>
    </oc>
    <nc r="G3"/>
  </rcc>
  <rcc rId="23704" sId="2">
    <oc r="A129">
      <v>15</v>
    </oc>
    <nc r="A129"/>
  </rcc>
  <rcc rId="23705" sId="2">
    <oc r="B129" t="inlineStr">
      <is>
        <t>-</t>
      </is>
    </oc>
    <nc r="B129"/>
  </rcc>
  <rcc rId="23706" sId="2">
    <oc r="C129" t="inlineStr">
      <is>
        <t>2021</t>
      </is>
    </oc>
    <nc r="C129"/>
  </rcc>
  <rcc rId="23707" sId="2">
    <oc r="D129" t="inlineStr">
      <is>
        <t>Нижневартовск</t>
      </is>
    </oc>
    <nc r="D129"/>
  </rcc>
  <rcc rId="23708" sId="2">
    <oc r="E129" t="inlineStr">
      <is>
        <t>ул. Чапаева, д. 69</t>
      </is>
    </oc>
    <nc r="E129"/>
  </rcc>
  <rcc rId="23709" sId="2" numFmtId="4">
    <oc r="F129">
      <v>668148.51</v>
    </oc>
    <nc r="F129"/>
  </rcc>
  <rcc rId="23710" sId="2">
    <oc r="G129" t="inlineStr">
      <is>
        <t>По невозможности на 2026-2028 (41/КР от 31.05.2022)</t>
      </is>
    </oc>
    <nc r="G129"/>
  </rcc>
  <rcc rId="23711" sId="2">
    <oc r="A71">
      <v>16</v>
    </oc>
    <nc r="A71"/>
  </rcc>
  <rcc rId="23712" sId="2">
    <oc r="B71" t="inlineStr">
      <is>
        <t>-</t>
      </is>
    </oc>
    <nc r="B71"/>
  </rcc>
  <rcc rId="23713" sId="2">
    <oc r="C71" t="inlineStr">
      <is>
        <t>2022</t>
      </is>
    </oc>
    <nc r="C71"/>
  </rcc>
  <rcc rId="23714" sId="2">
    <oc r="D71" t="inlineStr">
      <is>
        <t>Нижневартовск</t>
      </is>
    </oc>
    <nc r="D71"/>
  </rcc>
  <rcc rId="23715" sId="2">
    <oc r="E71" t="inlineStr">
      <is>
        <t>ул. Спортивная, д. 17</t>
      </is>
    </oc>
    <nc r="E71"/>
  </rcc>
  <rcc rId="23716" sId="2" numFmtId="4">
    <oc r="F71">
      <v>5776472.9500000002</v>
    </oc>
    <nc r="F71"/>
  </rcc>
  <rcc rId="23717" sId="2">
    <oc r="G71" t="inlineStr">
      <is>
        <t>По невозможности на 2026-2028 (49/КР от 27.05.2022)</t>
      </is>
    </oc>
    <nc r="G71"/>
  </rcc>
  <rcc rId="23718" sId="2">
    <oc r="A72">
      <v>17</v>
    </oc>
    <nc r="A72"/>
  </rcc>
  <rcc rId="23719" sId="2">
    <oc r="B72" t="inlineStr">
      <is>
        <t>+</t>
      </is>
    </oc>
    <nc r="B72"/>
  </rcc>
  <rcc rId="23720" sId="2">
    <oc r="C72" t="inlineStr">
      <is>
        <t>2022</t>
      </is>
    </oc>
    <nc r="C72"/>
  </rcc>
  <rcc rId="23721" sId="2">
    <oc r="D72" t="inlineStr">
      <is>
        <t>Нижневартовск</t>
      </is>
    </oc>
    <nc r="D72"/>
  </rcc>
  <rcc rId="23722" sId="2">
    <oc r="E72" t="inlineStr">
      <is>
        <t>ул. Интернациональная, д. 22</t>
      </is>
    </oc>
    <nc r="E72"/>
  </rcc>
  <rcc rId="23723" sId="2" numFmtId="4">
    <oc r="F72">
      <v>3048107.73</v>
    </oc>
    <nc r="F72"/>
  </rcc>
  <rcc rId="23724" sId="2">
    <oc r="G72" t="inlineStr">
      <is>
        <t>ТС выше 0,00 по невозможности с 2021 (36/КР от 02.06.2022)</t>
      </is>
    </oc>
    <nc r="G72"/>
  </rcc>
  <rcc rId="23725" sId="2">
    <oc r="A26">
      <v>18</v>
    </oc>
    <nc r="A26"/>
  </rcc>
  <rcc rId="23726" sId="2">
    <oc r="B26" t="inlineStr">
      <is>
        <t>-</t>
      </is>
    </oc>
    <nc r="B26"/>
  </rcc>
  <rcc rId="23727" sId="2">
    <oc r="C26" t="inlineStr">
      <is>
        <t>2022</t>
      </is>
    </oc>
    <nc r="C26"/>
  </rcc>
  <rcc rId="23728" sId="2">
    <oc r="D26" t="inlineStr">
      <is>
        <t>Нижневартовск</t>
      </is>
    </oc>
    <nc r="D26"/>
  </rcc>
  <rcc rId="23729" sId="2">
    <oc r="E26" t="inlineStr">
      <is>
        <t>ул. Интернациональная, д. 20</t>
      </is>
    </oc>
    <nc r="E26"/>
  </rcc>
  <rcc rId="23730" sId="2" numFmtId="4">
    <oc r="F26">
      <v>7469731.4900000002</v>
    </oc>
    <nc r="F26"/>
  </rcc>
  <rcc rId="23731" sId="2">
    <oc r="G26" t="inlineStr">
      <is>
        <t>По невозможности на 2026-2028 (47/КР от 10.06.2022)</t>
      </is>
    </oc>
    <nc r="G26"/>
  </rcc>
  <rcc rId="23732" sId="2">
    <oc r="A41">
      <v>19</v>
    </oc>
    <nc r="A41"/>
  </rcc>
  <rcc rId="23733" sId="2">
    <oc r="B41" t="inlineStr">
      <is>
        <t>-</t>
      </is>
    </oc>
    <nc r="B41"/>
  </rcc>
  <rcc rId="23734" sId="2">
    <oc r="C41" t="inlineStr">
      <is>
        <t>2022</t>
      </is>
    </oc>
    <nc r="C41"/>
  </rcc>
  <rcc rId="23735" sId="2">
    <oc r="D41" t="inlineStr">
      <is>
        <t>Нижневартовск</t>
      </is>
    </oc>
    <nc r="D41"/>
  </rcc>
  <rcc rId="23736" sId="2">
    <oc r="E41" t="inlineStr">
      <is>
        <t>ул. Гагарина, д. 7</t>
      </is>
    </oc>
    <nc r="E41"/>
  </rcc>
  <rcc rId="23737" sId="2" numFmtId="4">
    <oc r="F41">
      <v>1848521.2</v>
    </oc>
    <nc r="F41"/>
  </rcc>
  <rcc rId="23738" sId="2">
    <oc r="G41" t="inlineStr">
      <is>
        <t>По невозможности на 2026-2028 (53/КР от 14.06.2022)</t>
      </is>
    </oc>
    <nc r="G41"/>
  </rcc>
  <rcc rId="23739" sId="2">
    <oc r="A95">
      <v>20</v>
    </oc>
    <nc r="A95"/>
  </rcc>
  <rcc rId="23740" sId="2">
    <oc r="B95" t="inlineStr">
      <is>
        <t>-</t>
      </is>
    </oc>
    <nc r="B95"/>
  </rcc>
  <rcc rId="23741" sId="2">
    <oc r="C95" t="inlineStr">
      <is>
        <t>2021</t>
      </is>
    </oc>
    <nc r="C95"/>
  </rcc>
  <rcc rId="23742" sId="2">
    <oc r="D95" t="inlineStr">
      <is>
        <t>Нижневартовск</t>
      </is>
    </oc>
    <nc r="D95"/>
  </rcc>
  <rcc rId="23743" sId="2">
    <oc r="E95" t="inlineStr">
      <is>
        <t>б-р. Комсомольский, д. 14А</t>
      </is>
    </oc>
    <nc r="E95"/>
  </rcc>
  <rcc rId="23744" sId="2" numFmtId="4">
    <oc r="F95">
      <v>781738.68</v>
    </oc>
    <nc r="F95"/>
  </rcc>
  <rcc rId="23745" sId="2">
    <oc r="G95" t="inlineStr">
      <is>
        <t>По невозможности на 2026-2028 (54/КР от 16.06.2022)</t>
      </is>
    </oc>
    <nc r="G95"/>
  </rcc>
  <rcc rId="23746" sId="2">
    <oc r="A128">
      <v>21</v>
    </oc>
    <nc r="A128"/>
  </rcc>
  <rcc rId="23747" sId="2">
    <oc r="B128" t="inlineStr">
      <is>
        <t>+</t>
      </is>
    </oc>
    <nc r="B128"/>
  </rcc>
  <rcc rId="23748" sId="2">
    <oc r="C128" t="inlineStr">
      <is>
        <t>2022</t>
      </is>
    </oc>
    <nc r="C128"/>
  </rcc>
  <rcc rId="23749" sId="2">
    <oc r="D128" t="inlineStr">
      <is>
        <t>Югорск</t>
      </is>
    </oc>
    <nc r="D128"/>
  </rcc>
  <rcc rId="23750" sId="2">
    <oc r="E128" t="inlineStr">
      <is>
        <t>ул. Таежная, д. 4*</t>
      </is>
    </oc>
    <nc r="E128"/>
  </rcc>
  <rcc rId="23751" sId="2" numFmtId="4">
    <oc r="F128">
      <v>1919107.13</v>
    </oc>
    <nc r="F128"/>
  </rcc>
  <rcc rId="23752" sId="2">
    <oc r="G128" t="inlineStr">
      <is>
        <t>На более ранний, спецсчет</t>
      </is>
    </oc>
    <nc r="G128"/>
  </rcc>
  <rcc rId="23753" sId="2">
    <oc r="A30">
      <v>22</v>
    </oc>
    <nc r="A30"/>
  </rcc>
  <rcc rId="23754" sId="2">
    <oc r="B30" t="inlineStr">
      <is>
        <t>-</t>
      </is>
    </oc>
    <nc r="B30"/>
  </rcc>
  <rcc rId="23755" sId="2">
    <oc r="C30" t="inlineStr">
      <is>
        <t>2022</t>
      </is>
    </oc>
    <nc r="C30"/>
  </rcc>
  <rcc rId="23756" sId="2">
    <oc r="D30" t="inlineStr">
      <is>
        <t>Нижневартовск</t>
      </is>
    </oc>
    <nc r="D30"/>
  </rcc>
  <rcc rId="23757" sId="2">
    <oc r="E30" t="inlineStr">
      <is>
        <t>ул. Ханты-Мансийская, д. 35</t>
      </is>
    </oc>
    <nc r="E30"/>
  </rcc>
  <rcc rId="23758" sId="2" numFmtId="4">
    <oc r="F30">
      <v>6705488.1399999997</v>
    </oc>
    <nc r="F30"/>
  </rcc>
  <rcc rId="23759" sId="2">
    <oc r="G30" t="inlineStr">
      <is>
        <t>По невозможности на 2026-2028 (55/КР от 14.06.2022)</t>
      </is>
    </oc>
    <nc r="G30"/>
  </rcc>
  <rcc rId="23760" sId="2">
    <oc r="A133">
      <v>23</v>
    </oc>
    <nc r="A133"/>
  </rcc>
  <rcc rId="23761" sId="2">
    <oc r="B133" t="inlineStr">
      <is>
        <t>+</t>
      </is>
    </oc>
    <nc r="B133"/>
  </rcc>
  <rcc rId="23762" sId="2">
    <oc r="C133" t="inlineStr">
      <is>
        <t>2022</t>
      </is>
    </oc>
    <nc r="C133"/>
  </rcc>
  <rcc rId="23763" sId="2">
    <oc r="D133" t="inlineStr">
      <is>
        <t>Сургут</t>
      </is>
    </oc>
    <nc r="D133"/>
  </rcc>
  <rcc rId="23764" sId="2">
    <oc r="E133" t="inlineStr">
      <is>
        <t>ул. Лермонтова, д. 4/1</t>
      </is>
    </oc>
    <nc r="E133"/>
  </rcc>
  <rcc rId="23765" sId="2" numFmtId="4">
    <oc r="F133">
      <v>14528599.970000001</v>
    </oc>
    <nc r="F133"/>
  </rcc>
  <rcc rId="23766" sId="2">
    <oc r="G133" t="inlineStr">
      <is>
        <t>На более ранний по решению собственников и комиссии</t>
      </is>
    </oc>
    <nc r="G133"/>
  </rcc>
  <rcc rId="23767" sId="2">
    <oc r="A36">
      <v>24</v>
    </oc>
    <nc r="A36"/>
  </rcc>
  <rcc rId="23768" sId="2">
    <oc r="B36" t="inlineStr">
      <is>
        <t>+</t>
      </is>
    </oc>
    <nc r="B36"/>
  </rcc>
  <rcc rId="23769" sId="2">
    <oc r="C36" t="inlineStr">
      <is>
        <t>2022</t>
      </is>
    </oc>
    <nc r="C36"/>
  </rcc>
  <rcc rId="23770" sId="2">
    <oc r="D36" t="inlineStr">
      <is>
        <t>Сургут</t>
      </is>
    </oc>
    <nc r="D36"/>
  </rcc>
  <rcc rId="23771" sId="2">
    <oc r="E36" t="inlineStr">
      <is>
        <t>ул. Островского, д. 9</t>
      </is>
    </oc>
    <nc r="E36"/>
  </rcc>
  <rcc rId="23772" sId="2" numFmtId="4">
    <oc r="F36">
      <v>18762253.960000001</v>
    </oc>
    <nc r="F36"/>
  </rcc>
  <rcc rId="23773" sId="2">
    <oc r="G36" t="inlineStr">
      <is>
        <t>На более ранний по решению собственников и комиссии</t>
      </is>
    </oc>
    <nc r="G36"/>
  </rcc>
  <rcc rId="23774" sId="2">
    <oc r="A48">
      <v>25</v>
    </oc>
    <nc r="A48"/>
  </rcc>
  <rcc rId="23775" sId="2">
    <oc r="B48" t="inlineStr">
      <is>
        <t>+</t>
      </is>
    </oc>
    <nc r="B48"/>
  </rcc>
  <rcc rId="23776" sId="2">
    <oc r="C48" t="inlineStr">
      <is>
        <t>2022</t>
      </is>
    </oc>
    <nc r="C48"/>
  </rcc>
  <rcc rId="23777" sId="2">
    <oc r="D48" t="inlineStr">
      <is>
        <t>Сургут</t>
      </is>
    </oc>
    <nc r="D48"/>
  </rcc>
  <rcc rId="23778" sId="2">
    <oc r="E48" t="inlineStr">
      <is>
        <t>ул. Крылова, д. 5</t>
      </is>
    </oc>
    <nc r="E48"/>
  </rcc>
  <rcc rId="23779" sId="2" numFmtId="4">
    <oc r="F48">
      <v>14373946.4</v>
    </oc>
    <nc r="F48"/>
  </rcc>
  <rcc rId="23780" sId="2">
    <oc r="G48" t="inlineStr">
      <is>
        <t>На более ранний по решению собственников и комиссии</t>
      </is>
    </oc>
    <nc r="G48"/>
  </rcc>
  <rcc rId="23781" sId="2">
    <oc r="A25">
      <v>26</v>
    </oc>
    <nc r="A25"/>
  </rcc>
  <rcc rId="23782" sId="2">
    <oc r="B25" t="inlineStr">
      <is>
        <t>-</t>
      </is>
    </oc>
    <nc r="B25"/>
  </rcc>
  <rcc rId="23783" sId="2">
    <oc r="C25" t="inlineStr">
      <is>
        <t>2022</t>
      </is>
    </oc>
    <nc r="C25"/>
  </rcc>
  <rcc rId="23784" sId="2">
    <oc r="D25" t="inlineStr">
      <is>
        <t>Нижневартовск</t>
      </is>
    </oc>
    <nc r="D25"/>
  </rcc>
  <rcc rId="23785" sId="2">
    <oc r="E25" t="inlineStr">
      <is>
        <t>ул. Мира, д. 50</t>
      </is>
    </oc>
    <nc r="E25"/>
  </rcc>
  <rcc rId="23786" sId="2" numFmtId="4">
    <oc r="F25">
      <v>5848961.1699999999</v>
    </oc>
    <nc r="F25"/>
  </rcc>
  <rcc rId="23787" sId="2">
    <oc r="G25" t="inlineStr">
      <is>
        <t>По невозможности на 2026-2028 (52/КР от 14.06.2022)</t>
      </is>
    </oc>
    <nc r="G25"/>
  </rcc>
  <rcc rId="23788" sId="2">
    <oc r="A37">
      <v>27</v>
    </oc>
    <nc r="A37"/>
  </rcc>
  <rcc rId="23789" sId="2">
    <oc r="B37" t="inlineStr">
      <is>
        <t>-</t>
      </is>
    </oc>
    <nc r="B37"/>
  </rcc>
  <rcc rId="23790" sId="2">
    <oc r="C37" t="inlineStr">
      <is>
        <t>2022</t>
      </is>
    </oc>
    <nc r="C37"/>
  </rcc>
  <rcc rId="23791" sId="2">
    <oc r="D37" t="inlineStr">
      <is>
        <t>Сургутский район</t>
      </is>
    </oc>
    <nc r="D37"/>
  </rcc>
  <rcc rId="23792" sId="2">
    <oc r="E37" t="inlineStr">
      <is>
        <t>пгт. Федоровский, ул. Московская, д. 13</t>
      </is>
    </oc>
    <nc r="E37"/>
  </rcc>
  <rcc rId="23793" sId="2" numFmtId="4">
    <oc r="F37">
      <v>5386075.29</v>
    </oc>
    <nc r="F37"/>
  </rcc>
  <rcc rId="23794" sId="2">
    <oc r="G37" t="inlineStr">
      <is>
        <t>Перенесли на 2023 года, аукцион не состоялся в 2022 году (СД-1616 от 22.06.2022)</t>
      </is>
    </oc>
    <nc r="G37"/>
  </rcc>
  <rcc rId="23795" sId="2">
    <oc r="A109">
      <v>28</v>
    </oc>
    <nc r="A109"/>
  </rcc>
  <rcc rId="23796" sId="2">
    <oc r="B109" t="inlineStr">
      <is>
        <t>-</t>
      </is>
    </oc>
    <nc r="B109"/>
  </rcc>
  <rcc rId="23797" sId="2">
    <oc r="C109" t="inlineStr">
      <is>
        <t>2022</t>
      </is>
    </oc>
    <nc r="C109"/>
  </rcc>
  <rcc rId="23798" sId="2">
    <oc r="D109" t="inlineStr">
      <is>
        <t>Сургутский район</t>
      </is>
    </oc>
    <nc r="D109"/>
  </rcc>
  <rcc rId="23799" sId="2">
    <oc r="E109" t="inlineStr">
      <is>
        <t>пгт. Федоровский, ул. Московская, д. 15А</t>
      </is>
    </oc>
    <nc r="E109"/>
  </rcc>
  <rcc rId="23800" sId="2" numFmtId="4">
    <oc r="F109">
      <v>4430418.4400000004</v>
    </oc>
    <nc r="F109"/>
  </rcc>
  <rcc rId="23801" sId="2">
    <oc r="G109" t="inlineStr">
      <is>
        <t>Перенесли на 2023 года, аукцион не состоялся в 2022 году (СД-1616 от 22.06.2022)</t>
      </is>
    </oc>
    <nc r="G109"/>
  </rcc>
  <rcc rId="23802" sId="2">
    <oc r="A104">
      <v>29</v>
    </oc>
    <nc r="A104"/>
  </rcc>
  <rcc rId="23803" sId="2">
    <oc r="B104" t="inlineStr">
      <is>
        <t>-</t>
      </is>
    </oc>
    <nc r="B104"/>
  </rcc>
  <rcc rId="23804" sId="2">
    <oc r="C104" t="inlineStr">
      <is>
        <t>2022</t>
      </is>
    </oc>
    <nc r="C104"/>
  </rcc>
  <rcc rId="23805" sId="2">
    <oc r="D104" t="inlineStr">
      <is>
        <t>Сургутский район</t>
      </is>
    </oc>
    <nc r="D104"/>
  </rcc>
  <rcc rId="23806" sId="2">
    <oc r="E104" t="inlineStr">
      <is>
        <t>пгт. Федоровский, ул. Пионерная, д. 38А</t>
      </is>
    </oc>
    <nc r="E104"/>
  </rcc>
  <rcc rId="23807" sId="2" numFmtId="4">
    <oc r="F104">
      <v>4732613.9400000004</v>
    </oc>
    <nc r="F104"/>
  </rcc>
  <rcc rId="23808" sId="2">
    <oc r="G104" t="inlineStr">
      <is>
        <t>Перенесли на 2023 года, аукцион не состоялся в 2022 году (СД-1616 от 22.06.2022)</t>
      </is>
    </oc>
    <nc r="G104"/>
  </rcc>
  <rcc rId="23809" sId="2">
    <oc r="A96">
      <v>30</v>
    </oc>
    <nc r="A96"/>
  </rcc>
  <rcc rId="23810" sId="2">
    <oc r="B96" t="inlineStr">
      <is>
        <t>-</t>
      </is>
    </oc>
    <nc r="B96"/>
  </rcc>
  <rcc rId="23811" sId="2">
    <oc r="C96" t="inlineStr">
      <is>
        <t>2022</t>
      </is>
    </oc>
    <nc r="C96"/>
  </rcc>
  <rcc rId="23812" sId="2">
    <oc r="D96" t="inlineStr">
      <is>
        <t>Сургутский район</t>
      </is>
    </oc>
    <nc r="D96"/>
  </rcc>
  <rcc rId="23813" sId="2">
    <oc r="E96" t="inlineStr">
      <is>
        <t>пгт. Федоровский, ул. Савуйская, д. 21</t>
      </is>
    </oc>
    <nc r="E96"/>
  </rcc>
  <rcc rId="23814" sId="2" numFmtId="4">
    <oc r="F96">
      <v>3568149.39</v>
    </oc>
    <nc r="F96"/>
  </rcc>
  <rcc rId="23815" sId="2">
    <oc r="G96" t="inlineStr">
      <is>
        <t>Перенесли на 2023 года, аукцион не состоялся в 2022 году (СД-1616 от 22.06.2022)</t>
      </is>
    </oc>
    <nc r="G96"/>
  </rcc>
  <rcc rId="23816" sId="2">
    <oc r="A117">
      <v>31</v>
    </oc>
    <nc r="A117"/>
  </rcc>
  <rcc rId="23817" sId="2">
    <oc r="B117" t="inlineStr">
      <is>
        <t>-</t>
      </is>
    </oc>
    <nc r="B117"/>
  </rcc>
  <rcc rId="23818" sId="2">
    <oc r="C117" t="inlineStr">
      <is>
        <t>2022</t>
      </is>
    </oc>
    <nc r="C117"/>
  </rcc>
  <rcc rId="23819" sId="2">
    <oc r="D117" t="inlineStr">
      <is>
        <t>Сургутский район</t>
      </is>
    </oc>
    <nc r="D117"/>
  </rcc>
  <rcc rId="23820" sId="2">
    <oc r="E117" t="inlineStr">
      <is>
        <t>пгт. Федоровский, ул. Строителей, д. 21</t>
      </is>
    </oc>
    <nc r="E117"/>
  </rcc>
  <rcc rId="23821" sId="2" numFmtId="4">
    <oc r="F117">
      <v>4732867.2699999996</v>
    </oc>
    <nc r="F117"/>
  </rcc>
  <rcc rId="23822" sId="2">
    <oc r="G117" t="inlineStr">
      <is>
        <t>Перенесли на 2023 года, аукцион не состоялся в 2022 году (СД-1616 от 22.06.2022)</t>
      </is>
    </oc>
    <nc r="G117"/>
  </rcc>
  <rcc rId="23823" sId="2">
    <oc r="A144">
      <v>32</v>
    </oc>
    <nc r="A144"/>
  </rcc>
  <rcc rId="23824" sId="2">
    <oc r="B144" t="inlineStr">
      <is>
        <t>-</t>
      </is>
    </oc>
    <nc r="B144"/>
  </rcc>
  <rcc rId="23825" sId="2">
    <oc r="C144" t="inlineStr">
      <is>
        <t>2022</t>
      </is>
    </oc>
    <nc r="C144"/>
  </rcc>
  <rcc rId="23826" sId="2">
    <oc r="D144" t="inlineStr">
      <is>
        <t>Сургутский район</t>
      </is>
    </oc>
    <nc r="D144"/>
  </rcc>
  <rcc rId="23827" sId="2">
    <oc r="E144" t="inlineStr">
      <is>
        <t>пгт. Федоровский, ул. Строителей, д. 23</t>
      </is>
    </oc>
    <nc r="E144"/>
  </rcc>
  <rcc rId="23828" sId="2" numFmtId="4">
    <oc r="F144">
      <v>8875090.5</v>
    </oc>
    <nc r="F144"/>
  </rcc>
  <rcc rId="23829" sId="2">
    <oc r="G144" t="inlineStr">
      <is>
        <t>Перенесли на 2023 года, аукцион не состоялся в 2022 году (СД-1616 от 22.06.2022)</t>
      </is>
    </oc>
    <nc r="G144"/>
  </rcc>
  <rcc rId="23830" sId="2">
    <oc r="A60">
      <v>33</v>
    </oc>
    <nc r="A60"/>
  </rcc>
  <rcc rId="23831" sId="2">
    <oc r="B60" t="inlineStr">
      <is>
        <t>-</t>
      </is>
    </oc>
    <nc r="B60"/>
  </rcc>
  <rcc rId="23832" sId="2">
    <oc r="C60" t="inlineStr">
      <is>
        <t>2022</t>
      </is>
    </oc>
    <nc r="C60"/>
  </rcc>
  <rcc rId="23833" sId="2">
    <oc r="D60" t="inlineStr">
      <is>
        <t>Сургут</t>
      </is>
    </oc>
    <nc r="D60"/>
  </rcc>
  <rcc rId="23834" sId="2">
    <oc r="E60" t="inlineStr">
      <is>
        <t>ул. Дзержинского, д. 8Б</t>
      </is>
    </oc>
    <nc r="E60"/>
  </rcc>
  <rcc rId="23835" sId="2" numFmtId="4">
    <oc r="F60">
      <v>345790.35</v>
    </oc>
    <nc r="F60"/>
  </rcc>
  <rcc rId="23836" sId="2">
    <oc r="G60" t="inlineStr">
      <is>
        <t>По невозможности на 2026-2028 (32/КР от 23.05.2022)</t>
      </is>
    </oc>
    <nc r="G60"/>
  </rcc>
  <rcc rId="23837" sId="2">
    <oc r="A65">
      <v>34</v>
    </oc>
    <nc r="A65"/>
  </rcc>
  <rcc rId="23838" sId="2">
    <oc r="B65" t="inlineStr">
      <is>
        <t>-</t>
      </is>
    </oc>
    <nc r="B65"/>
  </rcc>
  <rcc rId="23839" sId="2">
    <oc r="C65" t="inlineStr">
      <is>
        <t>2022</t>
      </is>
    </oc>
    <nc r="C65"/>
  </rcc>
  <rcc rId="23840" sId="2">
    <oc r="D65" t="inlineStr">
      <is>
        <t>Советский район</t>
      </is>
    </oc>
    <nc r="D65"/>
  </rcc>
  <rcc rId="23841" sId="2">
    <oc r="E65" t="inlineStr">
      <is>
        <t>г. Советский, ул. Гагарина, д. 77</t>
      </is>
    </oc>
    <nc r="E65"/>
  </rcc>
  <rcc rId="23842" sId="2" numFmtId="4">
    <oc r="F65">
      <v>5509881.54</v>
    </oc>
    <nc r="F65"/>
  </rcc>
  <rcc rId="23843" sId="2">
    <oc r="G65" t="inlineStr">
      <is>
        <t>По невозможности на 2026-2028 (34/КР от 25.05.2022)</t>
      </is>
    </oc>
    <nc r="G65"/>
  </rcc>
  <rcc rId="23844" sId="2">
    <oc r="A149">
      <v>35</v>
    </oc>
    <nc r="A149"/>
  </rcc>
  <rcc rId="23845" sId="2">
    <oc r="B149" t="inlineStr">
      <is>
        <t>-</t>
      </is>
    </oc>
    <nc r="B149"/>
  </rcc>
  <rcc rId="23846" sId="2">
    <oc r="C149" t="inlineStr">
      <is>
        <t>2022</t>
      </is>
    </oc>
    <nc r="C149"/>
  </rcc>
  <rcc rId="23847" sId="2">
    <oc r="D149" t="inlineStr">
      <is>
        <t>Сургутский район</t>
      </is>
    </oc>
    <nc r="D149"/>
  </rcc>
  <rcc rId="23848" sId="2">
    <oc r="E149" t="inlineStr">
      <is>
        <t>пгт. Белый Яр, ул. Шукшина, д. 16</t>
      </is>
    </oc>
    <nc r="E149"/>
  </rcc>
  <rcc rId="23849" sId="2" numFmtId="4">
    <oc r="F149">
      <v>711659.25</v>
    </oc>
    <nc r="F149"/>
  </rcc>
  <rcc rId="23850" sId="2">
    <oc r="G149" t="inlineStr">
      <is>
        <t>По невозможности на 2026-2028 (37/КР от 30.05.2022)</t>
      </is>
    </oc>
    <nc r="G149"/>
  </rcc>
  <rcc rId="23851" sId="2">
    <oc r="A34">
      <v>36</v>
    </oc>
    <nc r="A34"/>
  </rcc>
  <rcc rId="23852" sId="2">
    <oc r="B34" t="inlineStr">
      <is>
        <t>-</t>
      </is>
    </oc>
    <nc r="B34"/>
  </rcc>
  <rcc rId="23853" sId="2">
    <oc r="C34" t="inlineStr">
      <is>
        <t>2022</t>
      </is>
    </oc>
    <nc r="C34"/>
  </rcc>
  <rcc rId="23854" sId="2">
    <oc r="D34" t="inlineStr">
      <is>
        <t>Сургутский район</t>
      </is>
    </oc>
    <nc r="D34"/>
  </rcc>
  <rcc rId="23855" sId="2">
    <oc r="E34" t="inlineStr">
      <is>
        <t>пгт. Белый Яр, ул. Шукшина, д. 19</t>
      </is>
    </oc>
    <nc r="E34"/>
  </rcc>
  <rcc rId="23856" sId="2" numFmtId="4">
    <oc r="F34">
      <v>2163169.69</v>
    </oc>
    <nc r="F34"/>
  </rcc>
  <rcc rId="23857" sId="2">
    <oc r="G34" t="inlineStr">
      <is>
        <t>По невозможности на 2026-2028 (38/КР от 30.05.2022)</t>
      </is>
    </oc>
    <nc r="G34"/>
  </rcc>
  <rcc rId="23858" sId="2">
    <oc r="A42">
      <v>37</v>
    </oc>
    <nc r="A42"/>
  </rcc>
  <rcc rId="23859" sId="2">
    <oc r="B42" t="inlineStr">
      <is>
        <t>-</t>
      </is>
    </oc>
    <nc r="B42"/>
  </rcc>
  <rcc rId="23860" sId="2">
    <oc r="C42" t="inlineStr">
      <is>
        <t>2022</t>
      </is>
    </oc>
    <nc r="C42"/>
  </rcc>
  <rcc rId="23861" sId="2">
    <oc r="D42" t="inlineStr">
      <is>
        <t>Сургут</t>
      </is>
    </oc>
    <nc r="D42"/>
  </rcc>
  <rcc rId="23862" sId="2">
    <oc r="E42" t="inlineStr">
      <is>
        <t>ул. 50 лет ВЛКСМ, д. 5А</t>
      </is>
    </oc>
    <nc r="E42"/>
  </rcc>
  <rcc rId="23863" sId="2" numFmtId="4">
    <oc r="F42">
      <v>2828792.9</v>
    </oc>
    <nc r="F42"/>
  </rcc>
  <rcc rId="23864" sId="2">
    <oc r="G42" t="inlineStr">
      <is>
        <t>По невозможности на 2026-2028 (44/КР от 31.05.2022)</t>
      </is>
    </oc>
    <nc r="G42"/>
  </rcc>
  <rcc rId="23865" sId="2">
    <oc r="A28">
      <v>38</v>
    </oc>
    <nc r="A28"/>
  </rcc>
  <rcc rId="23866" sId="2">
    <oc r="B28" t="inlineStr">
      <is>
        <t>-</t>
      </is>
    </oc>
    <nc r="B28"/>
  </rcc>
  <rcc rId="23867" sId="2">
    <oc r="C28" t="inlineStr">
      <is>
        <t>2022</t>
      </is>
    </oc>
    <nc r="C28"/>
  </rcc>
  <rcc rId="23868" sId="2">
    <oc r="D28" t="inlineStr">
      <is>
        <t>Сургут</t>
      </is>
    </oc>
    <nc r="D28"/>
  </rcc>
  <rcc rId="23869" sId="2">
    <oc r="E28" t="inlineStr">
      <is>
        <t>проезд Дружбы, д. 10</t>
      </is>
    </oc>
    <nc r="E28"/>
  </rcc>
  <rcc rId="23870" sId="2" numFmtId="4">
    <oc r="F28">
      <v>2129691.13</v>
    </oc>
    <nc r="F28"/>
  </rcc>
  <rcc rId="23871" sId="2">
    <oc r="G28" t="inlineStr">
      <is>
        <t>По невозможности на 2026-2028 (45/КР от 31.05.2022)</t>
      </is>
    </oc>
    <nc r="G28"/>
  </rcc>
  <rcc rId="23872" sId="2">
    <oc r="A63">
      <v>39</v>
    </oc>
    <nc r="A63"/>
  </rcc>
  <rcc rId="23873" sId="2">
    <oc r="B63" t="inlineStr">
      <is>
        <t>-</t>
      </is>
    </oc>
    <nc r="B63"/>
  </rcc>
  <rcc rId="23874" sId="2">
    <oc r="C63" t="inlineStr">
      <is>
        <t>2022</t>
      </is>
    </oc>
    <nc r="C63"/>
  </rcc>
  <rcc rId="23875" sId="2">
    <oc r="D63" t="inlineStr">
      <is>
        <t>Сургутский район</t>
      </is>
    </oc>
    <nc r="D63"/>
  </rcc>
  <rcc rId="23876" sId="2">
    <oc r="E63" t="inlineStr">
      <is>
        <t>г. Лянтор, мкр. 4-й, д. 5</t>
      </is>
    </oc>
    <nc r="E63"/>
  </rcc>
  <rcc rId="23877" sId="2" numFmtId="4">
    <oc r="F63">
      <v>1226403.79</v>
    </oc>
    <nc r="F63"/>
  </rcc>
  <rcc rId="23878" sId="2">
    <oc r="G63" t="inlineStr">
      <is>
        <t>По невозможности на 2026-2028 (48/КР от 06.06.2022)</t>
      </is>
    </oc>
    <nc r="G63"/>
  </rcc>
  <rcc rId="23879" sId="2">
    <oc r="A32">
      <v>40</v>
    </oc>
    <nc r="A32"/>
  </rcc>
  <rcc rId="23880" sId="2">
    <oc r="B32" t="inlineStr">
      <is>
        <t>-</t>
      </is>
    </oc>
    <nc r="B32"/>
  </rcc>
  <rcc rId="23881" sId="2">
    <oc r="C32" t="inlineStr">
      <is>
        <t>2022</t>
      </is>
    </oc>
    <nc r="C32"/>
  </rcc>
  <rcc rId="23882" sId="2">
    <oc r="D32" t="inlineStr">
      <is>
        <t>Ханты-Мансийск</t>
      </is>
    </oc>
    <nc r="D32"/>
  </rcc>
  <rcc rId="23883" sId="2">
    <oc r="E32" t="inlineStr">
      <is>
        <t>ул. Калинина, д. 22А</t>
      </is>
    </oc>
    <nc r="E32"/>
  </rcc>
  <rcc rId="23884" sId="2" numFmtId="4">
    <oc r="F32">
      <v>10777153.83</v>
    </oc>
    <nc r="F32"/>
  </rcc>
  <rcc rId="23885" sId="2">
    <oc r="G32" t="inlineStr">
      <is>
        <t>По невозможности на 2026-2028 (51/КР от 10.06.2022)</t>
      </is>
    </oc>
    <nc r="G32"/>
  </rcc>
  <rcc rId="23886" sId="2">
    <oc r="A110">
      <v>41</v>
    </oc>
    <nc r="A110"/>
  </rcc>
  <rcc rId="23887" sId="2">
    <oc r="B110" t="inlineStr">
      <is>
        <t>-</t>
      </is>
    </oc>
    <nc r="B110"/>
  </rcc>
  <rcc rId="23888" sId="2">
    <oc r="C110" t="inlineStr">
      <is>
        <t>2022</t>
      </is>
    </oc>
    <nc r="C110"/>
  </rcc>
  <rcc rId="23889" sId="2">
    <oc r="D110" t="inlineStr">
      <is>
        <t>Советский район</t>
      </is>
    </oc>
    <nc r="D110"/>
  </rcc>
  <rcc rId="23890" sId="2">
    <oc r="E110" t="inlineStr">
      <is>
        <t>г. Советский, ул. Киевская, д. 37</t>
      </is>
    </oc>
    <nc r="E110"/>
  </rcc>
  <rcc rId="23891" sId="2" numFmtId="4">
    <oc r="F110">
      <v>975597.93</v>
    </oc>
    <nc r="F110"/>
  </rcc>
  <rcc rId="23892" sId="2">
    <oc r="G110" t="inlineStr">
      <is>
        <t>По невозможности на 2026-2028 (66/КР от 22.06.2022)</t>
      </is>
    </oc>
    <nc r="G110"/>
  </rcc>
  <rcc rId="23893" sId="2">
    <oc r="A61">
      <v>42</v>
    </oc>
    <nc r="A61"/>
  </rcc>
  <rcc rId="23894" sId="2">
    <oc r="B61" t="inlineStr">
      <is>
        <t>-</t>
      </is>
    </oc>
    <nc r="B61"/>
  </rcc>
  <rcc rId="23895" sId="2">
    <oc r="C61" t="inlineStr">
      <is>
        <t>2022</t>
      </is>
    </oc>
    <nc r="C61"/>
  </rcc>
  <rcc rId="23896" sId="2">
    <oc r="D61" t="inlineStr">
      <is>
        <t>Сургут</t>
      </is>
    </oc>
    <nc r="D61"/>
  </rcc>
  <rcc rId="23897" sId="2">
    <oc r="E61" t="inlineStr">
      <is>
        <t>ул. Просвещения, д. 48</t>
      </is>
    </oc>
    <nc r="E61"/>
  </rcc>
  <rcc rId="23898" sId="2" numFmtId="4">
    <oc r="F61">
      <v>1125172.76</v>
    </oc>
    <nc r="F61"/>
  </rcc>
  <rcc rId="23899" sId="2">
    <oc r="G61" t="inlineStr">
      <is>
        <t>По невозможности на 2026-2028 (70/КР от 13.07.2022)</t>
      </is>
    </oc>
    <nc r="G61"/>
  </rcc>
  <rcc rId="23900" sId="2">
    <oc r="A147">
      <v>43</v>
    </oc>
    <nc r="A147"/>
  </rcc>
  <rcc rId="23901" sId="2">
    <oc r="B147" t="inlineStr">
      <is>
        <t>+</t>
      </is>
    </oc>
    <nc r="B147"/>
  </rcc>
  <rcc rId="23902" sId="2">
    <oc r="C147" t="inlineStr">
      <is>
        <t>2022</t>
      </is>
    </oc>
    <nc r="C147"/>
  </rcc>
  <rcc rId="23903" sId="2">
    <oc r="D147" t="inlineStr">
      <is>
        <t>Сургут</t>
      </is>
    </oc>
    <nc r="D147"/>
  </rcc>
  <rcc rId="23904" sId="2">
    <oc r="E147" t="inlineStr">
      <is>
        <t>ул. Энергетиков, д. 41</t>
      </is>
    </oc>
    <nc r="E147"/>
  </rcc>
  <rcc rId="23905" sId="2" numFmtId="4">
    <oc r="F147">
      <v>1724346.65</v>
    </oc>
    <nc r="F147"/>
  </rcc>
  <rcc rId="23906" sId="2">
    <oc r="G147" t="inlineStr">
      <is>
        <t>По невозможности ТС выше 0,00 с 2021 (71/КР от 13.07.2022)</t>
      </is>
    </oc>
    <nc r="G147"/>
  </rcc>
  <rcc rId="23907" sId="2">
    <oc r="A107">
      <v>44</v>
    </oc>
    <nc r="A107"/>
  </rcc>
  <rcc rId="23908" sId="2">
    <oc r="B107" t="inlineStr">
      <is>
        <t>-</t>
      </is>
    </oc>
    <nc r="B107"/>
  </rcc>
  <rcc rId="23909" sId="2">
    <oc r="C107" t="inlineStr">
      <is>
        <t>2021</t>
      </is>
    </oc>
    <nc r="C107"/>
  </rcc>
  <rcc rId="23910" sId="2">
    <oc r="D107" t="inlineStr">
      <is>
        <t>Нижневартовск</t>
      </is>
    </oc>
    <nc r="D107"/>
  </rcc>
  <rcc rId="23911" sId="2">
    <oc r="E107" t="inlineStr">
      <is>
        <t>пр-кт. Победы, д. 12</t>
      </is>
    </oc>
    <nc r="E107"/>
  </rcc>
  <rcc rId="23912" sId="2" numFmtId="4">
    <oc r="F107">
      <v>512484.6</v>
    </oc>
    <nc r="F107"/>
  </rcc>
  <rcc rId="23913" sId="2">
    <oc r="G107" t="inlineStr">
      <is>
        <t>Искл. Сети ВО выше 0,00 по решению ОСС+Комиссии МО в 2018 году. Ниже 0,00 выполнено в 2020 году</t>
      </is>
    </oc>
    <nc r="G107"/>
  </rcc>
  <rcc rId="23914" sId="2">
    <oc r="A75">
      <v>45</v>
    </oc>
    <nc r="A75"/>
  </rcc>
  <rcc rId="23915" sId="2">
    <oc r="B75" t="inlineStr">
      <is>
        <t>+</t>
      </is>
    </oc>
    <nc r="B75"/>
  </rcc>
  <rcc rId="23916" sId="2">
    <oc r="C75" t="inlineStr">
      <is>
        <t>2022</t>
      </is>
    </oc>
    <nc r="C75"/>
  </rcc>
  <rcc rId="23917" sId="2">
    <oc r="D75" t="inlineStr">
      <is>
        <t>Октябрьский район</t>
      </is>
    </oc>
    <nc r="D75"/>
  </rcc>
  <rcc rId="23918" sId="2">
    <oc r="E75" t="inlineStr">
      <is>
        <t>пгт. Талинка, мкр. 2,  д. 2</t>
      </is>
    </oc>
    <nc r="E75"/>
  </rcc>
  <rcc rId="23919" sId="2">
    <oc r="F75">
      <v>196482.03</v>
    </oc>
    <nc r="F75"/>
  </rcc>
  <rcc rId="23920" sId="2">
    <oc r="G75" t="inlineStr">
      <is>
        <t>ПИР на крышу с более позднего (Вх-15912 от 03.08.2022)</t>
      </is>
    </oc>
    <nc r="G75"/>
  </rcc>
  <rcc rId="23921" sId="2">
    <oc r="A151">
      <v>46</v>
    </oc>
    <nc r="A151"/>
  </rcc>
  <rcc rId="23922" sId="2">
    <oc r="B151" t="inlineStr">
      <is>
        <t>-</t>
      </is>
    </oc>
    <nc r="B151"/>
  </rcc>
  <rcc rId="23923" sId="2">
    <oc r="C151" t="inlineStr">
      <is>
        <t>2022</t>
      </is>
    </oc>
    <nc r="C151"/>
  </rcc>
  <rcc rId="23924" sId="2">
    <oc r="D151" t="inlineStr">
      <is>
        <t>Сургут</t>
      </is>
    </oc>
    <nc r="D151"/>
  </rcc>
  <rcc rId="23925" sId="2">
    <oc r="E151" t="inlineStr">
      <is>
        <t>пр-кт. Ленина, д. 36</t>
      </is>
    </oc>
    <nc r="E151"/>
  </rcc>
  <rcc rId="23926" sId="2">
    <oc r="F151">
      <v>19781331.09</v>
    </oc>
    <nc r="F151"/>
  </rcc>
  <rcc rId="23927" sId="2">
    <oc r="G151" t="inlineStr">
      <is>
        <t>Перенесли на 2023 года, аукцион не состоялся в 2022 году (СД-1945 от 04.08.2022)</t>
      </is>
    </oc>
    <nc r="G151"/>
  </rcc>
  <rcc rId="23928" sId="2">
    <oc r="A62">
      <v>47</v>
    </oc>
    <nc r="A62"/>
  </rcc>
  <rcc rId="23929" sId="2">
    <oc r="B62" t="inlineStr">
      <is>
        <t>-</t>
      </is>
    </oc>
    <nc r="B62"/>
  </rcc>
  <rcc rId="23930" sId="2">
    <oc r="C62" t="inlineStr">
      <is>
        <t>2022</t>
      </is>
    </oc>
    <nc r="C62"/>
  </rcc>
  <rcc rId="23931" sId="2">
    <oc r="D62" t="inlineStr">
      <is>
        <t>Сургут</t>
      </is>
    </oc>
    <nc r="D62"/>
  </rcc>
  <rcc rId="23932" sId="2">
    <oc r="E62" t="inlineStr">
      <is>
        <t>пр-кт. Мира, д. 28</t>
      </is>
    </oc>
    <nc r="E62"/>
  </rcc>
  <rcc rId="23933" sId="2" numFmtId="4">
    <oc r="F62">
      <v>30292513.27</v>
    </oc>
    <nc r="F62"/>
  </rcc>
  <rcc rId="23934" sId="2">
    <oc r="G62" t="inlineStr">
      <is>
        <t>Перенесли на 2023 года, аукцион не состоялся в 2022 году (СД-1945 от 04.08.2022)</t>
      </is>
    </oc>
    <nc r="G62"/>
  </rcc>
  <rcc rId="23935" sId="2">
    <oc r="A146">
      <v>48</v>
    </oc>
    <nc r="A146"/>
  </rcc>
  <rcc rId="23936" sId="2">
    <oc r="B146" t="inlineStr">
      <is>
        <t>-</t>
      </is>
    </oc>
    <nc r="B146"/>
  </rcc>
  <rcc rId="23937" sId="2">
    <oc r="C146" t="inlineStr">
      <is>
        <t>2022</t>
      </is>
    </oc>
    <nc r="C146"/>
  </rcc>
  <rcc rId="23938" sId="2">
    <oc r="D146" t="inlineStr">
      <is>
        <t>Сургут</t>
      </is>
    </oc>
    <nc r="D146"/>
  </rcc>
  <rcc rId="23939" sId="2">
    <oc r="E146" t="inlineStr">
      <is>
        <t>ул. Дзержинского, д. 10</t>
      </is>
    </oc>
    <nc r="E146"/>
  </rcc>
  <rcc rId="23940" sId="2">
    <oc r="F146">
      <v>5664306.5899999999</v>
    </oc>
    <nc r="F146"/>
  </rcc>
  <rcc rId="23941" sId="2">
    <oc r="G146" t="inlineStr">
      <is>
        <t>Перенесли на 2023 года, аукцион не состоялся в 2022 году (СД-1975 от 08.08.2022)</t>
      </is>
    </oc>
    <nc r="G146"/>
  </rcc>
  <rcc rId="23942" sId="2">
    <oc r="A143">
      <v>49</v>
    </oc>
    <nc r="A143"/>
  </rcc>
  <rcc rId="23943" sId="2">
    <oc r="B143" t="inlineStr">
      <is>
        <t>-</t>
      </is>
    </oc>
    <nc r="B143"/>
  </rcc>
  <rcc rId="23944" sId="2">
    <oc r="C143" t="inlineStr">
      <is>
        <t>2022</t>
      </is>
    </oc>
    <nc r="C143"/>
  </rcc>
  <rcc rId="23945" sId="2">
    <oc r="D143" t="inlineStr">
      <is>
        <t>Сургут</t>
      </is>
    </oc>
    <nc r="D143"/>
  </rcc>
  <rcc rId="23946" sId="2">
    <oc r="E143" t="inlineStr">
      <is>
        <t>проезд Первопроходцев, д. 1</t>
      </is>
    </oc>
    <nc r="E143"/>
  </rcc>
  <rcc rId="23947" sId="2">
    <oc r="F143">
      <v>10065465.890000001</v>
    </oc>
    <nc r="F143"/>
  </rcc>
  <rcc rId="23948" sId="2">
    <oc r="G143" t="inlineStr">
      <is>
        <t>Перенесли на 2023 года, аукцион не состоялся в 2022 году (СД-1945 от 04.08.2022)</t>
      </is>
    </oc>
    <nc r="G143"/>
  </rcc>
  <rcc rId="23949" sId="2">
    <oc r="A55">
      <v>50</v>
    </oc>
    <nc r="A55"/>
  </rcc>
  <rcc rId="23950" sId="2">
    <oc r="B55" t="inlineStr">
      <is>
        <t>-</t>
      </is>
    </oc>
    <nc r="B55"/>
  </rcc>
  <rcc rId="23951" sId="2">
    <oc r="C55" t="inlineStr">
      <is>
        <t>2022</t>
      </is>
    </oc>
    <nc r="C55"/>
  </rcc>
  <rcc rId="23952" sId="2">
    <oc r="D55" t="inlineStr">
      <is>
        <t>Сургут</t>
      </is>
    </oc>
    <nc r="D55"/>
  </rcc>
  <rcc rId="23953" sId="2">
    <oc r="E55" t="inlineStr">
      <is>
        <t>ул. 50 лет ВЛКСМ, д. 11</t>
      </is>
    </oc>
    <nc r="E55"/>
  </rcc>
  <rcc rId="23954" sId="2" numFmtId="4">
    <oc r="F55">
      <v>906742.77</v>
    </oc>
    <nc r="F55"/>
  </rcc>
  <rcc rId="23955" sId="2">
    <oc r="G55" t="inlineStr">
      <is>
        <t>Перенесли на 2023 года, аукцион не состоялся в 2022 году (СД-1945 от 04.08.2022)</t>
      </is>
    </oc>
    <nc r="G55"/>
  </rcc>
  <rcc rId="23956" sId="2">
    <oc r="A52">
      <v>51</v>
    </oc>
    <nc r="A52"/>
  </rcc>
  <rcc rId="23957" sId="2">
    <oc r="B52" t="inlineStr">
      <is>
        <t>-</t>
      </is>
    </oc>
    <nc r="B52"/>
  </rcc>
  <rcc rId="23958" sId="2">
    <oc r="C52" t="inlineStr">
      <is>
        <t>2022</t>
      </is>
    </oc>
    <nc r="C52"/>
  </rcc>
  <rcc rId="23959" sId="2">
    <oc r="D52" t="inlineStr">
      <is>
        <t>Сургут</t>
      </is>
    </oc>
    <nc r="D52"/>
  </rcc>
  <rcc rId="23960" sId="2">
    <oc r="E52" t="inlineStr">
      <is>
        <t>ул. 50 лет ВЛКСМ, д. 9</t>
      </is>
    </oc>
    <nc r="E52"/>
  </rcc>
  <rcc rId="23961" sId="2" numFmtId="4">
    <oc r="F52">
      <v>1049954.31</v>
    </oc>
    <nc r="F52"/>
  </rcc>
  <rcc rId="23962" sId="2">
    <oc r="G52" t="inlineStr">
      <is>
        <t>Перенесли на 2023 года, аукцион не состоялся в 2022 году (СД-1945 от 04.08.2022)</t>
      </is>
    </oc>
    <nc r="G52"/>
  </rcc>
  <rcc rId="23963" sId="2">
    <oc r="A47">
      <v>52</v>
    </oc>
    <nc r="A47"/>
  </rcc>
  <rcc rId="23964" sId="2">
    <oc r="B47" t="inlineStr">
      <is>
        <t>-</t>
      </is>
    </oc>
    <nc r="B47"/>
  </rcc>
  <rcc rId="23965" sId="2">
    <oc r="C47" t="inlineStr">
      <is>
        <t>2022</t>
      </is>
    </oc>
    <nc r="C47"/>
  </rcc>
  <rcc rId="23966" sId="2">
    <oc r="D47" t="inlineStr">
      <is>
        <t>Сургут</t>
      </is>
    </oc>
    <nc r="D47"/>
  </rcc>
  <rcc rId="23967" sId="2">
    <oc r="E47" t="inlineStr">
      <is>
        <t>ул. Григория Кукуевицкого, д. 10/4</t>
      </is>
    </oc>
    <nc r="E47"/>
  </rcc>
  <rcc rId="23968" sId="2" numFmtId="4">
    <oc r="F47">
      <v>13963788.460000001</v>
    </oc>
    <nc r="F47"/>
  </rcc>
  <rcc rId="23969" sId="2">
    <oc r="G47" t="inlineStr">
      <is>
        <t>Перенесли на 2023 года, аукцион не состоялся в 2022 году (СД-1945 от 04.08.2022)</t>
      </is>
    </oc>
    <nc r="G47"/>
  </rcc>
  <rcc rId="23970" sId="2">
    <oc r="A136">
      <v>53</v>
    </oc>
    <nc r="A136"/>
  </rcc>
  <rcc rId="23971" sId="2">
    <oc r="B136" t="inlineStr">
      <is>
        <t>-</t>
      </is>
    </oc>
    <nc r="B136"/>
  </rcc>
  <rcc rId="23972" sId="2">
    <oc r="C136" t="inlineStr">
      <is>
        <t>2022</t>
      </is>
    </oc>
    <nc r="C136"/>
  </rcc>
  <rcc rId="23973" sId="2">
    <oc r="D136" t="inlineStr">
      <is>
        <t>Сургут</t>
      </is>
    </oc>
    <nc r="D136"/>
  </rcc>
  <rcc rId="23974" sId="2">
    <oc r="E136" t="inlineStr">
      <is>
        <t>ул. Дзержинского, д. 24</t>
      </is>
    </oc>
    <nc r="E136"/>
  </rcc>
  <rcc rId="23975" sId="2">
    <oc r="F136">
      <v>16398213.199999999</v>
    </oc>
    <nc r="F136"/>
  </rcc>
  <rcc rId="23976" sId="2">
    <oc r="G136" t="inlineStr">
      <is>
        <t>Перенесли на 2023 года, аукцион не состоялся в 2022 году (СД-1945 от 04.08.2022)</t>
      </is>
    </oc>
    <nc r="G136"/>
  </rcc>
  <rcc rId="23977" sId="2">
    <oc r="A148">
      <v>54</v>
    </oc>
    <nc r="A148"/>
  </rcc>
  <rcc rId="23978" sId="2">
    <oc r="B148" t="inlineStr">
      <is>
        <t>-</t>
      </is>
    </oc>
    <nc r="B148"/>
  </rcc>
  <rcc rId="23979" sId="2">
    <oc r="C148" t="inlineStr">
      <is>
        <t>2022</t>
      </is>
    </oc>
    <nc r="C148"/>
  </rcc>
  <rcc rId="23980" sId="2">
    <oc r="D148" t="inlineStr">
      <is>
        <t>Сургут</t>
      </is>
    </oc>
    <nc r="D148"/>
  </rcc>
  <rcc rId="23981" sId="2">
    <oc r="E148" t="inlineStr">
      <is>
        <t>ул. Крылова, д. 21</t>
      </is>
    </oc>
    <nc r="E148"/>
  </rcc>
  <rcc rId="23982" sId="2">
    <oc r="F148">
      <v>10217960.49</v>
    </oc>
    <nc r="F148"/>
  </rcc>
  <rcc rId="23983" sId="2">
    <oc r="G148" t="inlineStr">
      <is>
        <t>Перенесли на 2023 года, аукцион не состоялся в 2022 году (СД-1945 от 04.08.2022)</t>
      </is>
    </oc>
    <nc r="G148"/>
  </rcc>
  <rcc rId="23984" sId="2">
    <oc r="A64">
      <v>55</v>
    </oc>
    <nc r="A64"/>
  </rcc>
  <rcc rId="23985" sId="2">
    <oc r="B64" t="inlineStr">
      <is>
        <t>-</t>
      </is>
    </oc>
    <nc r="B64"/>
  </rcc>
  <rcc rId="23986" sId="2">
    <oc r="C64" t="inlineStr">
      <is>
        <t>2022</t>
      </is>
    </oc>
    <nc r="C64"/>
  </rcc>
  <rcc rId="23987" sId="2">
    <oc r="D64" t="inlineStr">
      <is>
        <t>Сургут</t>
      </is>
    </oc>
    <nc r="D64"/>
  </rcc>
  <rcc rId="23988" sId="2">
    <oc r="E64" t="inlineStr">
      <is>
        <t>ул. Магистральная, д. 34</t>
      </is>
    </oc>
    <nc r="E64"/>
  </rcc>
  <rcc rId="23989" sId="2" numFmtId="4">
    <oc r="F64">
      <v>8374118.0199999996</v>
    </oc>
    <nc r="F64"/>
  </rcc>
  <rcc rId="23990" sId="2">
    <oc r="G64" t="inlineStr">
      <is>
        <t>Перенесли на 2023 года, аукцион не состоялся в 2022 году (СД-1945 от 04.08.2022)</t>
      </is>
    </oc>
    <nc r="G64"/>
  </rcc>
  <rcc rId="23991" sId="2">
    <oc r="A29">
      <v>56</v>
    </oc>
    <nc r="A29"/>
  </rcc>
  <rcc rId="23992" sId="2">
    <oc r="B29" t="inlineStr">
      <is>
        <t>-</t>
      </is>
    </oc>
    <nc r="B29"/>
  </rcc>
  <rcc rId="23993" sId="2">
    <oc r="C29" t="inlineStr">
      <is>
        <t>2022</t>
      </is>
    </oc>
    <nc r="C29"/>
  </rcc>
  <rcc rId="23994" sId="2">
    <oc r="D29" t="inlineStr">
      <is>
        <t>Сургут</t>
      </is>
    </oc>
    <nc r="D29"/>
  </rcc>
  <rcc rId="23995" sId="2">
    <oc r="E29" t="inlineStr">
      <is>
        <t>ул. Маяковского, д. 16</t>
      </is>
    </oc>
    <nc r="E29"/>
  </rcc>
  <rcc rId="23996" sId="2" numFmtId="4">
    <oc r="F29">
      <v>13383001.050000001</v>
    </oc>
    <nc r="F29"/>
  </rcc>
  <rcc rId="23997" sId="2">
    <oc r="G29" t="inlineStr">
      <is>
        <t>Перенесли на 2023 года, аукцион не состоялся в 2022 году (СД-1945 от 04.08.2022)</t>
      </is>
    </oc>
    <nc r="G29"/>
  </rcc>
  <rcc rId="23998" sId="2">
    <oc r="A31">
      <v>57</v>
    </oc>
    <nc r="A31"/>
  </rcc>
  <rcc rId="23999" sId="2">
    <oc r="B31" t="inlineStr">
      <is>
        <t>-</t>
      </is>
    </oc>
    <nc r="B31"/>
  </rcc>
  <rcc rId="24000" sId="2">
    <oc r="C31" t="inlineStr">
      <is>
        <t>2022</t>
      </is>
    </oc>
    <nc r="C31"/>
  </rcc>
  <rcc rId="24001" sId="2">
    <oc r="D31" t="inlineStr">
      <is>
        <t>Сургут</t>
      </is>
    </oc>
    <nc r="D31"/>
  </rcc>
  <rcc rId="24002" sId="2">
    <oc r="E31" t="inlineStr">
      <is>
        <t>ул. Мелик-Карамова, д. 74Б</t>
      </is>
    </oc>
    <nc r="E31"/>
  </rcc>
  <rcc rId="24003" sId="2" numFmtId="4">
    <oc r="F31">
      <v>1265299.23</v>
    </oc>
    <nc r="F31"/>
  </rcc>
  <rcc rId="24004" sId="2">
    <oc r="G31" t="inlineStr">
      <is>
        <t>Перенесли на 2023 года, аукцион не состоялся в 2022 году (СД-1945 от 04.08.2022)</t>
      </is>
    </oc>
    <nc r="G31"/>
  </rcc>
  <rcc rId="24005" sId="2">
    <oc r="A40">
      <v>58</v>
    </oc>
    <nc r="A40"/>
  </rcc>
  <rcc rId="24006" sId="2">
    <oc r="B40" t="inlineStr">
      <is>
        <t>-</t>
      </is>
    </oc>
    <nc r="B40"/>
  </rcc>
  <rcc rId="24007" sId="2">
    <oc r="C40" t="inlineStr">
      <is>
        <t>2022</t>
      </is>
    </oc>
    <nc r="C40"/>
  </rcc>
  <rcc rId="24008" sId="2">
    <oc r="D40" t="inlineStr">
      <is>
        <t>Сургут</t>
      </is>
    </oc>
    <nc r="D40"/>
  </rcc>
  <rcc rId="24009" sId="2">
    <oc r="E40" t="inlineStr">
      <is>
        <t>ул. Мелик-Карамова, д. 76</t>
      </is>
    </oc>
    <nc r="E40"/>
  </rcc>
  <rcc rId="24010" sId="2" numFmtId="4">
    <oc r="F40">
      <v>891167.14</v>
    </oc>
    <nc r="F40"/>
  </rcc>
  <rcc rId="24011" sId="2">
    <oc r="G40" t="inlineStr">
      <is>
        <t>Перенесли на 2023 года, аукцион не состоялся в 2022 году (СД-1945 от 04.08.2022)</t>
      </is>
    </oc>
    <nc r="G40"/>
  </rcc>
  <rcc rId="24012" sId="2">
    <oc r="A8">
      <v>59</v>
    </oc>
    <nc r="A8"/>
  </rcc>
  <rcc rId="24013" sId="2">
    <oc r="B8" t="inlineStr">
      <is>
        <t>-</t>
      </is>
    </oc>
    <nc r="B8"/>
  </rcc>
  <rcc rId="24014" sId="2">
    <oc r="C8" t="inlineStr">
      <is>
        <t>2022</t>
      </is>
    </oc>
    <nc r="C8"/>
  </rcc>
  <rcc rId="24015" sId="2">
    <oc r="D8" t="inlineStr">
      <is>
        <t>Сургут</t>
      </is>
    </oc>
    <nc r="D8"/>
  </rcc>
  <rcc rId="24016" sId="2">
    <oc r="E8" t="inlineStr">
      <is>
        <t>ул. Республики, д. 65</t>
      </is>
    </oc>
    <nc r="E8"/>
  </rcc>
  <rcc rId="24017" sId="2" numFmtId="4">
    <oc r="F8">
      <v>6802152.6799999997</v>
    </oc>
    <nc r="F8"/>
  </rcc>
  <rcc rId="24018" sId="2">
    <oc r="G8" t="inlineStr">
      <is>
        <t>Перенесли на 2023 года, аукцион не состоялся в 2022 году (СД-1945 от 04.08.2022)</t>
      </is>
    </oc>
    <nc r="G8"/>
  </rcc>
  <rcc rId="24019" sId="2">
    <oc r="A7">
      <v>60</v>
    </oc>
    <nc r="A7"/>
  </rcc>
  <rcc rId="24020" sId="2">
    <oc r="B7" t="inlineStr">
      <is>
        <t>-</t>
      </is>
    </oc>
    <nc r="B7"/>
  </rcc>
  <rcc rId="24021" sId="2">
    <oc r="C7" t="inlineStr">
      <is>
        <t>2022</t>
      </is>
    </oc>
    <nc r="C7"/>
  </rcc>
  <rcc rId="24022" sId="2">
    <oc r="D7" t="inlineStr">
      <is>
        <t>Сургут</t>
      </is>
    </oc>
    <nc r="D7"/>
  </rcc>
  <rcc rId="24023" sId="2">
    <oc r="E7" t="inlineStr">
      <is>
        <t>ул. Республики, д. 86</t>
      </is>
    </oc>
    <nc r="E7"/>
  </rcc>
  <rcc rId="24024" sId="2" numFmtId="4">
    <oc r="F7">
      <v>1221422.1200000001</v>
    </oc>
    <nc r="F7"/>
  </rcc>
  <rcc rId="24025" sId="2">
    <oc r="G7" t="inlineStr">
      <is>
        <t>Перенесли на 2023 года, аукцион не состоялся в 2022 году (СД-1945 от 04.08.2022)</t>
      </is>
    </oc>
    <nc r="G7"/>
  </rcc>
  <rcc rId="24026" sId="2">
    <oc r="A113">
      <v>61</v>
    </oc>
    <nc r="A113"/>
  </rcc>
  <rcc rId="24027" sId="2">
    <oc r="B113" t="inlineStr">
      <is>
        <t>-</t>
      </is>
    </oc>
    <nc r="B113"/>
  </rcc>
  <rcc rId="24028" sId="2">
    <oc r="C113" t="inlineStr">
      <is>
        <t>2022</t>
      </is>
    </oc>
    <nc r="C113"/>
  </rcc>
  <rcc rId="24029" sId="2">
    <oc r="D113" t="inlineStr">
      <is>
        <t>Сургут</t>
      </is>
    </oc>
    <nc r="D113"/>
  </rcc>
  <rcc rId="24030" sId="2">
    <oc r="E113" t="inlineStr">
      <is>
        <t>ул. Республики, д. 88</t>
      </is>
    </oc>
    <nc r="E113"/>
  </rcc>
  <rcc rId="24031" sId="2" numFmtId="4">
    <oc r="F113">
      <v>833994.94</v>
    </oc>
    <nc r="F113"/>
  </rcc>
  <rcc rId="24032" sId="2">
    <oc r="G113" t="inlineStr">
      <is>
        <t>Перенесли на 2023 года, аукцион не состоялся в 2022 году (СД-1945 от 04.08.2022)</t>
      </is>
    </oc>
    <nc r="G113"/>
  </rcc>
  <rcc rId="24033" sId="2">
    <oc r="A112">
      <v>62</v>
    </oc>
    <nc r="A112"/>
  </rcc>
  <rcc rId="24034" sId="2">
    <oc r="B112" t="inlineStr">
      <is>
        <t>-</t>
      </is>
    </oc>
    <nc r="B112"/>
  </rcc>
  <rcc rId="24035" sId="2">
    <oc r="C112" t="inlineStr">
      <is>
        <t>2022</t>
      </is>
    </oc>
    <nc r="C112"/>
  </rcc>
  <rcc rId="24036" sId="2">
    <oc r="D112" t="inlineStr">
      <is>
        <t>Сургут</t>
      </is>
    </oc>
    <nc r="D112"/>
  </rcc>
  <rcc rId="24037" sId="2">
    <oc r="E112" t="inlineStr">
      <is>
        <t>ул. Федорова, д. 67</t>
      </is>
    </oc>
    <nc r="E112"/>
  </rcc>
  <rcc rId="24038" sId="2" numFmtId="4">
    <oc r="F112">
      <v>12718827.140000001</v>
    </oc>
    <nc r="F112"/>
  </rcc>
  <rcc rId="24039" sId="2">
    <oc r="G112" t="inlineStr">
      <is>
        <t>Перенесли на 2023 года, аукцион не состоялся в 2022 году (СД-1945 от 04.08.2022)</t>
      </is>
    </oc>
    <nc r="G112"/>
  </rcc>
  <rcc rId="24040" sId="2">
    <oc r="A115">
      <v>63</v>
    </oc>
    <nc r="A115"/>
  </rcc>
  <rcc rId="24041" sId="2">
    <oc r="B115" t="inlineStr">
      <is>
        <t>-</t>
      </is>
    </oc>
    <nc r="B115"/>
  </rcc>
  <rcc rId="24042" sId="2">
    <oc r="C115" t="inlineStr">
      <is>
        <t>2022</t>
      </is>
    </oc>
    <nc r="C115"/>
  </rcc>
  <rcc rId="24043" sId="2">
    <oc r="D115" t="inlineStr">
      <is>
        <t>Сургут</t>
      </is>
    </oc>
    <nc r="D115"/>
  </rcc>
  <rcc rId="24044" sId="2">
    <oc r="E115" t="inlineStr">
      <is>
        <t>ул. Энергетиков, д. 9</t>
      </is>
    </oc>
    <nc r="E115"/>
  </rcc>
  <rcc rId="24045" sId="2">
    <oc r="F115">
      <v>25949224.289999999</v>
    </oc>
    <nc r="F115"/>
  </rcc>
  <rcc rId="24046" sId="2">
    <oc r="G115" t="inlineStr">
      <is>
        <t>Перенесли на 2023 года, аукцион не состоялся в 2022 году (СД-1945 от 04.08.2022)</t>
      </is>
    </oc>
    <nc r="G115"/>
  </rcc>
  <rcc rId="24047" sId="2">
    <oc r="A114">
      <v>64</v>
    </oc>
    <nc r="A114"/>
  </rcc>
  <rcc rId="24048" sId="2">
    <oc r="B114" t="inlineStr">
      <is>
        <t>-</t>
      </is>
    </oc>
    <nc r="B114"/>
  </rcc>
  <rcc rId="24049" sId="2">
    <oc r="C114" t="inlineStr">
      <is>
        <t>2022</t>
      </is>
    </oc>
    <nc r="C114"/>
  </rcc>
  <rcc rId="24050" sId="2">
    <oc r="D114" t="inlineStr">
      <is>
        <t>Сургут</t>
      </is>
    </oc>
    <nc r="D114"/>
  </rcc>
  <rcc rId="24051" sId="2">
    <oc r="E114" t="inlineStr">
      <is>
        <t>пр-кт. Мира, д. 24</t>
      </is>
    </oc>
    <nc r="E114"/>
  </rcc>
  <rcc rId="24052" sId="2">
    <oc r="F114">
      <v>13201735.869999999</v>
    </oc>
    <nc r="F114"/>
  </rcc>
  <rcc rId="24053" sId="2">
    <oc r="G114" t="inlineStr">
      <is>
        <t>Перенесли на 2023 года, аукцион не состоялся в 2022 году (СД-1945 от 04.08.2022)</t>
      </is>
    </oc>
    <nc r="G114"/>
  </rcc>
  <rcc rId="24054" sId="2">
    <oc r="A50">
      <v>65</v>
    </oc>
    <nc r="A50"/>
  </rcc>
  <rcc rId="24055" sId="2">
    <oc r="B50" t="inlineStr">
      <is>
        <t>-</t>
      </is>
    </oc>
    <nc r="B50"/>
  </rcc>
  <rcc rId="24056" sId="2">
    <oc r="C50" t="inlineStr">
      <is>
        <t>2022</t>
      </is>
    </oc>
    <nc r="C50"/>
  </rcc>
  <rcc rId="24057" sId="2">
    <oc r="D50" t="inlineStr">
      <is>
        <t>Сургут</t>
      </is>
    </oc>
    <nc r="D50"/>
  </rcc>
  <rcc rId="24058" sId="2">
    <oc r="E50" t="inlineStr">
      <is>
        <t>пр-кт. Мира, д. 30/1</t>
      </is>
    </oc>
    <nc r="E50"/>
  </rcc>
  <rcc rId="24059" sId="2" numFmtId="4">
    <oc r="F50">
      <v>26776434.780000001</v>
    </oc>
    <nc r="F50"/>
  </rcc>
  <rcc rId="24060" sId="2">
    <oc r="G50" t="inlineStr">
      <is>
        <t>Перенесли на 2023 года, аукцион не состоялся в 2022 году (СД-1945 от 04.08.2022)</t>
      </is>
    </oc>
    <nc r="G50"/>
  </rcc>
  <rcc rId="24061" sId="2">
    <oc r="A49">
      <v>66</v>
    </oc>
    <nc r="A49"/>
  </rcc>
  <rcc rId="24062" sId="2">
    <oc r="B49" t="inlineStr">
      <is>
        <t>-</t>
      </is>
    </oc>
    <nc r="B49"/>
  </rcc>
  <rcc rId="24063" sId="2">
    <oc r="C49" t="inlineStr">
      <is>
        <t>2022</t>
      </is>
    </oc>
    <nc r="C49"/>
  </rcc>
  <rcc rId="24064" sId="2">
    <oc r="D49" t="inlineStr">
      <is>
        <t>Сургут</t>
      </is>
    </oc>
    <nc r="D49"/>
  </rcc>
  <rcc rId="24065" sId="2">
    <oc r="E49" t="inlineStr">
      <is>
        <t>пр-кт. Набережный, д. 46</t>
      </is>
    </oc>
    <nc r="E49"/>
  </rcc>
  <rcc rId="24066" sId="2">
    <oc r="F49">
      <v>815924.99</v>
    </oc>
    <nc r="F49"/>
  </rcc>
  <rcc rId="24067" sId="2">
    <oc r="G49" t="inlineStr">
      <is>
        <t>Перенесли на 2023 года, аукцион не состоялся в 2022 году (СД-1945 от 04.08.2022)</t>
      </is>
    </oc>
    <nc r="G49"/>
  </rcc>
  <rcc rId="24068" sId="2">
    <oc r="A20">
      <v>67</v>
    </oc>
    <nc r="A20"/>
  </rcc>
  <rcc rId="24069" sId="2">
    <oc r="B20" t="inlineStr">
      <is>
        <t>-</t>
      </is>
    </oc>
    <nc r="B20"/>
  </rcc>
  <rcc rId="24070" sId="2">
    <oc r="C20" t="inlineStr">
      <is>
        <t>2022</t>
      </is>
    </oc>
    <nc r="C20"/>
  </rcc>
  <rcc rId="24071" sId="2">
    <oc r="D20" t="inlineStr">
      <is>
        <t>Сургут</t>
      </is>
    </oc>
    <nc r="D20"/>
  </rcc>
  <rcc rId="24072" sId="2">
    <oc r="E20" t="inlineStr">
      <is>
        <t>ул. Дзержинского, д. 4</t>
      </is>
    </oc>
    <nc r="E20"/>
  </rcc>
  <rcc rId="24073" sId="2" numFmtId="4">
    <oc r="F20">
      <v>10141025.060000001</v>
    </oc>
    <nc r="F20"/>
  </rcc>
  <rcc rId="24074" sId="2">
    <oc r="G20" t="inlineStr">
      <is>
        <t>Перенесли на 2023 года, аукцион не состоялся в 2022 году (СД-1945 от 04.08.2022)</t>
      </is>
    </oc>
    <nc r="G20"/>
  </rcc>
  <rcc rId="24075" sId="2">
    <oc r="A38">
      <v>68</v>
    </oc>
    <nc r="A38"/>
  </rcc>
  <rcc rId="24076" sId="2">
    <oc r="B38" t="inlineStr">
      <is>
        <t>-</t>
      </is>
    </oc>
    <nc r="B38"/>
  </rcc>
  <rcc rId="24077" sId="2">
    <oc r="C38" t="inlineStr">
      <is>
        <t>2022</t>
      </is>
    </oc>
    <nc r="C38"/>
  </rcc>
  <rcc rId="24078" sId="2">
    <oc r="D38" t="inlineStr">
      <is>
        <t>Сургут</t>
      </is>
    </oc>
    <nc r="D38"/>
  </rcc>
  <rcc rId="24079" sId="2">
    <oc r="E38" t="inlineStr">
      <is>
        <t>ул. Магистральная, д. 32</t>
      </is>
    </oc>
    <nc r="E38"/>
  </rcc>
  <rcc rId="24080" sId="2" numFmtId="4">
    <oc r="F38">
      <v>20724278.530000001</v>
    </oc>
    <nc r="F38"/>
  </rcc>
  <rcc rId="24081" sId="2">
    <oc r="G38" t="inlineStr">
      <is>
        <t>Перенесли на 2023 года, аукцион не состоялся в 2022 году (СД-1945 от 04.08.2022)</t>
      </is>
    </oc>
    <nc r="G38"/>
  </rcc>
  <rcc rId="24082" sId="2">
    <oc r="A120">
      <v>69</v>
    </oc>
    <nc r="A120"/>
  </rcc>
  <rcc rId="24083" sId="2">
    <oc r="B120" t="inlineStr">
      <is>
        <t>-</t>
      </is>
    </oc>
    <nc r="B120"/>
  </rcc>
  <rcc rId="24084" sId="2">
    <oc r="C120" t="inlineStr">
      <is>
        <t>2022</t>
      </is>
    </oc>
    <nc r="C120"/>
  </rcc>
  <rcc rId="24085" sId="2">
    <oc r="D120" t="inlineStr">
      <is>
        <t>Сургут</t>
      </is>
    </oc>
    <nc r="D120"/>
  </rcc>
  <rcc rId="24086" sId="2">
    <oc r="E120" t="inlineStr">
      <is>
        <t>ул. Энтузиастов, д. 39</t>
      </is>
    </oc>
    <nc r="E120"/>
  </rcc>
  <rcc rId="24087" sId="2">
    <oc r="F120">
      <v>1117802.6299999999</v>
    </oc>
    <nc r="F120"/>
  </rcc>
  <rcc rId="24088" sId="2">
    <oc r="G120" t="inlineStr">
      <is>
        <t>Перенесли на 2023 года, аукцион не состоялся в 2022 году (СД-1945 от 04.08.2022)</t>
      </is>
    </oc>
    <nc r="G120"/>
  </rcc>
  <rcc rId="24089" sId="2">
    <oc r="A123">
      <v>70</v>
    </oc>
    <nc r="A123"/>
  </rcc>
  <rcc rId="24090" sId="2">
    <oc r="B123" t="inlineStr">
      <is>
        <t>-</t>
      </is>
    </oc>
    <nc r="B123"/>
  </rcc>
  <rcc rId="24091" sId="2">
    <oc r="C123" t="inlineStr">
      <is>
        <t>2022</t>
      </is>
    </oc>
    <nc r="C123"/>
  </rcc>
  <rcc rId="24092" sId="2">
    <oc r="D123" t="inlineStr">
      <is>
        <t>Нижневартовск</t>
      </is>
    </oc>
    <nc r="D123"/>
  </rcc>
  <rcc rId="24093" sId="2">
    <oc r="E123" t="inlineStr">
      <is>
        <t>ул. Чапаева, д. 53А</t>
      </is>
    </oc>
    <nc r="E123"/>
  </rcc>
  <rcc rId="24094" sId="2">
    <oc r="F123">
      <v>11016134.779999999</v>
    </oc>
    <nc r="F123"/>
  </rcc>
  <rcc rId="24095" sId="2">
    <oc r="G123" t="inlineStr">
      <is>
        <t>По невозможности на 2026-2028 (82/КР от 03.08.2022)</t>
      </is>
    </oc>
    <nc r="G123"/>
  </rcc>
  <rcc rId="24096" sId="2">
    <oc r="A57">
      <v>71</v>
    </oc>
    <nc r="A57"/>
  </rcc>
  <rcc rId="24097" sId="2">
    <oc r="B57" t="inlineStr">
      <is>
        <t>-</t>
      </is>
    </oc>
    <nc r="B57"/>
  </rcc>
  <rcc rId="24098" sId="2">
    <oc r="C57" t="inlineStr">
      <is>
        <t>2022</t>
      </is>
    </oc>
    <nc r="C57"/>
  </rcc>
  <rcc rId="24099" sId="2">
    <oc r="D57" t="inlineStr">
      <is>
        <t>Мегион</t>
      </is>
    </oc>
    <nc r="D57"/>
  </rcc>
  <rcc rId="24100" sId="2">
    <oc r="E57" t="inlineStr">
      <is>
        <t>ул. 50 лет Октября, д. 6</t>
      </is>
    </oc>
    <nc r="E57"/>
  </rcc>
  <rcc rId="24101" sId="2" numFmtId="4">
    <oc r="F57">
      <v>1615249.43</v>
    </oc>
    <nc r="F57"/>
  </rcc>
  <rcc rId="24102" sId="2">
    <oc r="G57" t="inlineStr">
      <is>
        <t>По невозможности на 2026-2028 (83/КР от 03.08.2022)</t>
      </is>
    </oc>
    <nc r="G57"/>
  </rcc>
  <rcc rId="24103" sId="2">
    <oc r="A54">
      <v>72</v>
    </oc>
    <nc r="A54"/>
  </rcc>
  <rcc rId="24104" sId="2">
    <oc r="B54" t="inlineStr">
      <is>
        <t>-</t>
      </is>
    </oc>
    <nc r="B54"/>
  </rcc>
  <rcc rId="24105" sId="2">
    <oc r="C54" t="inlineStr">
      <is>
        <t>2022</t>
      </is>
    </oc>
    <nc r="C54"/>
  </rcc>
  <rcc rId="24106" sId="2">
    <oc r="D54" t="inlineStr">
      <is>
        <t>Мегион</t>
      </is>
    </oc>
    <nc r="D54"/>
  </rcc>
  <rcc rId="24107" sId="2">
    <oc r="E54" t="inlineStr">
      <is>
        <t>ул. 50 лет Октября, д. 8</t>
      </is>
    </oc>
    <nc r="E54"/>
  </rcc>
  <rcc rId="24108" sId="2" numFmtId="4">
    <oc r="F54">
      <v>1627606.53</v>
    </oc>
    <nc r="F54"/>
  </rcc>
  <rcc rId="24109" sId="2">
    <oc r="G54" t="inlineStr">
      <is>
        <t>По невозможности на 2026-2028 (84/КР от 03.08.2022)</t>
      </is>
    </oc>
    <nc r="G54"/>
  </rcc>
  <rcc rId="24110" sId="2">
    <oc r="A122">
      <v>73</v>
    </oc>
    <nc r="A122"/>
  </rcc>
  <rcc rId="24111" sId="2">
    <oc r="B122" t="inlineStr">
      <is>
        <t>-</t>
      </is>
    </oc>
    <nc r="B122"/>
  </rcc>
  <rcc rId="24112" sId="2">
    <oc r="C122" t="inlineStr">
      <is>
        <t>2022</t>
      </is>
    </oc>
    <nc r="C122"/>
  </rcc>
  <rcc rId="24113" sId="2">
    <oc r="D122" t="inlineStr">
      <is>
        <t>Советский район</t>
      </is>
    </oc>
    <nc r="D122"/>
  </rcc>
  <rcc rId="24114" sId="2">
    <oc r="E122" t="inlineStr">
      <is>
        <t>п. Агириш, ул. Юбилейная, д.30</t>
      </is>
    </oc>
    <nc r="E122"/>
  </rcc>
  <rcc rId="24115" sId="2">
    <oc r="G122" t="inlineStr">
      <is>
        <t>По невозможности на 2026-2028 (72/КР от 12.07.2022)</t>
      </is>
    </oc>
    <nc r="G122"/>
  </rcc>
  <rcc rId="24116" sId="2">
    <oc r="A106">
      <v>74</v>
    </oc>
    <nc r="A106"/>
  </rcc>
  <rcc rId="24117" sId="2">
    <oc r="B106" t="inlineStr">
      <is>
        <t>-</t>
      </is>
    </oc>
    <nc r="B106"/>
  </rcc>
  <rcc rId="24118" sId="2">
    <oc r="C106" t="inlineStr">
      <is>
        <t>2022</t>
      </is>
    </oc>
    <nc r="C106"/>
  </rcc>
  <rcc rId="24119" sId="2">
    <oc r="D106" t="inlineStr">
      <is>
        <t>Советский район</t>
      </is>
    </oc>
    <nc r="D106"/>
  </rcc>
  <rcc rId="24120" sId="2">
    <oc r="E106" t="inlineStr">
      <is>
        <t>г. Советский, ул. Гагарина, д. 71</t>
      </is>
    </oc>
    <nc r="E106"/>
  </rcc>
  <rcc rId="24121" sId="2">
    <oc r="G106" t="inlineStr">
      <is>
        <t>По невозможности на 2026-2028 (69/КР от 08.07.2022)</t>
      </is>
    </oc>
    <nc r="G106"/>
  </rcc>
  <rcc rId="24122" sId="2">
    <oc r="A157">
      <v>75</v>
    </oc>
    <nc r="A157"/>
  </rcc>
  <rcc rId="24123" sId="2">
    <oc r="B157" t="inlineStr">
      <is>
        <t>-</t>
      </is>
    </oc>
    <nc r="B157"/>
  </rcc>
  <rcc rId="24124" sId="2">
    <oc r="C157" t="inlineStr">
      <is>
        <t>2022</t>
      </is>
    </oc>
    <nc r="C157"/>
  </rcc>
  <rcc rId="24125" sId="2">
    <oc r="D157" t="inlineStr">
      <is>
        <t>Нефтеюганск</t>
      </is>
    </oc>
    <nc r="D157"/>
  </rcc>
  <rcc rId="24126" sId="2">
    <oc r="E157" t="inlineStr">
      <is>
        <t>мкр. 9-й, д. 13</t>
      </is>
    </oc>
    <nc r="E157"/>
  </rcc>
  <rcc rId="24127" sId="2">
    <oc r="F157">
      <v>3799620.54</v>
    </oc>
    <nc r="F157"/>
  </rcc>
  <rcc rId="24128" sId="2">
    <oc r="G157" t="inlineStr">
      <is>
        <t>Перенесли на 2023 года, аукцион не состоялся в 2022 году (СД-1945 от 04.08.2022)</t>
      </is>
    </oc>
    <nc r="G157"/>
  </rcc>
  <rcc rId="24129" sId="2">
    <oc r="A124">
      <v>76</v>
    </oc>
    <nc r="A124"/>
  </rcc>
  <rcc rId="24130" sId="2">
    <oc r="B124" t="inlineStr">
      <is>
        <t>-</t>
      </is>
    </oc>
    <nc r="B124"/>
  </rcc>
  <rcc rId="24131" sId="2">
    <oc r="C124" t="inlineStr">
      <is>
        <t>2022</t>
      </is>
    </oc>
    <nc r="C124"/>
  </rcc>
  <rcc rId="24132" sId="2">
    <oc r="D124" t="inlineStr">
      <is>
        <t>Нефтеюганск</t>
      </is>
    </oc>
    <nc r="D124"/>
  </rcc>
  <rcc rId="24133" sId="2">
    <oc r="E124" t="inlineStr">
      <is>
        <t>мкр. 9-й, д. 14</t>
      </is>
    </oc>
    <nc r="E124"/>
  </rcc>
  <rcc rId="24134" sId="2">
    <oc r="F124">
      <v>4737148.72</v>
    </oc>
    <nc r="F124"/>
  </rcc>
  <rcc rId="24135" sId="2">
    <oc r="G124" t="inlineStr">
      <is>
        <t>Перенесли на 2023 года, аукцион не состоялся в 2022 году (СД-1945 от 04.08.2022)</t>
      </is>
    </oc>
    <nc r="G124"/>
  </rcc>
  <rcc rId="24136" sId="2">
    <oc r="A24">
      <v>77</v>
    </oc>
    <nc r="A24"/>
  </rcc>
  <rcc rId="24137" sId="2">
    <oc r="B24" t="inlineStr">
      <is>
        <t>-</t>
      </is>
    </oc>
    <nc r="B24"/>
  </rcc>
  <rcc rId="24138" sId="2">
    <oc r="C24" t="inlineStr">
      <is>
        <t>2022</t>
      </is>
    </oc>
    <nc r="C24"/>
  </rcc>
  <rcc rId="24139" sId="2">
    <oc r="D24" t="inlineStr">
      <is>
        <t>Нефтеюганск</t>
      </is>
    </oc>
    <nc r="D24"/>
  </rcc>
  <rcc rId="24140" sId="2">
    <oc r="E24" t="inlineStr">
      <is>
        <t>мкр. 9-й, д. 15</t>
      </is>
    </oc>
    <nc r="E24"/>
  </rcc>
  <rcc rId="24141" sId="2" numFmtId="4">
    <oc r="F24">
      <v>5524269.1900000004</v>
    </oc>
    <nc r="F24"/>
  </rcc>
  <rcc rId="24142" sId="2">
    <oc r="G24" t="inlineStr">
      <is>
        <t>Перенесли на 2023 года, аукцион не состоялся в 2022 году (СД-1945 от 04.08.2022)</t>
      </is>
    </oc>
    <nc r="G24"/>
  </rcc>
  <rcc rId="24143" sId="2">
    <oc r="A161">
      <v>78</v>
    </oc>
    <nc r="A161"/>
  </rcc>
  <rcc rId="24144" sId="2">
    <oc r="B161" t="inlineStr">
      <is>
        <t>-</t>
      </is>
    </oc>
    <nc r="B161"/>
  </rcc>
  <rcc rId="24145" sId="2">
    <oc r="C161" t="inlineStr">
      <is>
        <t>2022</t>
      </is>
    </oc>
    <nc r="C161"/>
  </rcc>
  <rcc rId="24146" sId="2">
    <oc r="D161" t="inlineStr">
      <is>
        <t>Нефтеюганск</t>
      </is>
    </oc>
    <nc r="D161"/>
  </rcc>
  <rcc rId="24147" sId="2">
    <oc r="E161" t="inlineStr">
      <is>
        <t>мкр. 9-й, д. 18</t>
      </is>
    </oc>
    <nc r="E161"/>
  </rcc>
  <rcc rId="24148" sId="2">
    <oc r="F161">
      <v>5491025.0999999996</v>
    </oc>
    <nc r="F161"/>
  </rcc>
  <rcc rId="24149" sId="2">
    <oc r="G161" t="inlineStr">
      <is>
        <t>Перенесли на 2023 года, аукцион не состоялся в 2022 году (СД-1945 от 04.08.2022)</t>
      </is>
    </oc>
    <nc r="G161"/>
  </rcc>
  <rcc rId="24150" sId="2">
    <oc r="A150">
      <v>79</v>
    </oc>
    <nc r="A150"/>
  </rcc>
  <rcc rId="24151" sId="2">
    <oc r="B150" t="inlineStr">
      <is>
        <t>-</t>
      </is>
    </oc>
    <nc r="B150"/>
  </rcc>
  <rcc rId="24152" sId="2">
    <oc r="C150" t="inlineStr">
      <is>
        <t>2022</t>
      </is>
    </oc>
    <nc r="C150"/>
  </rcc>
  <rcc rId="24153" sId="2">
    <oc r="D150" t="inlineStr">
      <is>
        <t>Нефтеюганск</t>
      </is>
    </oc>
    <nc r="D150"/>
  </rcc>
  <rcc rId="24154" sId="2">
    <oc r="E150" t="inlineStr">
      <is>
        <t>мкр. 9-й, д. 22</t>
      </is>
    </oc>
    <nc r="E150"/>
  </rcc>
  <rcc rId="24155" sId="2">
    <oc r="F150">
      <v>30837033.73</v>
    </oc>
    <nc r="F150"/>
  </rcc>
  <rcc rId="24156" sId="2">
    <oc r="G150" t="inlineStr">
      <is>
        <t>Перенесли на 2023 года, аукцион не состоялся в 2022 году (СД-1616 от 22.06.2022)</t>
      </is>
    </oc>
    <nc r="G150"/>
  </rcc>
  <rcc rId="24157" sId="2">
    <oc r="A158">
      <v>80</v>
    </oc>
    <nc r="A158"/>
  </rcc>
  <rcc rId="24158" sId="2">
    <oc r="B158" t="inlineStr">
      <is>
        <t>-</t>
      </is>
    </oc>
    <nc r="B158"/>
  </rcc>
  <rcc rId="24159" sId="2">
    <oc r="C158" t="inlineStr">
      <is>
        <t>2022</t>
      </is>
    </oc>
    <nc r="C158"/>
  </rcc>
  <rcc rId="24160" sId="2">
    <oc r="D158" t="inlineStr">
      <is>
        <t>Нефтеюганск</t>
      </is>
    </oc>
    <nc r="D158"/>
  </rcc>
  <rcc rId="24161" sId="2">
    <oc r="E158" t="inlineStr">
      <is>
        <t>мкр. 9-й, д. 17</t>
      </is>
    </oc>
    <nc r="E158"/>
  </rcc>
  <rcc rId="24162" sId="2">
    <oc r="F158">
      <v>28186918.050000001</v>
    </oc>
    <nc r="F158"/>
  </rcc>
  <rcc rId="24163" sId="2">
    <oc r="G158" t="inlineStr">
      <is>
        <t>Перенесли на 2023 года, аукцион не состоялся в 2022 году (СД-1616 от 22.06.2022)</t>
      </is>
    </oc>
    <nc r="G158"/>
  </rcc>
  <rcc rId="24164" sId="2">
    <oc r="A108">
      <v>81</v>
    </oc>
    <nc r="A108"/>
  </rcc>
  <rcc rId="24165" sId="2">
    <oc r="B108" t="inlineStr">
      <is>
        <t>-</t>
      </is>
    </oc>
    <nc r="B108"/>
  </rcc>
  <rcc rId="24166" sId="2">
    <oc r="C108" t="inlineStr">
      <is>
        <t>2022</t>
      </is>
    </oc>
    <nc r="C108"/>
  </rcc>
  <rcc rId="24167" sId="2">
    <oc r="D108" t="inlineStr">
      <is>
        <t>Нефтеюганск</t>
      </is>
    </oc>
    <nc r="D108"/>
  </rcc>
  <rcc rId="24168" sId="2">
    <oc r="E108" t="inlineStr">
      <is>
        <t>мкр. 9-й, д. 12</t>
      </is>
    </oc>
    <nc r="E108"/>
  </rcc>
  <rcc rId="24169" sId="2" numFmtId="4">
    <oc r="F108">
      <v>14834182.539999999</v>
    </oc>
    <nc r="F108"/>
  </rcc>
  <rcc rId="24170" sId="2">
    <oc r="G108" t="inlineStr">
      <is>
        <t>Перенесли на 2023 года, аукцион не состоялся в 2022 году (СД-1616 от 22.06.2022)</t>
      </is>
    </oc>
    <nc r="G108"/>
  </rcc>
  <rcc rId="24171" sId="2">
    <oc r="A76">
      <v>82</v>
    </oc>
    <nc r="A76"/>
  </rcc>
  <rcc rId="24172" sId="2">
    <oc r="B76" t="inlineStr">
      <is>
        <t>-</t>
      </is>
    </oc>
    <nc r="B76"/>
  </rcc>
  <rcc rId="24173" sId="2">
    <oc r="C76" t="inlineStr">
      <is>
        <t>2022</t>
      </is>
    </oc>
    <nc r="C76"/>
  </rcc>
  <rcc rId="24174" sId="2">
    <oc r="D76" t="inlineStr">
      <is>
        <t>Нефтеюганск</t>
      </is>
    </oc>
    <nc r="D76"/>
  </rcc>
  <rcc rId="24175" sId="2">
    <oc r="E76" t="inlineStr">
      <is>
        <t>мкр. 9-й, д. 16</t>
      </is>
    </oc>
    <nc r="E76"/>
  </rcc>
  <rcc rId="24176" sId="2" numFmtId="4">
    <oc r="F76">
      <v>20129385.32</v>
    </oc>
    <nc r="F76"/>
  </rcc>
  <rcc rId="24177" sId="2">
    <oc r="G76" t="inlineStr">
      <is>
        <t>Перенесли на 2023 года, аукцион не состоялся в 2022 году (СД-1616 от 22.06.2022)</t>
      </is>
    </oc>
    <nc r="G76"/>
  </rcc>
  <rcc rId="24178" sId="2">
    <oc r="A145">
      <v>83</v>
    </oc>
    <nc r="A145"/>
  </rcc>
  <rcc rId="24179" sId="2">
    <oc r="B145" t="inlineStr">
      <is>
        <t>+</t>
      </is>
    </oc>
    <nc r="B145"/>
  </rcc>
  <rcc rId="24180" sId="2">
    <oc r="C145" t="inlineStr">
      <is>
        <t>2022</t>
      </is>
    </oc>
    <nc r="C145"/>
  </rcc>
  <rcc rId="24181" sId="2">
    <oc r="D145" t="inlineStr">
      <is>
        <t>Сургутский район</t>
      </is>
    </oc>
    <nc r="D145"/>
  </rcc>
  <rcc rId="24182" sId="2">
    <oc r="E145" t="inlineStr">
      <is>
        <t>пгт. Федоровский, ул. Пионерная, д. 31а</t>
      </is>
    </oc>
    <nc r="E145"/>
  </rcc>
  <rcc rId="24183" sId="2" numFmtId="4">
    <oc r="F145">
      <v>601423.32999999996</v>
    </oc>
    <nc r="F145"/>
  </rcc>
  <rcc rId="24184" sId="2">
    <oc r="G145" t="inlineStr">
      <is>
        <t>Перенесли ЭС с 2020 года по расторжению</t>
      </is>
    </oc>
    <nc r="G145"/>
  </rcc>
  <rcc rId="24185" sId="2">
    <oc r="A130">
      <v>84</v>
    </oc>
    <nc r="A130"/>
  </rcc>
  <rcc rId="24186" sId="2">
    <oc r="B130" t="inlineStr">
      <is>
        <t>-</t>
      </is>
    </oc>
    <nc r="B130"/>
  </rcc>
  <rcc rId="24187" sId="2">
    <oc r="C130" t="inlineStr">
      <is>
        <t>2020</t>
      </is>
    </oc>
    <nc r="C130"/>
  </rcc>
  <rcc rId="24188" sId="2">
    <oc r="D130" t="inlineStr">
      <is>
        <t>Нягань</t>
      </is>
    </oc>
    <nc r="D130"/>
  </rcc>
  <rcc rId="24189" sId="2">
    <oc r="E130" t="inlineStr">
      <is>
        <t>мкр. Энергетиков, д. 40</t>
      </is>
    </oc>
    <nc r="E130"/>
  </rcc>
  <rcc rId="24190" sId="2" numFmtId="4">
    <oc r="F130">
      <v>24201.360000000001</v>
    </oc>
    <nc r="F130"/>
  </rcc>
  <rcc rId="24191" sId="2">
    <oc r="G130" t="inlineStr">
      <is>
        <t>Аварийный (33/01-Вх-16428 от 10.08.2022)</t>
      </is>
    </oc>
    <nc r="G130"/>
  </rcc>
  <rcc rId="24192" sId="2">
    <oc r="A125">
      <v>85</v>
    </oc>
    <nc r="A125"/>
  </rcc>
  <rcc rId="24193" sId="2">
    <oc r="B125" t="inlineStr">
      <is>
        <t>-</t>
      </is>
    </oc>
    <nc r="B125"/>
  </rcc>
  <rcc rId="24194" sId="2">
    <oc r="C125">
      <v>2022</v>
    </oc>
    <nc r="C125"/>
  </rcc>
  <rcc rId="24195" sId="2">
    <oc r="D125" t="inlineStr">
      <is>
        <t>Нягань</t>
      </is>
    </oc>
    <nc r="D125"/>
  </rcc>
  <rcc rId="24196" sId="2">
    <oc r="E125" t="inlineStr">
      <is>
        <t>мкр. Энергетиков, д. 40</t>
      </is>
    </oc>
    <nc r="E125"/>
  </rcc>
  <rcc rId="24197" sId="2" numFmtId="4">
    <oc r="F125">
      <v>1429608.89</v>
    </oc>
    <nc r="F125"/>
  </rcc>
  <rcc rId="24198" sId="2">
    <oc r="G125" t="inlineStr">
      <is>
        <t>Аварийный (33/01-Вх-16428 от 10.08.2022)</t>
      </is>
    </oc>
    <nc r="G125"/>
  </rcc>
  <rcv guid="{588C31BA-C36B-4B9E-AE8B-D926F1C5CA78}" action="delete"/>
  <rdn rId="0" localSheetId="1" customView="1" name="Z_588C31BA_C36B_4B9E_AE8B_D926F1C5CA78_.wvu.FilterData" hidden="1" oldHidden="1">
    <formula>'2020-2022'!$A$7:$S$2073</formula>
    <oldFormula>'2020-2022'!$A$7:$S$2073</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3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201" sId="1" numFmtId="4">
    <oc r="R1480">
      <v>10753125.6</v>
    </oc>
    <nc r="R1480">
      <v>7941190.7999999998</v>
    </nc>
  </rcc>
  <rfmt sheetId="1" sqref="R1480">
    <dxf>
      <fill>
        <patternFill patternType="solid">
          <bgColor rgb="FF92D050"/>
        </patternFill>
      </fill>
    </dxf>
  </rfmt>
  <rcc rId="24202" sId="1" numFmtId="4">
    <oc r="I1477">
      <v>445333.57</v>
    </oc>
    <nc r="I1477">
      <v>94345.52</v>
    </nc>
  </rcc>
  <rfmt sheetId="1" sqref="I1477">
    <dxf>
      <fill>
        <patternFill patternType="solid">
          <bgColor rgb="FF92D050"/>
        </patternFill>
      </fill>
    </dxf>
  </rfmt>
  <rcc rId="24203" sId="1" numFmtId="4">
    <oc r="H1477">
      <v>931227.12</v>
    </oc>
    <nc r="H1477">
      <v>500475.01</v>
    </nc>
  </rcc>
  <rfmt sheetId="1" sqref="H1477">
    <dxf>
      <fill>
        <patternFill patternType="solid">
          <bgColor rgb="FF92D050"/>
        </patternFill>
      </fill>
    </dxf>
  </rfmt>
  <rcc rId="24204" sId="1" numFmtId="4">
    <oc r="J1477">
      <v>532600.39</v>
    </oc>
    <nc r="J1477">
      <v>231535.23</v>
    </nc>
  </rcc>
  <rfmt sheetId="1" sqref="J1477">
    <dxf>
      <fill>
        <patternFill patternType="solid">
          <bgColor rgb="FF92D050"/>
        </patternFill>
      </fill>
    </dxf>
  </rfmt>
  <rcc rId="24205" sId="1" xfDxf="1" dxf="1" numFmtId="4">
    <oc r="D1477">
      <f>ROUND((F1477+G1477+H1477+I1477+J1477+K1477+M1477+O1477+P1477+Q1477+R1477+S1477)*0.0214,2)</f>
    </oc>
    <nc r="D1477">
      <v>17601.38</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D1477">
    <dxf>
      <fill>
        <patternFill patternType="solid">
          <bgColor rgb="FF92D050"/>
        </patternFill>
      </fill>
    </dxf>
  </rfmt>
  <rcc rId="24206" sId="1" numFmtId="4">
    <oc r="R1478">
      <v>15152311.689999999</v>
    </oc>
    <nc r="R1478">
      <v>15626626.689999999</v>
    </nc>
  </rcc>
  <rfmt sheetId="1" sqref="R1478">
    <dxf>
      <fill>
        <patternFill patternType="solid">
          <bgColor rgb="FF92D050"/>
        </patternFill>
      </fill>
    </dxf>
  </rfmt>
  <rcc rId="24207" sId="1" numFmtId="4">
    <oc r="D1478">
      <f>ROUND((F1478+G1478+H1478+I1478+J1478+K1478+M1478+O1478+P1478+Q1478+R1478+S1478)*0.0214,2)</f>
    </oc>
    <nc r="D1478">
      <v>332847.14</v>
    </nc>
  </rcc>
  <rfmt sheetId="1" sqref="D1478">
    <dxf>
      <fill>
        <patternFill patternType="solid">
          <bgColor rgb="FF92D050"/>
        </patternFill>
      </fill>
    </dxf>
  </rfmt>
  <rcc rId="24208" sId="1" numFmtId="4">
    <oc r="R1479">
      <v>22183487.260000002</v>
    </oc>
    <nc r="R1479">
      <v>8368085.9199999999</v>
    </nc>
  </rcc>
  <rfmt sheetId="1" sqref="R1479">
    <dxf>
      <fill>
        <patternFill patternType="solid">
          <bgColor rgb="FF92D050"/>
        </patternFill>
      </fill>
    </dxf>
  </rfmt>
  <rcc rId="24209" sId="1" numFmtId="4">
    <oc r="D1479">
      <f>ROUND((F1479+G1479+H1479+I1479+J1479+K1479+M1479+O1479+P1479+Q1479+R1479+S1479)*0.0214,2)</f>
    </oc>
    <nc r="D1479">
      <v>178240.23</v>
    </nc>
  </rcc>
  <rfmt sheetId="1" sqref="D1479">
    <dxf>
      <fill>
        <patternFill patternType="solid">
          <bgColor rgb="FF92D050"/>
        </patternFill>
      </fill>
    </dxf>
  </rfmt>
  <rfmt sheetId="1" sqref="C1481">
    <dxf>
      <fill>
        <patternFill patternType="solid">
          <bgColor rgb="FF92D050"/>
        </patternFill>
      </fill>
    </dxf>
  </rfmt>
</revisions>
</file>

<file path=xl/revisions/revisionLog3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210" sId="2">
    <nc r="A118">
      <v>1</v>
    </nc>
  </rcc>
  <rcc rId="24211" sId="2">
    <nc r="B118" t="inlineStr">
      <is>
        <t>-</t>
      </is>
    </nc>
  </rcc>
  <rcc rId="24212" sId="2">
    <nc r="C118" t="inlineStr">
      <is>
        <t>2022</t>
      </is>
    </nc>
  </rcc>
  <rcc rId="24213" sId="2">
    <nc r="D118" t="inlineStr">
      <is>
        <t>Советский район</t>
      </is>
    </nc>
  </rcc>
  <rcc rId="24214" sId="2" odxf="1" dxf="1">
    <nc r="E118" t="inlineStr">
      <is>
        <t>г. Советский, ул. Гагарина, д. 75</t>
      </is>
    </nc>
    <odxf>
      <font>
        <name val="Times New Roman"/>
        <family val="1"/>
        <charset val="204"/>
        <scheme val="none"/>
      </font>
      <numFmt numFmtId="0" formatCode="General"/>
      <alignment horizontal="center"/>
    </odxf>
    <ndxf>
      <font>
        <sz val="10"/>
        <color auto="1"/>
        <name val="Times New Roman"/>
        <family val="1"/>
        <charset val="204"/>
        <scheme val="none"/>
      </font>
      <numFmt numFmtId="2" formatCode="0.00"/>
      <alignment horizontal="left"/>
    </ndxf>
  </rcc>
  <rcc rId="24215" sId="2" numFmtId="4">
    <nc r="F118">
      <v>309590.59999999998</v>
    </nc>
  </rcc>
  <rcc rId="24216" sId="2">
    <nc r="G118" t="inlineStr">
      <is>
        <t>По невозможности (приказ от 23.11.2021 №98/КР)</t>
      </is>
    </nc>
  </rcc>
  <rrc rId="24217" sId="1" ref="A1960:XFD1960" action="deleteRow">
    <undo index="0" exp="area" dr="S1960:S1974" r="S1975" sId="1"/>
    <undo index="0" exp="area" dr="R1960:R1974" r="R1975" sId="1"/>
    <undo index="0" exp="area" dr="Q1960:Q1974" r="Q1975" sId="1"/>
    <undo index="0" exp="area" dr="P1960:P1974" r="P1975" sId="1"/>
    <undo index="0" exp="area" dr="O1960:O1974" r="O1975" sId="1"/>
    <undo index="0" exp="area" dr="M1960:M1974" r="M1975" sId="1"/>
    <undo index="0" exp="area" dr="L1960:L1974" r="L1975" sId="1"/>
    <undo index="0" exp="area" dr="K1960:K1974" r="K1975" sId="1"/>
    <undo index="0" exp="area" dr="J1960:J1974" r="J1975" sId="1"/>
    <undo index="0" exp="area" dr="I1960:I1974" r="I1975" sId="1"/>
    <undo index="0" exp="area" dr="H1960:H1974" r="H1975" sId="1"/>
    <undo index="0" exp="area" dr="G1960:G1974" r="G1975" sId="1"/>
    <undo index="0" exp="area" dr="F1960:F1974" r="F1975" sId="1"/>
    <undo index="0" exp="area" dr="E1960:E1974" r="E1975" sId="1"/>
    <undo index="0" exp="area" dr="D1960:D1974" r="D1975" sId="1"/>
    <rfmt sheetId="1" xfDxf="1" sqref="A1960:XFD1960" start="0" length="0">
      <dxf>
        <font>
          <color auto="1"/>
        </font>
      </dxf>
    </rfmt>
    <rcc rId="0" sId="1" dxf="1">
      <nc r="A1960">
        <v>453</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60" t="inlineStr">
        <is>
          <t>г. Советский, ул. Гагарина, д. 75</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60">
        <f>ROUND(SUM(D1960+E1960+F1960+G1960+H1960+I1960+J1960+K1960+M1960+O1960+P1960+Q1960+R1960+S1960),2)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0">
        <f>ROUND((F1960+G1960+H1960+I1960+J1960+K1960+M1960+O1960+P1960+Q1960+R1960+S1960)*0.0214,2)</f>
      </nc>
      <ndxf>
        <font>
          <sz val="9"/>
          <color auto="1"/>
          <name val="Times New Roman"/>
          <family val="1"/>
          <charset val="204"/>
          <scheme val="none"/>
        </font>
        <numFmt numFmtId="4" formatCode="#,##0.00"/>
        <alignment horizontal="center" vertical="center" wrapText="1"/>
        <border outline="0">
          <right style="thin">
            <color indexed="64"/>
          </right>
          <top style="thin">
            <color indexed="64"/>
          </top>
          <bottom style="thin">
            <color indexed="64"/>
          </bottom>
        </border>
      </ndxf>
    </rcc>
    <rfmt sheetId="1" sqref="E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196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H196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96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196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K1960">
        <v>303104.17</v>
      </nc>
      <ndxf>
        <font>
          <sz val="9"/>
          <color auto="1"/>
          <name val="Times New Roman"/>
          <family val="1"/>
          <charset val="204"/>
          <scheme val="none"/>
        </font>
        <numFmt numFmtId="4" formatCode="#,##0.00"/>
        <alignment horizontal="center" vertical="center"/>
        <border outline="0">
          <right style="thin">
            <color indexed="64"/>
          </right>
          <bottom style="thin">
            <color indexed="64"/>
          </bottom>
        </border>
      </ndxf>
    </rcc>
    <rfmt sheetId="1" sqref="L196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218" sId="2" odxf="1" dxf="1">
    <nc r="E80" t="inlineStr">
      <is>
        <t>г. Советский, ул. Железнодорожная, д. 16</t>
      </is>
    </nc>
    <odxf>
      <font>
        <name val="Times New Roman"/>
        <family val="1"/>
        <charset val="204"/>
        <scheme val="none"/>
      </font>
      <alignment horizontal="center" vertical="top" wrapText="0"/>
    </odxf>
    <ndxf>
      <font>
        <sz val="10"/>
        <color auto="1"/>
        <name val="Times New Roman"/>
        <family val="1"/>
        <charset val="204"/>
        <scheme val="none"/>
      </font>
      <alignment horizontal="left" vertical="center" wrapText="1"/>
    </ndxf>
  </rcc>
  <rcc rId="24219" sId="2">
    <nc r="A80">
      <v>2</v>
    </nc>
  </rcc>
  <rcc rId="24220" sId="2">
    <nc r="A127">
      <v>3</v>
    </nc>
  </rcc>
  <rcc rId="24221" sId="2">
    <nc r="A121">
      <v>4</v>
    </nc>
  </rcc>
  <rcc rId="24222" sId="2">
    <nc r="A135">
      <v>5</v>
    </nc>
  </rcc>
  <rcc rId="24223" sId="2">
    <nc r="B80" t="inlineStr">
      <is>
        <t>-</t>
      </is>
    </nc>
  </rcc>
  <rcc rId="24224" sId="2">
    <nc r="B127" t="inlineStr">
      <is>
        <t>-</t>
      </is>
    </nc>
  </rcc>
  <rcc rId="24225" sId="2">
    <nc r="B121" t="inlineStr">
      <is>
        <t>-</t>
      </is>
    </nc>
  </rcc>
  <rcc rId="24226" sId="2">
    <nc r="B135" t="inlineStr">
      <is>
        <t>-</t>
      </is>
    </nc>
  </rcc>
  <rcc rId="24227" sId="2">
    <nc r="B84" t="inlineStr">
      <is>
        <t>-</t>
      </is>
    </nc>
  </rcc>
  <rcc rId="24228" sId="2">
    <nc r="D80" t="inlineStr">
      <is>
        <t>Советский район</t>
      </is>
    </nc>
  </rcc>
  <rcc rId="24229" sId="2">
    <nc r="D127" t="inlineStr">
      <is>
        <t>Советский район</t>
      </is>
    </nc>
  </rcc>
  <rcc rId="24230" sId="2">
    <nc r="D121" t="inlineStr">
      <is>
        <t>Советский район</t>
      </is>
    </nc>
  </rcc>
  <rcc rId="24231" sId="2">
    <nc r="D135" t="inlineStr">
      <is>
        <t>Советский район</t>
      </is>
    </nc>
  </rcc>
  <rcc rId="24232" sId="2">
    <nc r="D84" t="inlineStr">
      <is>
        <t>Советский район</t>
      </is>
    </nc>
  </rcc>
  <rcc rId="24233" sId="2" numFmtId="4">
    <nc r="F80">
      <v>544278</v>
    </nc>
  </rcc>
  <rcc rId="24234" sId="2">
    <nc r="G80" t="inlineStr">
      <is>
        <t>По невозможности (приказ от 24.11.2021 №114/КР)</t>
      </is>
    </nc>
  </rcc>
  <rrc rId="24235" sId="1" ref="A1960:XFD1960" action="deleteRow">
    <undo index="0" exp="area" dr="S1960:S1973" r="S1974" sId="1"/>
    <undo index="0" exp="area" dr="R1960:R1973" r="R1974" sId="1"/>
    <undo index="0" exp="area" dr="Q1960:Q1973" r="Q1974" sId="1"/>
    <undo index="0" exp="area" dr="P1960:P1973" r="P1974" sId="1"/>
    <undo index="0" exp="area" dr="O1960:O1973" r="O1974" sId="1"/>
    <undo index="0" exp="area" dr="M1960:M1973" r="M1974" sId="1"/>
    <undo index="0" exp="area" dr="L1960:L1973" r="L1974" sId="1"/>
    <undo index="0" exp="area" dr="K1960:K1973" r="K1974" sId="1"/>
    <undo index="0" exp="area" dr="J1960:J1973" r="J1974" sId="1"/>
    <undo index="0" exp="area" dr="I1960:I1973" r="I1974" sId="1"/>
    <undo index="0" exp="area" dr="H1960:H1973" r="H1974" sId="1"/>
    <undo index="0" exp="area" dr="G1960:G1973" r="G1974" sId="1"/>
    <undo index="0" exp="area" dr="F1960:F1973" r="F1974" sId="1"/>
    <undo index="0" exp="area" dr="E1960:E1973" r="E1974" sId="1"/>
    <undo index="0" exp="area" dr="D1960:D1973" r="D1974" sId="1"/>
    <rfmt sheetId="1" xfDxf="1" sqref="A1960:XFD1960" start="0" length="0">
      <dxf>
        <font>
          <color auto="1"/>
        </font>
      </dxf>
    </rfmt>
    <rcc rId="0" sId="1" dxf="1">
      <nc r="A1960">
        <v>454</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60" t="inlineStr">
        <is>
          <t>г. Советский, ул. Железнодорожная, д. 16</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60">
        <f>ROUND(SUM(D1960+E1960+F1960+G1960+H1960+I1960+J1960+K1960+M1960+O1960+Q1960+S1960),2)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0">
        <f>ROUND((F1960+G1960+H1960+I1960+J1960+K1960+M1960+O1960+Q1960+S1960)*0.0214,2)</f>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E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K1960">
        <v>532874.49</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L196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236" sId="2">
    <nc r="C80" t="inlineStr">
      <is>
        <t>2022</t>
      </is>
    </nc>
  </rcc>
  <rcc rId="24237" sId="2">
    <nc r="C127" t="inlineStr">
      <is>
        <t>2022</t>
      </is>
    </nc>
  </rcc>
  <rcc rId="24238" sId="2">
    <nc r="C121" t="inlineStr">
      <is>
        <t>2022</t>
      </is>
    </nc>
  </rcc>
  <rcc rId="24239" sId="2">
    <nc r="C135" t="inlineStr">
      <is>
        <t>2022</t>
      </is>
    </nc>
  </rcc>
  <rcc rId="24240" sId="2">
    <nc r="C84" t="inlineStr">
      <is>
        <t>2022</t>
      </is>
    </nc>
  </rcc>
  <rcc rId="24241" sId="2" odxf="1" dxf="1">
    <nc r="E127" t="inlineStr">
      <is>
        <t>г. Советский, ул. Железнодорожная, д. 18</t>
      </is>
    </nc>
    <odxf>
      <font>
        <name val="Times New Roman"/>
        <family val="1"/>
        <charset val="204"/>
        <scheme val="none"/>
      </font>
      <numFmt numFmtId="0" formatCode="General"/>
      <alignment horizontal="center" vertical="top" wrapText="0"/>
    </odxf>
    <ndxf>
      <font>
        <sz val="10"/>
        <color auto="1"/>
        <name val="Times New Roman"/>
        <family val="1"/>
        <charset val="204"/>
        <scheme val="none"/>
      </font>
      <numFmt numFmtId="2" formatCode="0.00"/>
      <alignment horizontal="left" vertical="center" wrapText="1"/>
    </ndxf>
  </rcc>
  <rcc rId="24242" sId="2" numFmtId="4">
    <nc r="F127">
      <v>590783.88</v>
    </nc>
  </rcc>
  <rcc rId="24243" sId="2">
    <nc r="G127" t="inlineStr">
      <is>
        <t>По невозможности (приказ от 24.11.2021 №115/КР)</t>
      </is>
    </nc>
  </rcc>
  <rrc rId="24244" sId="1" ref="A1960:XFD1960" action="deleteRow">
    <undo index="0" exp="area" dr="S1960:S1972" r="S1973" sId="1"/>
    <undo index="0" exp="area" dr="R1960:R1972" r="R1973" sId="1"/>
    <undo index="0" exp="area" dr="Q1960:Q1972" r="Q1973" sId="1"/>
    <undo index="0" exp="area" dr="P1960:P1972" r="P1973" sId="1"/>
    <undo index="0" exp="area" dr="O1960:O1972" r="O1973" sId="1"/>
    <undo index="0" exp="area" dr="M1960:M1972" r="M1973" sId="1"/>
    <undo index="0" exp="area" dr="L1960:L1972" r="L1973" sId="1"/>
    <undo index="0" exp="area" dr="K1960:K1972" r="K1973" sId="1"/>
    <undo index="0" exp="area" dr="J1960:J1972" r="J1973" sId="1"/>
    <undo index="0" exp="area" dr="I1960:I1972" r="I1973" sId="1"/>
    <undo index="0" exp="area" dr="H1960:H1972" r="H1973" sId="1"/>
    <undo index="0" exp="area" dr="G1960:G1972" r="G1973" sId="1"/>
    <undo index="0" exp="area" dr="F1960:F1972" r="F1973" sId="1"/>
    <undo index="0" exp="area" dr="E1960:E1972" r="E1973" sId="1"/>
    <undo index="0" exp="area" dr="D1960:D1972" r="D1973" sId="1"/>
    <rfmt sheetId="1" xfDxf="1" sqref="A1960:XFD1960" start="0" length="0">
      <dxf>
        <font>
          <color auto="1"/>
        </font>
      </dxf>
    </rfmt>
    <rcc rId="0" sId="1" dxf="1">
      <nc r="A1960">
        <v>455</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60" t="inlineStr">
        <is>
          <t>г. Советский, ул. Железнодорожная, д. 18</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60">
        <f>ROUND(SUM(D1960+E1960+F1960+G1960+H1960+I1960+J1960+K1960+M1960+O1960+Q1960+S1960),2)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0">
        <f>ROUND((F1960+G1960+H1960+I1960+J1960+K1960+M1960+O1960+Q1960+S1960)*0.0214,2)</f>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E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196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H196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96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196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K1960">
        <v>578405.99</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L196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245" sId="2" odxf="1" dxf="1">
    <nc r="E121" t="inlineStr">
      <is>
        <t>г. Советский, ул. Железнодорожная, д. 2</t>
      </is>
    </nc>
    <odxf>
      <font>
        <name val="Times New Roman"/>
        <family val="1"/>
        <charset val="204"/>
        <scheme val="none"/>
      </font>
      <numFmt numFmtId="4" formatCode="#,##0.00"/>
      <alignment horizontal="center" wrapText="0"/>
      <border outline="0">
        <top style="thin">
          <color indexed="64"/>
        </top>
      </border>
    </odxf>
    <ndxf>
      <font>
        <sz val="10"/>
        <color auto="1"/>
        <name val="Times New Roman"/>
        <family val="1"/>
        <charset val="204"/>
        <scheme val="none"/>
      </font>
      <numFmt numFmtId="0" formatCode="General"/>
      <alignment horizontal="left" wrapText="1"/>
      <border outline="0">
        <top/>
      </border>
    </ndxf>
  </rcc>
  <rcc rId="24246" sId="2" numFmtId="4">
    <nc r="F121">
      <v>478488.03</v>
    </nc>
  </rcc>
  <rcc rId="24247" sId="2">
    <nc r="G121" t="inlineStr">
      <is>
        <t>По невозможности (приказ от 23.11.2021 №99/КР)</t>
      </is>
    </nc>
  </rcc>
  <rrc rId="24248" sId="1" ref="A1960:XFD1960" action="deleteRow">
    <undo index="0" exp="area" dr="S1960:S1971" r="S1972" sId="1"/>
    <undo index="0" exp="area" dr="R1960:R1971" r="R1972" sId="1"/>
    <undo index="0" exp="area" dr="Q1960:Q1971" r="Q1972" sId="1"/>
    <undo index="0" exp="area" dr="P1960:P1971" r="P1972" sId="1"/>
    <undo index="0" exp="area" dr="O1960:O1971" r="O1972" sId="1"/>
    <undo index="0" exp="area" dr="M1960:M1971" r="M1972" sId="1"/>
    <undo index="0" exp="area" dr="L1960:L1971" r="L1972" sId="1"/>
    <undo index="0" exp="area" dr="K1960:K1971" r="K1972" sId="1"/>
    <undo index="0" exp="area" dr="J1960:J1971" r="J1972" sId="1"/>
    <undo index="0" exp="area" dr="I1960:I1971" r="I1972" sId="1"/>
    <undo index="0" exp="area" dr="H1960:H1971" r="H1972" sId="1"/>
    <undo index="0" exp="area" dr="G1960:G1971" r="G1972" sId="1"/>
    <undo index="0" exp="area" dr="F1960:F1971" r="F1972" sId="1"/>
    <undo index="0" exp="area" dr="E1960:E1971" r="E1972" sId="1"/>
    <undo index="0" exp="area" dr="D1960:D1971" r="D1972" sId="1"/>
    <rfmt sheetId="1" xfDxf="1" sqref="A1960:XFD1960" start="0" length="0">
      <dxf>
        <font>
          <color auto="1"/>
        </font>
      </dxf>
    </rfmt>
    <rcc rId="0" sId="1" dxf="1">
      <nc r="A1960">
        <v>456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60" t="inlineStr">
        <is>
          <t>г. Советский, ул. Железнодорожная, д. 2</t>
        </is>
      </nc>
      <ndxf>
        <font>
          <sz val="10"/>
          <color auto="1"/>
          <name val="Times New Roman"/>
          <family val="1"/>
          <charset val="204"/>
          <scheme val="none"/>
        </font>
        <alignment horizontal="left" vertical="center" wrapText="1"/>
        <border outline="0">
          <left style="thin">
            <color indexed="64"/>
          </left>
          <right style="thin">
            <color indexed="64"/>
          </right>
          <bottom style="thin">
            <color indexed="64"/>
          </bottom>
        </border>
      </ndxf>
    </rcc>
    <rcc rId="0" sId="1" dxf="1">
      <nc r="C1960">
        <f>ROUND(SUM(D1960+E1960+F1960+G1960+H1960+I1960+J1960+K1960+M1960+O1960+Q1960+S1960),2)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0">
        <f>ROUND((F1960+G1960+H1960+I1960+J1960+K1960+M1960+O1960+Q1960+S1960)*0.0214,2)</f>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E1960"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F1960"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G1960"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H1960"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I1960"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J1960"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cc rId="0" sId="1" dxf="1" numFmtId="4">
      <nc r="K1960">
        <v>468462.92</v>
      </nc>
      <ndxf>
        <font>
          <sz val="9"/>
          <color auto="1"/>
          <name val="Times New Roman"/>
          <family val="1"/>
          <charset val="204"/>
          <scheme val="none"/>
        </font>
        <numFmt numFmtId="4" formatCode="#,##0.00"/>
        <alignment horizontal="center" vertical="center"/>
        <border outline="0">
          <right style="thin">
            <color indexed="64"/>
          </right>
          <bottom style="thin">
            <color indexed="64"/>
          </bottom>
        </border>
      </ndxf>
    </rcc>
    <rfmt sheetId="1" sqref="L1960" start="0" length="0">
      <dxf>
        <font>
          <sz val="9"/>
          <color auto="1"/>
          <name val="Times New Roman"/>
          <family val="1"/>
          <charset val="204"/>
          <scheme val="none"/>
        </font>
        <alignment horizontal="center" vertical="center"/>
        <border outline="0">
          <right style="thin">
            <color indexed="64"/>
          </right>
          <bottom style="thin">
            <color indexed="64"/>
          </bottom>
        </border>
      </dxf>
    </rfmt>
    <rfmt sheetId="1" sqref="M1960"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N1960"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O196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bottom style="thin">
            <color indexed="64"/>
          </bottom>
        </border>
      </dxf>
    </rfmt>
    <rfmt sheetId="1" sqref="P1960"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Q1960"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R1960"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S1960"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rc>
  <rcc rId="24249" sId="2" odxf="1" dxf="1">
    <nc r="E135" t="inlineStr">
      <is>
        <t>г. Советский, ул. Железнодорожная, д. 6</t>
      </is>
    </nc>
    <odxf>
      <font>
        <name val="Times New Roman"/>
        <family val="1"/>
        <charset val="204"/>
        <scheme val="none"/>
      </font>
      <numFmt numFmtId="4" formatCode="#,##0.00"/>
      <alignment horizontal="center" wrapText="0"/>
    </odxf>
    <ndxf>
      <font>
        <sz val="10"/>
        <color auto="1"/>
        <name val="Times New Roman"/>
        <family val="1"/>
        <charset val="204"/>
        <scheme val="none"/>
      </font>
      <numFmt numFmtId="0" formatCode="General"/>
      <alignment horizontal="left" wrapText="1"/>
    </ndxf>
  </rcc>
  <rcc rId="24250" sId="2" numFmtId="4">
    <nc r="F135">
      <v>551495.93999999994</v>
    </nc>
  </rcc>
  <rcc rId="24251" sId="2">
    <nc r="G135" t="inlineStr">
      <is>
        <t>По невозможности (приказ от 23.11.2021 №100/КР)</t>
      </is>
    </nc>
  </rcc>
  <rrc rId="24252" sId="1" ref="A1960:XFD1960" action="deleteRow">
    <undo index="0" exp="area" dr="S1960:S1970" r="S1971" sId="1"/>
    <undo index="0" exp="area" dr="R1960:R1970" r="R1971" sId="1"/>
    <undo index="0" exp="area" dr="Q1960:Q1970" r="Q1971" sId="1"/>
    <undo index="0" exp="area" dr="P1960:P1970" r="P1971" sId="1"/>
    <undo index="0" exp="area" dr="O1960:O1970" r="O1971" sId="1"/>
    <undo index="0" exp="area" dr="M1960:M1970" r="M1971" sId="1"/>
    <undo index="0" exp="area" dr="L1960:L1970" r="L1971" sId="1"/>
    <undo index="0" exp="area" dr="K1960:K1970" r="K1971" sId="1"/>
    <undo index="0" exp="area" dr="J1960:J1970" r="J1971" sId="1"/>
    <undo index="0" exp="area" dr="I1960:I1970" r="I1971" sId="1"/>
    <undo index="0" exp="area" dr="H1960:H1970" r="H1971" sId="1"/>
    <undo index="0" exp="area" dr="G1960:G1970" r="G1971" sId="1"/>
    <undo index="0" exp="area" dr="F1960:F1970" r="F1971" sId="1"/>
    <undo index="0" exp="area" dr="E1960:E1970" r="E1971" sId="1"/>
    <undo index="0" exp="area" dr="D1960:D1970" r="D1971" sId="1"/>
    <rfmt sheetId="1" xfDxf="1" sqref="A1960:XFD1960" start="0" length="0">
      <dxf>
        <font>
          <color auto="1"/>
        </font>
      </dxf>
    </rfmt>
    <rcc rId="0" sId="1" dxf="1">
      <nc r="A1960">
        <v>457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60" t="inlineStr">
        <is>
          <t>г. Советский, ул. Железнодорожная, д. 6</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60">
        <f>ROUND(SUM(D1960+E1960+F1960+G1960+H1960+I1960+J1960+K1960+M1960+O1960+Q1960+S1960),2)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0">
        <f>ROUND((F1960+G1960+H1960+I1960+J1960+K1960+M1960+O1960+Q1960+S1960)*0.0214,2)</f>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E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K1960">
        <v>539941.19999999995</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L196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253" sId="2">
    <nc r="A84">
      <v>6</v>
    </nc>
  </rcc>
  <rcc rId="24254" sId="2">
    <nc r="A132">
      <v>7</v>
    </nc>
  </rcc>
  <rcc rId="24255" sId="2">
    <nc r="A17">
      <v>8</v>
    </nc>
  </rcc>
  <rfmt sheetId="2" sqref="E84">
    <dxf>
      <alignment horizontal="left"/>
    </dxf>
  </rfmt>
  <rfmt sheetId="2" sqref="E84" start="0" length="0">
    <dxf>
      <font>
        <sz val="10"/>
        <color auto="1"/>
        <name val="Times New Roman"/>
        <family val="1"/>
        <charset val="204"/>
        <scheme val="none"/>
      </font>
      <alignment vertical="center" wrapText="1"/>
    </dxf>
  </rfmt>
  <rfmt sheetId="2" sqref="E132" start="0" length="0">
    <dxf>
      <font>
        <sz val="10"/>
        <color auto="1"/>
        <name val="Times New Roman"/>
        <family val="1"/>
        <charset val="204"/>
        <scheme val="none"/>
      </font>
      <alignment horizontal="left" wrapText="1"/>
    </dxf>
  </rfmt>
  <rfmt sheetId="2" sqref="E17" start="0" length="0">
    <dxf>
      <font>
        <sz val="10"/>
        <color auto="1"/>
        <name val="Times New Roman"/>
        <family val="1"/>
        <charset val="204"/>
        <scheme val="none"/>
      </font>
      <alignment horizontal="left"/>
      <border outline="0">
        <top style="thin">
          <color indexed="64"/>
        </top>
      </border>
    </dxf>
  </rfmt>
  <rfmt sheetId="2" sqref="E16" start="0" length="0">
    <dxf>
      <font>
        <sz val="10"/>
        <color auto="1"/>
        <name val="Times New Roman"/>
        <family val="1"/>
        <charset val="204"/>
        <scheme val="none"/>
      </font>
      <alignment horizontal="left"/>
      <border outline="0">
        <top style="thin">
          <color indexed="64"/>
        </top>
      </border>
    </dxf>
  </rfmt>
  <rfmt sheetId="2" sqref="E18" start="0" length="0">
    <dxf>
      <font>
        <sz val="10"/>
        <color auto="1"/>
        <name val="Times New Roman"/>
        <family val="1"/>
        <charset val="204"/>
        <scheme val="none"/>
      </font>
      <alignment horizontal="left"/>
    </dxf>
  </rfmt>
  <rfmt sheetId="2" sqref="E21" start="0" length="0">
    <dxf>
      <alignment horizontal="left"/>
    </dxf>
  </rfmt>
  <rfmt sheetId="2" sqref="E79" start="0" length="0">
    <dxf>
      <font>
        <sz val="10"/>
        <color auto="1"/>
        <name val="Times New Roman"/>
        <family val="1"/>
        <charset val="204"/>
        <scheme val="none"/>
      </font>
      <alignment horizontal="left"/>
    </dxf>
  </rfmt>
  <rfmt sheetId="2" sqref="E27" start="0" length="0">
    <dxf>
      <font>
        <sz val="10"/>
        <color auto="1"/>
        <name val="Times New Roman"/>
        <family val="1"/>
        <charset val="204"/>
        <scheme val="none"/>
      </font>
      <alignment horizontal="left"/>
    </dxf>
  </rfmt>
  <rfmt sheetId="2" sqref="E3" start="0" length="0">
    <dxf>
      <font>
        <sz val="10"/>
        <color auto="1"/>
        <name val="Times New Roman"/>
        <family val="1"/>
        <charset val="204"/>
        <scheme val="none"/>
      </font>
      <alignment horizontal="left"/>
    </dxf>
  </rfmt>
  <rfmt sheetId="2" sqref="E129" start="0" length="0">
    <dxf>
      <font>
        <sz val="10"/>
        <color auto="1"/>
        <name val="Times New Roman"/>
        <family val="1"/>
        <charset val="204"/>
        <scheme val="none"/>
      </font>
      <alignment horizontal="left" wrapText="1"/>
    </dxf>
  </rfmt>
  <rfmt sheetId="2" sqref="E71" start="0" length="0">
    <dxf>
      <font>
        <sz val="10"/>
        <color auto="1"/>
        <name val="Times New Roman"/>
        <family val="1"/>
        <charset val="204"/>
        <scheme val="none"/>
      </font>
      <alignment horizontal="left" vertical="center" wrapText="1"/>
    </dxf>
  </rfmt>
  <rfmt sheetId="2" sqref="E72" start="0" length="0">
    <dxf>
      <font>
        <sz val="10"/>
        <color auto="1"/>
        <name val="Times New Roman"/>
        <family val="1"/>
        <charset val="204"/>
        <scheme val="none"/>
      </font>
      <alignment horizontal="left" vertical="center" wrapText="1"/>
    </dxf>
  </rfmt>
  <rfmt sheetId="2" sqref="E26" start="0" length="0">
    <dxf>
      <font>
        <sz val="10"/>
        <color auto="1"/>
        <name val="Times New Roman"/>
        <family val="1"/>
        <charset val="204"/>
        <scheme val="none"/>
      </font>
      <alignment horizontal="left" vertical="center" wrapText="1"/>
    </dxf>
  </rfmt>
  <rfmt sheetId="2" sqref="E41" start="0" length="0">
    <dxf>
      <font>
        <sz val="10"/>
        <color auto="1"/>
        <name val="Times New Roman"/>
        <family val="1"/>
        <charset val="204"/>
        <scheme val="none"/>
      </font>
      <alignment horizontal="left"/>
    </dxf>
  </rfmt>
  <rfmt sheetId="2" sqref="E95" start="0" length="0">
    <dxf>
      <font>
        <sz val="10"/>
        <color auto="1"/>
        <name val="Times New Roman"/>
        <family val="1"/>
        <charset val="204"/>
        <scheme val="none"/>
      </font>
      <numFmt numFmtId="0" formatCode="General"/>
      <alignment horizontal="left" vertical="center" wrapText="1"/>
    </dxf>
  </rfmt>
  <rfmt sheetId="2" sqref="E128" start="0" length="0">
    <dxf>
      <font>
        <sz val="10"/>
        <color auto="1"/>
        <name val="Times New Roman"/>
        <family val="1"/>
        <charset val="204"/>
        <scheme val="none"/>
      </font>
      <alignment horizontal="left" wrapText="1"/>
    </dxf>
  </rfmt>
  <rfmt sheetId="2" sqref="F21" start="0" length="0">
    <dxf>
      <alignment wrapText="0"/>
    </dxf>
  </rfmt>
  <rcc rId="24256" sId="1" numFmtId="4">
    <oc r="K1960">
      <v>275279.07</v>
    </oc>
    <nc r="K1960"/>
  </rcc>
  <rfmt sheetId="1" sqref="K1960">
    <dxf>
      <fill>
        <patternFill patternType="solid">
          <bgColor rgb="FFFFFF00"/>
        </patternFill>
      </fill>
    </dxf>
  </rfmt>
  <rcc rId="24257" sId="2" odxf="1" dxf="1">
    <nc r="E84" t="inlineStr">
      <is>
        <t>г. Советский, ул. Советская, д. 2</t>
      </is>
    </nc>
    <ndxf>
      <numFmt numFmtId="2" formatCode="0.00"/>
    </ndxf>
  </rcc>
  <rcc rId="24258" sId="2" numFmtId="4">
    <nc r="F84">
      <v>1240073.08</v>
    </nc>
  </rcc>
  <rcc rId="24259" sId="2">
    <nc r="G84" t="inlineStr">
      <is>
        <t>По невозможности (приказ от 24.11.2021 №112/КР)</t>
      </is>
    </nc>
  </rcc>
</revisions>
</file>

<file path=xl/revisions/revisionLog3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260" sId="1" ref="A1962:XFD1962" action="deleteRow">
    <rfmt sheetId="1" xfDxf="1" sqref="A1962:XFD1962" start="0" length="0">
      <dxf>
        <font>
          <color auto="1"/>
        </font>
      </dxf>
    </rfmt>
    <rcc rId="0" sId="1" dxf="1">
      <nc r="A1962">
        <v>460</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62" t="inlineStr">
        <is>
          <t>г. Советский, ул. Советская, д. 2</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62">
        <f>ROUND(SUM(D1962+E1962+F1962+G1962+H1962+I1962+J1962+K1962+M1962+O1962+P1962+Q1962+R1962+S1962),2)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2">
        <f>ROUND((F1962+G1962+H1962+I1962+J1962+K1962+M1962+O1962+P1962+Q1962+R1962+S1962)*0.0214,2)</f>
      </nc>
      <ndxf>
        <font>
          <sz val="9"/>
          <color auto="1"/>
          <name val="Times New Roman"/>
          <family val="1"/>
          <charset val="204"/>
          <scheme val="none"/>
        </font>
        <numFmt numFmtId="4" formatCode="#,##0.00"/>
        <alignment horizontal="center" vertical="center" wrapText="1"/>
        <border outline="0">
          <right style="thin">
            <color indexed="64"/>
          </right>
          <top style="thin">
            <color indexed="64"/>
          </top>
          <bottom style="thin">
            <color indexed="64"/>
          </bottom>
        </border>
      </ndxf>
    </rcc>
    <rfmt sheetId="1" sqref="E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K1962">
        <v>1214091.52</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L1962"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2"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261" sId="2" odxf="1" dxf="1">
    <nc r="E132" t="inlineStr">
      <is>
        <t>г. Советский, ул. Советская, д. 31</t>
      </is>
    </nc>
    <odxf>
      <numFmt numFmtId="0" formatCode="General"/>
    </odxf>
    <ndxf>
      <numFmt numFmtId="2" formatCode="0.00"/>
    </ndxf>
  </rcc>
  <rcc rId="24262" sId="2">
    <nc r="D132" t="inlineStr">
      <is>
        <t>Советский район</t>
      </is>
    </nc>
  </rcc>
  <rcc rId="24263" sId="2">
    <nc r="C132" t="inlineStr">
      <is>
        <t>2022</t>
      </is>
    </nc>
  </rcc>
  <rcc rId="24264" sId="2">
    <nc r="B132" t="inlineStr">
      <is>
        <t>-</t>
      </is>
    </nc>
  </rcc>
  <rcc rId="24265" sId="2" numFmtId="4">
    <nc r="F132">
      <v>583342.42000000004</v>
    </nc>
  </rcc>
  <rcc rId="24266" sId="2">
    <nc r="G132" t="inlineStr">
      <is>
        <t>По невозможности (приказ от 24.11.2021 №113/КР)</t>
      </is>
    </nc>
  </rcc>
  <rrc rId="24267" sId="1" ref="A1962:XFD1962" action="deleteRow">
    <rfmt sheetId="1" xfDxf="1" sqref="A1962:XFD1962" start="0" length="0">
      <dxf>
        <font>
          <color auto="1"/>
        </font>
      </dxf>
    </rfmt>
    <rcc rId="0" sId="1" dxf="1">
      <nc r="A1962">
        <v>461</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62" t="inlineStr">
        <is>
          <t>г. Советский, ул. Советская, д. 31</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62">
        <f>ROUND(SUM(D1962+E1962+F1962+G1962+H1962+I1962+J1962+K1962+M1962+O1962+P1962+Q1962+R1962+S1962),2)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2">
        <f>ROUND((F1962+G1962+H1962+I1962+J1962+K1962+M1962+O1962+P1962+Q1962+R1962+S1962)*0.0214,2)</f>
      </nc>
      <ndxf>
        <font>
          <sz val="9"/>
          <color auto="1"/>
          <name val="Times New Roman"/>
          <family val="1"/>
          <charset val="204"/>
          <scheme val="none"/>
        </font>
        <numFmt numFmtId="4" formatCode="#,##0.00"/>
        <alignment horizontal="center" vertical="center" wrapText="1"/>
        <border outline="0">
          <right style="thin">
            <color indexed="64"/>
          </right>
          <top style="thin">
            <color indexed="64"/>
          </top>
          <bottom style="thin">
            <color indexed="64"/>
          </bottom>
        </border>
      </ndxf>
    </rcc>
    <rfmt sheetId="1" sqref="E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196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H196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96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196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K1962">
        <v>571120.43999999994</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L1962"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2"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268" sId="2" odxf="1" dxf="1">
    <nc r="E17" t="inlineStr">
      <is>
        <t>ул. 40 лет Победы, д. 1</t>
      </is>
    </nc>
    <odxf>
      <numFmt numFmtId="0" formatCode="General"/>
      <border outline="0">
        <top style="thin">
          <color indexed="64"/>
        </top>
      </border>
    </odxf>
    <ndxf>
      <numFmt numFmtId="2" formatCode="0.00"/>
      <border outline="0">
        <top/>
      </border>
    </ndxf>
  </rcc>
  <rcc rId="24269" sId="2">
    <nc r="D17" t="inlineStr">
      <is>
        <t>Югорск</t>
      </is>
    </nc>
  </rcc>
  <rfmt sheetId="2" sqref="F17" start="0" length="0">
    <dxf>
      <font>
        <sz val="9"/>
        <color auto="1"/>
        <name val="Times New Roman"/>
        <family val="1"/>
        <charset val="204"/>
        <scheme val="none"/>
      </font>
      <alignment wrapText="1"/>
      <border outline="0">
        <top/>
      </border>
    </dxf>
  </rfmt>
  <rcc rId="24270" sId="2" odxf="1" dxf="1" numFmtId="4">
    <nc r="F17">
      <v>1062925.97</v>
    </nc>
    <ndxf>
      <font>
        <sz val="9"/>
        <color auto="1"/>
        <name val="Times New Roman"/>
        <family val="1"/>
        <charset val="204"/>
        <scheme val="none"/>
      </font>
      <alignment wrapText="0"/>
      <border outline="0">
        <top style="thin">
          <color indexed="64"/>
        </top>
      </border>
    </ndxf>
  </rcc>
  <rcc rId="24271" sId="2">
    <nc r="C17" t="inlineStr">
      <is>
        <t>2022</t>
      </is>
    </nc>
  </rcc>
  <rcc rId="24272" sId="2">
    <nc r="B17" t="inlineStr">
      <is>
        <t>-</t>
      </is>
    </nc>
  </rcc>
  <rcc rId="24273" sId="2">
    <nc r="G17" t="inlineStr">
      <is>
        <t>По невозможности (приказ от 05.05.2021 №02/КР)</t>
      </is>
    </nc>
  </rcc>
  <rrc rId="24274" sId="1" ref="A2043:XFD2043" action="deleteRow">
    <undo index="0" exp="area" dr="S2043:S2064" r="S2065" sId="1"/>
    <undo index="0" exp="area" dr="R2043:R2064" r="R2065" sId="1"/>
    <undo index="0" exp="area" dr="Q2043:Q2064" r="Q2065" sId="1"/>
    <undo index="0" exp="area" dr="P2043:P2064" r="P2065" sId="1"/>
    <undo index="0" exp="area" dr="O2043:O2064" r="O2065" sId="1"/>
    <undo index="0" exp="area" dr="M2043:M2064" r="M2065" sId="1"/>
    <undo index="0" exp="area" dr="L2043:L2064" r="L2065" sId="1"/>
    <undo index="0" exp="area" dr="K2043:K2064" r="K2065" sId="1"/>
    <undo index="0" exp="area" dr="J2043:J2064" r="J2065" sId="1"/>
    <undo index="0" exp="area" dr="I2043:I2064" r="I2065" sId="1"/>
    <undo index="0" exp="area" dr="H2043:H2064" r="H2065" sId="1"/>
    <undo index="0" exp="area" dr="G2043:G2064" r="G2065" sId="1"/>
    <undo index="0" exp="area" dr="F2043:F2064" r="F2065" sId="1"/>
    <undo index="0" exp="area" dr="E2043:E2064" r="E2065" sId="1"/>
    <undo index="0" exp="area" dr="D2043:D2064" r="D2065" sId="1"/>
    <rfmt sheetId="1" xfDxf="1" sqref="A2043:XFD2043" start="0" length="0">
      <dxf>
        <font>
          <color auto="1"/>
        </font>
      </dxf>
    </rfmt>
    <rcc rId="0" sId="1" dxf="1" numFmtId="4">
      <nc r="A2043">
        <v>535</v>
      </nc>
      <ndxf>
        <font>
          <sz val="9"/>
          <color auto="1"/>
          <name val="Times New Roman"/>
          <family val="1"/>
          <charset val="204"/>
          <scheme val="none"/>
        </font>
        <numFmt numFmtId="1" formatCode="0"/>
        <alignment horizontal="center" vertical="center"/>
        <border outline="0">
          <left style="thin">
            <color indexed="64"/>
          </left>
          <right style="thin">
            <color indexed="64"/>
          </right>
          <top style="thin">
            <color indexed="64"/>
          </top>
          <bottom style="thin">
            <color indexed="64"/>
          </bottom>
        </border>
      </ndxf>
    </rcc>
    <rcc rId="0" sId="1" dxf="1">
      <nc r="B2043" t="inlineStr">
        <is>
          <t>ул. 40 лет Победы, д. 1</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bottom style="thin">
            <color indexed="64"/>
          </bottom>
        </border>
      </ndxf>
    </rcc>
    <rcc rId="0" sId="1" dxf="1">
      <nc r="C2043">
        <f>ROUND(SUM(D2043+E2043+F2043+G2043+H2043+I2043+J2043+K2043+M2043+O2043+P2043+Q2043+R2043+S2043),2)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bottom style="thin">
            <color indexed="64"/>
          </bottom>
        </border>
      </ndxf>
    </rcc>
    <rcc rId="0" sId="1" dxf="1">
      <nc r="D2043">
        <f>ROUND((F2043+G2043+H2043+I2043+J2043+K2043+M2043+O2043+P2043+Q2043+R2043+S2043)*0.0214,2)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204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F204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G204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H204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I204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J204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cc rId="0" sId="1" dxf="1" numFmtId="4">
      <nc r="K2043">
        <v>1040655.93</v>
      </nc>
      <ndxf>
        <font>
          <sz val="9"/>
          <color auto="1"/>
          <name val="Times New Roman"/>
          <family val="1"/>
          <charset val="204"/>
          <scheme val="none"/>
        </font>
        <numFmt numFmtId="4" formatCode="#,##0.00"/>
        <alignment horizontal="center" vertical="center"/>
        <border outline="0">
          <right style="thin">
            <color indexed="64"/>
          </right>
          <bottom style="thin">
            <color indexed="64"/>
          </bottom>
        </border>
      </ndxf>
    </rcc>
    <rfmt sheetId="1" sqref="L2043" start="0" length="0">
      <dxf>
        <font>
          <sz val="9"/>
          <color auto="1"/>
          <name val="Times New Roman"/>
          <family val="1"/>
          <charset val="204"/>
          <scheme val="none"/>
        </font>
        <alignment horizontal="center" vertical="center"/>
        <border outline="0">
          <right style="thin">
            <color indexed="64"/>
          </right>
          <bottom style="thin">
            <color indexed="64"/>
          </bottom>
        </border>
      </dxf>
    </rfmt>
    <rfmt sheetId="1" sqref="M204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N204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O204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bottom style="thin">
            <color indexed="64"/>
          </bottom>
        </border>
      </dxf>
    </rfmt>
    <rfmt sheetId="1" sqref="P204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Q204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R204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S204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r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'2020-2022'!$A$7:$S$2065</formula>
    <oldFormula>'2020-2022'!$A$7:$S$2065</oldFormula>
  </rdn>
  <rdn rId="0" localSheetId="2" customView="1" name="Z_80B49383_3F91_409A_996F_34ABFA0932ED_.wvu.FilterData" hidden="1" oldHidden="1">
    <formula>Примечания!$A$2:$G$162</formula>
    <oldFormula>Примечания!$A$2:$G$162</oldFormula>
  </rdn>
  <rcv guid="{80B49383-3F91-409A-996F-34ABFA0932ED}" action="add"/>
</revisions>
</file>

<file path=xl/revisions/revisionLog3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279" sId="2">
    <nc r="E16" t="inlineStr">
      <is>
        <t>ул. Мира, д. 14</t>
      </is>
    </nc>
  </rcc>
  <rcc rId="24280" sId="2" numFmtId="4">
    <nc r="F16">
      <v>2520176.1</v>
    </nc>
  </rcc>
  <rcc rId="24281" sId="2">
    <nc r="B16" t="inlineStr">
      <is>
        <t>-</t>
      </is>
    </nc>
  </rcc>
  <rcc rId="24282" sId="2">
    <nc r="C16" t="inlineStr">
      <is>
        <t>2022</t>
      </is>
    </nc>
  </rcc>
  <rcc rId="24283" sId="2">
    <nc r="D16" t="inlineStr">
      <is>
        <t>Ханты-Мансийск</t>
      </is>
    </nc>
  </rcc>
  <rcc rId="24284" sId="2">
    <nc r="G16" t="inlineStr">
      <is>
        <t>Аукцион не состоялся (33/01-сд-2322 от 26.09.2022)</t>
      </is>
    </nc>
  </rcc>
  <rrc rId="24285" sId="1" ref="A2032:XFD2032" action="deleteRow">
    <rfmt sheetId="1" xfDxf="1" sqref="A2032:XFD2032" start="0" length="0">
      <dxf>
        <font>
          <color auto="1"/>
        </font>
      </dxf>
    </rfmt>
    <rcc rId="0" sId="1" dxf="1">
      <nc r="A2032">
        <v>527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2032" t="inlineStr">
        <is>
          <t>ул. Мира, д. 14</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2032">
        <f>ROUND(SUM(D2032+E2032+F2032+G2032+H2032+I2032+J2032+K2032+M2032+O2032+P2032+Q2032+R2032+S2032),2)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2032">
        <f>ROUND((F2032+G2032+H2032+I2032+J2032+K2032+M2032+O2032+P2032+Q2032+R2032+S2032)*0.0214,2)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203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203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203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H203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203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203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K2032">
        <v>2467374.29</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fmt sheetId="1" sqref="L2032"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203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203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2032"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203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Q203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203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203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'2020-2022'!$A$7:$S$2064</formula>
    <oldFormula>'2020-2022'!$A$7:$S$2064</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914" sId="1" ref="A1679:XFD1679" action="insertRow"/>
  <rcc rId="16915" sId="1">
    <nc r="B1679" t="inlineStr">
      <is>
        <t>ул. Дружбы Народов, д. 22/3</t>
      </is>
    </nc>
  </rcc>
  <rcc rId="16916" sId="1">
    <nc r="L1679">
      <v>6</v>
    </nc>
  </rcc>
  <rrc rId="16917" sId="1" ref="A1734:XFD1734" action="insertRow"/>
  <rcc rId="16918" sId="1">
    <nc r="B1734" t="inlineStr">
      <is>
        <t>ул. Спортивная, д. 13/2</t>
      </is>
    </nc>
  </rcc>
  <rfmt sheetId="1" sqref="A1734:XFD1734">
    <dxf>
      <fill>
        <patternFill patternType="solid">
          <bgColor rgb="FFFFFF00"/>
        </patternFill>
      </fill>
    </dxf>
  </rfmt>
  <rcc rId="16919" sId="1">
    <nc r="L1734">
      <v>6</v>
    </nc>
  </rcc>
  <rrc rId="16920" sId="1" ref="A1694:XFD1694" action="insertRow"/>
  <rfmt sheetId="1" sqref="A1694:XFD1694">
    <dxf>
      <fill>
        <patternFill patternType="solid">
          <bgColor rgb="FFFFFF00"/>
        </patternFill>
      </fill>
    </dxf>
  </rfmt>
  <rcc rId="16921" sId="1">
    <nc r="B1694" t="inlineStr">
      <is>
        <t>ул. Ленина, д. 7 корп. 2</t>
      </is>
    </nc>
  </rcc>
  <rcc rId="16922" sId="1">
    <nc r="L1694">
      <v>4</v>
    </nc>
  </rcc>
  <rcc rId="16923" sId="2">
    <nc r="E80" t="inlineStr">
      <is>
        <t>пр-кт Победы, д. 12А</t>
      </is>
    </nc>
  </rcc>
  <rcc rId="16924" sId="2">
    <nc r="E28" t="inlineStr">
      <is>
        <t>пр-кт Победы, д. 8</t>
      </is>
    </nc>
  </rcc>
  <rcc rId="16925" sId="2">
    <nc r="E3" t="inlineStr">
      <is>
        <t>пр-кт Победы, д. 8А</t>
      </is>
    </nc>
  </rcc>
  <rcc rId="16926" sId="2">
    <nc r="E131" t="inlineStr">
      <is>
        <t>ул. 60 лет Октября, д. 5</t>
      </is>
    </nc>
  </rcc>
  <rcc rId="16927" sId="2">
    <nc r="E72" t="inlineStr">
      <is>
        <t>ул. Дружбы Народов, д. 22/1</t>
      </is>
    </nc>
  </rcc>
  <rcc rId="16928" sId="2">
    <nc r="E73" t="inlineStr">
      <is>
        <t>ул. Дружбы Народов, д. 22/3</t>
      </is>
    </nc>
  </rcc>
  <rcc rId="16929" sId="2">
    <nc r="E27" t="inlineStr">
      <is>
        <t>ул. Ленина, д. 7 корп. 2</t>
      </is>
    </nc>
  </rcc>
  <rcc rId="16930" sId="2">
    <nc r="E42" t="inlineStr">
      <is>
        <t>ул. Маршала Жукова, д. 12А</t>
      </is>
    </nc>
  </rcc>
  <rcc rId="16931" sId="2">
    <nc r="E96" t="inlineStr">
      <is>
        <t>ул. Нефтяников, д. 2</t>
      </is>
    </nc>
  </rcc>
  <rcc rId="16932" sId="2">
    <nc r="E129" t="inlineStr">
      <is>
        <t>ул. Нефтяников, д. 4</t>
      </is>
    </nc>
  </rcc>
  <rcc rId="16933" sId="2">
    <nc r="E31" t="inlineStr">
      <is>
        <t>ул. Пионерская, д. 11</t>
      </is>
    </nc>
  </rcc>
  <rcc rId="16934" sId="2">
    <nc r="E135" t="inlineStr">
      <is>
        <t>ул. Спортивная, д. 13/2</t>
      </is>
    </nc>
  </rcc>
  <rfmt sheetId="2" sqref="A73:XFD73" start="0" length="2147483647">
    <dxf>
      <font>
        <color auto="1"/>
      </font>
    </dxf>
  </rfmt>
  <rcc rId="16935" sId="2">
    <nc r="B80" t="inlineStr">
      <is>
        <t>+</t>
      </is>
    </nc>
  </rcc>
  <rcc rId="16936" sId="2" numFmtId="30">
    <nc r="C80">
      <v>2022</v>
    </nc>
  </rcc>
  <rcc rId="16937" sId="2">
    <nc r="B28" t="inlineStr">
      <is>
        <t>+</t>
      </is>
    </nc>
  </rcc>
  <rcc rId="16938" sId="2" numFmtId="30">
    <nc r="C28">
      <v>2022</v>
    </nc>
  </rcc>
  <rcc rId="16939" sId="2">
    <nc r="B3" t="inlineStr">
      <is>
        <t>+</t>
      </is>
    </nc>
  </rcc>
  <rcc rId="16940" sId="2" numFmtId="30">
    <nc r="C3">
      <v>2022</v>
    </nc>
  </rcc>
  <rcc rId="16941" sId="2" odxf="1" dxf="1">
    <nc r="B131" t="inlineStr">
      <is>
        <t>+</t>
      </is>
    </nc>
    <odxf/>
    <ndxf/>
  </rcc>
  <rcc rId="16942" sId="2" numFmtId="30">
    <nc r="C131">
      <v>2022</v>
    </nc>
  </rcc>
  <rcc rId="16943" sId="2" odxf="1" dxf="1">
    <nc r="B72" t="inlineStr">
      <is>
        <t>+</t>
      </is>
    </nc>
    <odxf/>
    <ndxf/>
  </rcc>
  <rcc rId="16944" sId="2" numFmtId="30">
    <nc r="C72">
      <v>2022</v>
    </nc>
  </rcc>
  <rcc rId="16945" sId="2" odxf="1" dxf="1">
    <nc r="B73" t="inlineStr">
      <is>
        <t>+</t>
      </is>
    </nc>
    <odxf>
      <font>
        <color auto="1"/>
        <name val="Times New Roman"/>
        <family val="1"/>
        <charset val="204"/>
        <scheme val="none"/>
      </font>
    </odxf>
    <ndxf>
      <font>
        <color auto="1"/>
        <name val="Times New Roman"/>
        <family val="1"/>
        <charset val="204"/>
        <scheme val="none"/>
      </font>
    </ndxf>
  </rcc>
  <rcc rId="16946" sId="2" odxf="1" dxf="1" numFmtId="30">
    <nc r="C73">
      <v>2022</v>
    </nc>
    <odxf>
      <font>
        <color auto="1"/>
        <name val="Times New Roman"/>
        <family val="1"/>
        <charset val="204"/>
        <scheme val="none"/>
      </font>
    </odxf>
    <ndxf>
      <font>
        <color auto="1"/>
        <name val="Times New Roman"/>
        <family val="1"/>
        <charset val="204"/>
        <scheme val="none"/>
      </font>
    </ndxf>
  </rcc>
  <rcc rId="16947" sId="2">
    <nc r="B27" t="inlineStr">
      <is>
        <t>+</t>
      </is>
    </nc>
  </rcc>
  <rcc rId="16948" sId="2" numFmtId="30">
    <nc r="C27">
      <v>2022</v>
    </nc>
  </rcc>
  <rcc rId="16949" sId="2">
    <nc r="B42" t="inlineStr">
      <is>
        <t>+</t>
      </is>
    </nc>
  </rcc>
  <rcc rId="16950" sId="2" numFmtId="30">
    <nc r="C42">
      <v>2022</v>
    </nc>
  </rcc>
  <rcc rId="16951" sId="2" odxf="1" dxf="1">
    <nc r="B96" t="inlineStr">
      <is>
        <t>+</t>
      </is>
    </nc>
    <odxf/>
    <ndxf/>
  </rcc>
  <rcc rId="16952" sId="2" numFmtId="30">
    <nc r="C96">
      <v>2022</v>
    </nc>
  </rcc>
  <rcc rId="16953" sId="2" odxf="1" dxf="1">
    <nc r="B129" t="inlineStr">
      <is>
        <t>+</t>
      </is>
    </nc>
    <odxf/>
    <ndxf/>
  </rcc>
  <rcc rId="16954" sId="2" numFmtId="30">
    <nc r="C129">
      <v>2022</v>
    </nc>
  </rcc>
  <rcc rId="16955" sId="2">
    <nc r="B31" t="inlineStr">
      <is>
        <t>+</t>
      </is>
    </nc>
  </rcc>
  <rcc rId="16956" sId="2" numFmtId="30">
    <nc r="C31">
      <v>2022</v>
    </nc>
  </rcc>
  <rcc rId="16957" sId="2" odxf="1" dxf="1">
    <nc r="B135" t="inlineStr">
      <is>
        <t>+</t>
      </is>
    </nc>
    <odxf/>
    <ndxf/>
  </rcc>
  <rcc rId="16958" sId="2" numFmtId="30">
    <nc r="C135">
      <v>2022</v>
    </nc>
  </rcc>
  <rcc rId="16959" sId="2">
    <nc r="D80" t="inlineStr">
      <is>
        <t>Нижневартовск</t>
      </is>
    </nc>
  </rcc>
  <rcc rId="16960" sId="2">
    <nc r="D28" t="inlineStr">
      <is>
        <t>Нижневартовск</t>
      </is>
    </nc>
  </rcc>
  <rcc rId="16961" sId="2">
    <nc r="D3" t="inlineStr">
      <is>
        <t>Нижневартовск</t>
      </is>
    </nc>
  </rcc>
  <rcc rId="16962" sId="2">
    <nc r="D131" t="inlineStr">
      <is>
        <t>Нижневартовск</t>
      </is>
    </nc>
  </rcc>
  <rcc rId="16963" sId="2">
    <nc r="D72" t="inlineStr">
      <is>
        <t>Нижневартовск</t>
      </is>
    </nc>
  </rcc>
  <rcc rId="16964" sId="2" odxf="1" dxf="1">
    <nc r="D73" t="inlineStr">
      <is>
        <t>Нижневартовск</t>
      </is>
    </nc>
    <odxf>
      <font>
        <color auto="1"/>
        <name val="Times New Roman"/>
        <family val="1"/>
        <charset val="204"/>
        <scheme val="none"/>
      </font>
    </odxf>
    <ndxf>
      <font>
        <color auto="1"/>
        <name val="Times New Roman"/>
        <family val="1"/>
        <charset val="204"/>
        <scheme val="none"/>
      </font>
    </ndxf>
  </rcc>
  <rcc rId="16965" sId="2">
    <nc r="D27" t="inlineStr">
      <is>
        <t>Нижневартовск</t>
      </is>
    </nc>
  </rcc>
  <rcc rId="16966" sId="2">
    <nc r="D42" t="inlineStr">
      <is>
        <t>Нижневартовск</t>
      </is>
    </nc>
  </rcc>
  <rcc rId="16967" sId="2" odxf="1" dxf="1">
    <nc r="D96" t="inlineStr">
      <is>
        <t>Нижневартовск</t>
      </is>
    </nc>
    <odxf>
      <numFmt numFmtId="4" formatCode="#,##0.00"/>
    </odxf>
    <ndxf>
      <numFmt numFmtId="0" formatCode="General"/>
    </ndxf>
  </rcc>
  <rcc rId="16968" sId="2">
    <nc r="D129" t="inlineStr">
      <is>
        <t>Нижневартовск</t>
      </is>
    </nc>
  </rcc>
  <rcc rId="16969" sId="2">
    <nc r="D31" t="inlineStr">
      <is>
        <t>Нижневартовск</t>
      </is>
    </nc>
  </rcc>
  <rcc rId="16970" sId="2">
    <nc r="D135" t="inlineStr">
      <is>
        <t>Нижневартовск</t>
      </is>
    </nc>
  </rcc>
  <rcc rId="16971" sId="2">
    <nc r="A129">
      <v>23</v>
    </nc>
  </rcc>
  <rcc rId="16972" sId="2">
    <nc r="A31">
      <v>24</v>
    </nc>
  </rcc>
  <rcc rId="16973" sId="2">
    <nc r="A135">
      <v>25</v>
    </nc>
  </rcc>
  <rcc rId="16974" sId="2" odxf="1" dxf="1">
    <nc r="G80" t="inlineStr">
      <is>
        <t>Лифты на более ранний</t>
      </is>
    </nc>
    <odxf>
      <numFmt numFmtId="0" formatCode="General"/>
    </odxf>
    <ndxf>
      <numFmt numFmtId="4" formatCode="#,##0.00"/>
    </ndxf>
  </rcc>
  <rcc rId="16975" sId="2" odxf="1" dxf="1">
    <nc r="G28" t="inlineStr">
      <is>
        <t>Лифты на более ранний</t>
      </is>
    </nc>
    <odxf>
      <numFmt numFmtId="0" formatCode="General"/>
    </odxf>
    <ndxf>
      <numFmt numFmtId="4" formatCode="#,##0.00"/>
    </ndxf>
  </rcc>
  <rcc rId="16976" sId="2" odxf="1" dxf="1">
    <nc r="G3" t="inlineStr">
      <is>
        <t>Лифты на более ранний</t>
      </is>
    </nc>
    <odxf>
      <numFmt numFmtId="0" formatCode="General"/>
    </odxf>
    <ndxf>
      <numFmt numFmtId="4" formatCode="#,##0.00"/>
    </ndxf>
  </rcc>
  <rcc rId="16977" sId="2" odxf="1" dxf="1">
    <nc r="G131" t="inlineStr">
      <is>
        <t>Лифты на более ранний</t>
      </is>
    </nc>
    <odxf>
      <numFmt numFmtId="0" formatCode="General"/>
    </odxf>
    <ndxf>
      <numFmt numFmtId="4" formatCode="#,##0.00"/>
    </ndxf>
  </rcc>
  <rcc rId="16978" sId="2" odxf="1" dxf="1">
    <nc r="G72" t="inlineStr">
      <is>
        <t>Лифты на более ранний</t>
      </is>
    </nc>
    <odxf>
      <numFmt numFmtId="0" formatCode="General"/>
    </odxf>
    <ndxf>
      <numFmt numFmtId="4" formatCode="#,##0.00"/>
    </ndxf>
  </rcc>
  <rcc rId="16979" sId="2" odxf="1" dxf="1">
    <nc r="G73" t="inlineStr">
      <is>
        <t>Лифты на более ранний</t>
      </is>
    </nc>
    <odxf>
      <font>
        <color auto="1"/>
        <name val="Times New Roman"/>
        <family val="1"/>
        <charset val="204"/>
        <scheme val="none"/>
      </font>
      <numFmt numFmtId="0" formatCode="General"/>
    </odxf>
    <ndxf>
      <font>
        <color auto="1"/>
        <name val="Times New Roman"/>
        <family val="1"/>
        <charset val="204"/>
        <scheme val="none"/>
      </font>
      <numFmt numFmtId="4" formatCode="#,##0.00"/>
    </ndxf>
  </rcc>
  <rcc rId="16980" sId="2" odxf="1" dxf="1">
    <nc r="G27" t="inlineStr">
      <is>
        <t>Лифты на более ранний</t>
      </is>
    </nc>
    <odxf>
      <numFmt numFmtId="0" formatCode="General"/>
    </odxf>
    <ndxf>
      <numFmt numFmtId="4" formatCode="#,##0.00"/>
    </ndxf>
  </rcc>
  <rcc rId="16981" sId="2" odxf="1" dxf="1">
    <nc r="G42" t="inlineStr">
      <is>
        <t>Лифты на более ранний</t>
      </is>
    </nc>
    <odxf>
      <numFmt numFmtId="0" formatCode="General"/>
    </odxf>
    <ndxf>
      <numFmt numFmtId="4" formatCode="#,##0.00"/>
    </ndxf>
  </rcc>
  <rcc rId="16982" sId="2" odxf="1" dxf="1">
    <nc r="G96" t="inlineStr">
      <is>
        <t>Лифты на более ранний</t>
      </is>
    </nc>
    <odxf>
      <numFmt numFmtId="0" formatCode="General"/>
    </odxf>
    <ndxf>
      <numFmt numFmtId="4" formatCode="#,##0.00"/>
    </ndxf>
  </rcc>
  <rcc rId="16983" sId="2" odxf="1" dxf="1">
    <nc r="G129" t="inlineStr">
      <is>
        <t>Лифты на более ранний</t>
      </is>
    </nc>
    <odxf>
      <numFmt numFmtId="0" formatCode="General"/>
    </odxf>
    <ndxf>
      <numFmt numFmtId="4" formatCode="#,##0.00"/>
    </ndxf>
  </rcc>
  <rcc rId="16984" sId="2" odxf="1" dxf="1">
    <nc r="G31" t="inlineStr">
      <is>
        <t>Лифты на более ранний</t>
      </is>
    </nc>
    <odxf>
      <numFmt numFmtId="0" formatCode="General"/>
    </odxf>
    <ndxf>
      <numFmt numFmtId="4" formatCode="#,##0.00"/>
    </ndxf>
  </rcc>
  <rcc rId="16985" sId="2" odxf="1" dxf="1">
    <nc r="G135" t="inlineStr">
      <is>
        <t>Лифты на более ранний</t>
      </is>
    </nc>
    <odxf>
      <numFmt numFmtId="0" formatCode="General"/>
    </odxf>
    <ndxf>
      <numFmt numFmtId="4" formatCode="#,##0.00"/>
    </ndxf>
  </rcc>
</revisions>
</file>

<file path=xl/revisions/revisionLog3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289" sId="2">
    <nc r="E18" t="inlineStr">
      <is>
        <t>ул. Пионерская, д. 27</t>
      </is>
    </nc>
  </rcc>
  <rcc rId="24290" sId="2" numFmtId="4">
    <nc r="F18">
      <v>1494430.84</v>
    </nc>
  </rcc>
  <rcc rId="24291" sId="2">
    <nc r="B18" t="inlineStr">
      <is>
        <t>-</t>
      </is>
    </nc>
  </rcc>
  <rcc rId="24292" sId="2">
    <nc r="C18" t="inlineStr">
      <is>
        <t>2022</t>
      </is>
    </nc>
  </rcc>
  <rcc rId="24293" sId="2">
    <nc r="D18" t="inlineStr">
      <is>
        <t>Ханты-Мансийск</t>
      </is>
    </nc>
  </rcc>
  <rcc rId="24294" sId="2">
    <nc r="G18" t="inlineStr">
      <is>
        <t>Аукцион не состоялся (33/01-сд-2322 от 26.09.2022)</t>
      </is>
    </nc>
  </rcc>
</revisions>
</file>

<file path=xl/revisions/revisionLog3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295" sId="1" ref="A2034:XFD2034" action="deleteRow">
    <rfmt sheetId="1" xfDxf="1" sqref="A2034:XFD2034" start="0" length="0">
      <dxf>
        <font>
          <color auto="1"/>
        </font>
      </dxf>
    </rfmt>
    <rcc rId="0" sId="1" dxf="1">
      <nc r="A2034">
        <v>529</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2034" t="inlineStr">
        <is>
          <t>ул. Пионерская, д. 27</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2034">
        <f>ROUND(SUM(D2034+E2034+F2034+G2034+H2034+I2034+J2034+K2034+M2034+O2034+P2034+Q2034+R2034+S2034),2)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2034">
        <f>ROUND((F2034+G2034+H2034+I2034+J2034+K2034+M2034+O2034+P2034+Q2034+R2034+S2034)*0.0214,2)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203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203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2034"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H203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203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203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K2034">
        <v>1463120.07</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L203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203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203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203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203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203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203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203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296" sId="2">
    <nc r="E21" t="inlineStr">
      <is>
        <t>пр-кт. Мира, д. 31</t>
      </is>
    </nc>
  </rcc>
  <rcc rId="24297" sId="2" numFmtId="4">
    <nc r="F21">
      <v>18281670.510000002</v>
    </nc>
  </rcc>
  <rcc rId="24298" sId="2" odxf="1" dxf="1">
    <nc r="B21" t="inlineStr">
      <is>
        <t>-</t>
      </is>
    </nc>
    <odxf/>
    <ndxf/>
  </rcc>
  <rcc rId="24299" sId="2">
    <nc r="C21" t="inlineStr">
      <is>
        <t>2022</t>
      </is>
    </nc>
  </rcc>
  <rcc rId="24300" sId="2">
    <nc r="D21" t="inlineStr">
      <is>
        <t>Сургут</t>
      </is>
    </nc>
  </rcc>
  <rcc rId="24301" sId="2">
    <nc r="G21" t="inlineStr">
      <is>
        <t>Аукцион не состоялся (33/01-сд-2322 от 26.09.2022)</t>
      </is>
    </nc>
  </rcc>
  <rrc rId="24302" sId="1" ref="A1835:XFD1835" action="deleteRow">
    <rfmt sheetId="1" xfDxf="1" sqref="A1835:XFD1835" start="0" length="0">
      <dxf>
        <font>
          <color auto="1"/>
        </font>
      </dxf>
    </rfmt>
    <rcc rId="0" sId="1" dxf="1">
      <nc r="A1835">
        <v>330</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35" t="inlineStr">
        <is>
          <t>пр-кт. Мира, д. 31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35">
        <f>ROUND(SUM(D1835+E1835+F1835+G1835+H1835+I1835+J1835+K1835+M1835+O1835+P1835+Q1835+R1835+S1835),2)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35">
        <f>ROUND((F1835+G1835+H1835+I1835+J1835+K1835+M1835+O1835+P1835+Q1835+R1835+S1835)*0.0214,2)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3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835">
        <v>2382584.7799999998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G1835">
        <v>4310012.45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835">
        <v>2543289.62</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cc rId="0" sId="1" dxf="1" numFmtId="4">
      <nc r="I1835">
        <v>1467098.62</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cc rId="0" sId="1" dxf="1" numFmtId="4">
      <nc r="J1835">
        <v>1946602.11</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K183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3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3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3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3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83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35">
        <v>5249052.04</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R183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3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303" sId="2">
    <nc r="E79" t="inlineStr">
      <is>
        <t>ул. 50 лет ВЛКСМ, д. 4</t>
      </is>
    </nc>
  </rcc>
  <rcc rId="24304" sId="2" numFmtId="4">
    <nc r="F79">
      <v>64516886.170000002</v>
    </nc>
  </rcc>
  <rcc rId="24305" sId="2">
    <nc r="B79" t="inlineStr">
      <is>
        <t>-</t>
      </is>
    </nc>
  </rcc>
  <rcc rId="24306" sId="2">
    <nc r="C79" t="inlineStr">
      <is>
        <t>2022</t>
      </is>
    </nc>
  </rcc>
  <rcc rId="24307" sId="2">
    <nc r="D79" t="inlineStr">
      <is>
        <t>Сургут</t>
      </is>
    </nc>
  </rcc>
  <rcc rId="24308" sId="2">
    <nc r="G79" t="inlineStr">
      <is>
        <t>Аукцион не состоялся (33/01-сд-2322 от 26.09.2022)</t>
      </is>
    </nc>
  </rc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'2020-2022'!$A$7:$S$2062</formula>
    <oldFormula>'2020-2022'!$A$7:$S$2062</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3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312" sId="1" ref="A1851:XFD1851" action="deleteRow">
    <rfmt sheetId="1" xfDxf="1" sqref="A1851:XFD1851" start="0" length="0">
      <dxf>
        <font>
          <color auto="1"/>
        </font>
      </dxf>
    </rfmt>
    <rcc rId="0" sId="1" dxf="1">
      <nc r="A1851">
        <v>347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51" t="inlineStr">
        <is>
          <t>ул. 50 лет ВЛКСМ, д. 4</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51">
        <f>ROUND(SUM(D1851+E1851+F1851+G1851+H1851+I1851+J1851+K1851+M1851+O1851+P1851+Q1851+R1851+S1851),2)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51">
        <f>ROUND((F1851+G1851+H1851+I1851+J1851+K1851+M1851+O1851+P1851+Q1851+R1851+S1851)*0.0214,2)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5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5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G1851">
        <v>31558046.079999998</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H185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I185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J185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K185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51"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5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5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5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85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51">
        <v>31607105.84</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R185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5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13" sId="2">
    <nc r="E27" t="inlineStr">
      <is>
        <t>ул. Профсоюзов, д. 42</t>
      </is>
    </nc>
  </rcc>
  <rcc rId="24314" sId="2" numFmtId="4">
    <nc r="F27">
      <v>36923421.740000002</v>
    </nc>
  </rcc>
  <rcc rId="24315" sId="2">
    <nc r="B27" t="inlineStr">
      <is>
        <t>-</t>
      </is>
    </nc>
  </rcc>
  <rcc rId="24316" sId="2">
    <nc r="C27" t="inlineStr">
      <is>
        <t>2022</t>
      </is>
    </nc>
  </rcc>
  <rcc rId="24317" sId="2">
    <nc r="D27" t="inlineStr">
      <is>
        <t>Сургут</t>
      </is>
    </nc>
  </rcc>
  <rcc rId="24318" sId="2">
    <nc r="G27" t="inlineStr">
      <is>
        <t>Аукцион не состоялся (33/01-сд-2322 от 26.09.2022)</t>
      </is>
    </nc>
  </rcc>
</revisions>
</file>

<file path=xl/revisions/revisionLog3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319" sId="1" ref="A1923:XFD1923" action="deleteRow">
    <rfmt sheetId="1" xfDxf="1" sqref="A1923:XFD1923" start="0" length="0">
      <dxf>
        <font>
          <color auto="1"/>
        </font>
      </dxf>
    </rfmt>
    <rcc rId="0" sId="1" dxf="1">
      <nc r="A1923">
        <v>420</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23" t="inlineStr">
        <is>
          <t>ул. Профсоюзов, д. 42</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23">
        <f>ROUND(SUM(D1923+E1923+F1923+G1923+H1923+I1923+J1923+K1923+M1923+O1923+P1923+Q1923+R1923+S1923),2)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23">
        <f>ROUND((F1923+G1923+H1923+I1923+J1923+K1923+M1923+O1923+P1923+Q1923+R1923+S1923)*0.0214,2)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923">
        <v>4420875.03</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cc rId="0" sId="1" dxf="1" numFmtId="4">
      <nc r="G1923">
        <v>11015772.17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J1923">
        <v>2805451.55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2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2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R1923">
        <v>17907716.93</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S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320" sId="2">
    <nc r="E3" t="inlineStr">
      <is>
        <t>п. Лунный, д. 1</t>
      </is>
    </nc>
  </rcc>
  <rcc rId="24321" sId="2" numFmtId="4">
    <nc r="F3">
      <v>1797270.49</v>
    </nc>
  </rcc>
  <rcc rId="24322" sId="2">
    <nc r="B3" t="inlineStr">
      <is>
        <t>-</t>
      </is>
    </nc>
  </rcc>
  <rcc rId="24323" sId="2">
    <nc r="C3" t="inlineStr">
      <is>
        <t>2022</t>
      </is>
    </nc>
  </rcc>
  <rcc rId="24324" sId="2">
    <nc r="D3" t="inlineStr">
      <is>
        <t>Сургут</t>
      </is>
    </nc>
  </rcc>
  <rcc rId="24325" sId="2">
    <nc r="G3" t="inlineStr">
      <is>
        <t>Аукцион не состоялся (33/01-сд-2322 от 26.09.2022)</t>
      </is>
    </nc>
  </rcc>
  <rrc rId="24326" sId="1" ref="A1826:XFD1826" action="deleteRow">
    <undo index="0" exp="area" dr="S1826:S1954" r="S1955" sId="1"/>
    <undo index="0" exp="area" dr="R1826:R1954" r="R1955" sId="1"/>
    <undo index="0" exp="area" dr="Q1826:Q1954" r="Q1955" sId="1"/>
    <undo index="0" exp="area" dr="P1826:P1954" r="P1955" sId="1"/>
    <undo index="0" exp="area" dr="O1826:O1954" r="O1955" sId="1"/>
    <undo index="0" exp="area" dr="M1826:M1954" r="M1955" sId="1"/>
    <undo index="0" exp="area" dr="L1826:L1954" r="L1955" sId="1"/>
    <undo index="0" exp="area" dr="K1826:K1954" r="K1955" sId="1"/>
    <undo index="0" exp="area" dr="J1826:J1954" r="J1955" sId="1"/>
    <undo index="0" exp="area" dr="I1826:I1954" r="I1955" sId="1"/>
    <undo index="0" exp="area" dr="H1826:H1954" r="H1955" sId="1"/>
    <undo index="0" exp="area" dr="G1826:G1954" r="G1955" sId="1"/>
    <undo index="0" exp="area" dr="F1826:F1954" r="F1955" sId="1"/>
    <undo index="0" exp="area" dr="E1826:E1954" r="E1955" sId="1"/>
    <undo index="0" exp="area" dr="D1826:D1954" r="D1955" sId="1"/>
    <rfmt sheetId="1" xfDxf="1" sqref="A1826:XFD1826" start="0" length="0">
      <dxf>
        <font>
          <color auto="1"/>
        </font>
      </dxf>
    </rfmt>
    <rcc rId="0" sId="1" dxf="1">
      <nc r="A1826">
        <v>321</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26" t="inlineStr">
        <is>
          <t>п. Лунный, д. 1</t>
        </is>
      </nc>
      <ndxf>
        <font>
          <sz val="10"/>
          <color auto="1"/>
          <name val="Times New Roman"/>
          <family val="1"/>
          <charset val="204"/>
          <scheme val="none"/>
        </font>
        <numFmt numFmtId="2" formatCode="0.00"/>
        <alignment horizontal="left" vertical="center"/>
        <border outline="0">
          <left style="thin">
            <color indexed="64"/>
          </left>
          <right style="thin">
            <color indexed="64"/>
          </right>
          <top style="thin">
            <color indexed="64"/>
          </top>
          <bottom style="thin">
            <color indexed="64"/>
          </bottom>
        </border>
      </ndxf>
    </rcc>
    <rcc rId="0" sId="1" dxf="1">
      <nc r="C1826">
        <f>ROUND(SUM(D1826+E1826+F1826+G1826+H1826+I1826+J1826+K1826+M1826+O1826+P1826+Q1826+R1826+S1826),2)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26">
        <f>ROUND((F1826+G1826+H1826+I1826+J1826+K1826+M1826+O1826+P1826+Q1826+R1826+S1826)*0.0214,2)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2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826">
        <v>531413.68000000005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G1826">
        <v>465030.66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826">
        <v>171261.11</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826">
        <v>172269.33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J1826">
        <v>419639.95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182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26"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2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2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26"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82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26"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82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2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27" sId="2">
    <nc r="E129" t="inlineStr">
      <is>
        <t>пр-кт. Ленина, д. 58</t>
      </is>
    </nc>
  </rcc>
  <rcc rId="24328" sId="2" numFmtId="4">
    <nc r="F129">
      <v>33946124.079999998</v>
    </nc>
  </rcc>
  <rcc rId="24329" sId="2">
    <nc r="B129" t="inlineStr">
      <is>
        <t>-</t>
      </is>
    </nc>
  </rcc>
  <rcc rId="24330" sId="2">
    <nc r="C129" t="inlineStr">
      <is>
        <t>2022</t>
      </is>
    </nc>
  </rcc>
  <rcc rId="24331" sId="2">
    <nc r="D129" t="inlineStr">
      <is>
        <t>Сургут</t>
      </is>
    </nc>
  </rcc>
  <rcc rId="24332" sId="2">
    <nc r="G129" t="inlineStr">
      <is>
        <t>Аукцион не состоялся (33/01-сд-2322 от 26.09.2022)</t>
      </is>
    </nc>
  </rcc>
  <rrc rId="24333" sId="1" ref="A1831:XFD1831" action="deleteRow">
    <rfmt sheetId="1" xfDxf="1" sqref="A1831:XFD1831" start="0" length="0">
      <dxf>
        <font>
          <color auto="1"/>
        </font>
      </dxf>
    </rfmt>
    <rcc rId="0" sId="1" dxf="1">
      <nc r="A1831">
        <v>327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31" t="inlineStr">
        <is>
          <t>пр-кт. Ленина, д. 58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31">
        <f>ROUND(SUM(D1831+E1831+F1831+G1831+H1831+I1831+J1831+K1831+M1831+O1831+P1831+Q1831+R1831+S1831),2)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31">
        <f>ROUND((F1831+G1831+H1831+I1831+J1831+K1831+M1831+O1831+P1831+Q1831+R1831+S1831)*0.0214,2)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3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831">
        <v>2611352.0299999998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G1831">
        <v>6430263.25</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cc rId="0" sId="1" dxf="1" numFmtId="4">
      <nc r="H1831">
        <v>3096686.49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831">
        <v>1047662.16</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cc rId="0" sId="1" dxf="1" numFmtId="4">
      <nc r="J1831">
        <v>2344680.52</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K183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31"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3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31"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31">
        <v>10269526.810000001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P183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31">
        <v>7434726.0199999996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R183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3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34" sId="2">
    <nc r="E71" t="inlineStr">
      <is>
        <t>пр-кт. Мира, д. 6</t>
      </is>
    </nc>
  </rcc>
  <rcc rId="24335" sId="2" numFmtId="4">
    <nc r="F71">
      <v>12431132.5</v>
    </nc>
  </rcc>
  <rcc rId="24336" sId="2">
    <nc r="B71" t="inlineStr">
      <is>
        <t>-</t>
      </is>
    </nc>
  </rcc>
  <rcc rId="24337" sId="2">
    <nc r="C71" t="inlineStr">
      <is>
        <t>2022</t>
      </is>
    </nc>
  </rcc>
  <rcc rId="24338" sId="2">
    <nc r="D71" t="inlineStr">
      <is>
        <t>Сургут</t>
      </is>
    </nc>
  </rcc>
  <rcc rId="24339" sId="2">
    <nc r="G71" t="inlineStr">
      <is>
        <t>Аукцион не состоялся (33/01-сд-2322 от 26.09.2022)</t>
      </is>
    </nc>
  </rcc>
  <rrc rId="24340" sId="1" ref="A1838:XFD1838" action="deleteRow">
    <rfmt sheetId="1" xfDxf="1" sqref="A1838:XFD1838" start="0" length="0">
      <dxf>
        <font>
          <color auto="1"/>
        </font>
      </dxf>
    </rfmt>
    <rcc rId="0" sId="1" dxf="1">
      <nc r="A1838">
        <v>336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38" t="inlineStr">
        <is>
          <t>пр-кт. Мира, д. 6</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38">
        <f>ROUND(SUM(D1838+E1838+F1838+G1838+H1838+I1838+J1838+K1838+M1838+O1838+P1838+Q1838+R1838+S1838),2)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38">
        <f>ROUND((F1838+G1838+H1838+I1838+J1838+K1838+M1838+O1838+P1838+Q1838+R1838+S1838)*0.0214,2)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3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838">
        <v>1860952.82</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G1838">
        <v>5572480.8700000001</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838">
        <v>2561816.35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838">
        <v>542104.13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J1838">
        <v>1633325.78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183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3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3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38"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O1838"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83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38"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83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3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41" sId="1" numFmtId="4">
    <oc r="S1486">
      <v>1252898.31</v>
    </oc>
    <nc r="S1486">
      <v>1003293.72</v>
    </nc>
  </rcc>
  <rcc rId="24342" sId="1" numFmtId="4">
    <oc r="Q1486">
      <v>6365877.96</v>
    </oc>
    <nc r="Q1486">
      <v>4639891.8600000003</v>
    </nc>
  </rcc>
  <rfmt sheetId="1" sqref="Q1486 S1486 D1486">
    <dxf>
      <fill>
        <patternFill patternType="solid">
          <bgColor rgb="FFFFFF00"/>
        </patternFill>
      </fill>
    </dxf>
  </rfmt>
  <rcc rId="24343" sId="1" xfDxf="1" dxf="1" numFmtId="4">
    <oc r="E1486">
      <f>ROUND((G1486+H1486+I1486+J1486+K1486+L1486+N1486+P1486+Q1486+R1486+S1486)*0.05,2)</f>
    </oc>
    <nc r="E1486">
      <v>141493.51999999999</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486">
    <dxf>
      <fill>
        <patternFill patternType="solid">
          <bgColor rgb="FFFFFF00"/>
        </patternFill>
      </fill>
    </dxf>
  </rfmt>
  <rcc rId="24344" sId="1" numFmtId="4">
    <oc r="Q1485">
      <v>5398223.0099999998</v>
    </oc>
    <nc r="Q1485">
      <v>4695464.8099999996</v>
    </nc>
  </rcc>
  <rfmt sheetId="1" sqref="Q1485">
    <dxf>
      <fill>
        <patternFill patternType="solid">
          <bgColor rgb="FFFFFF00"/>
        </patternFill>
      </fill>
    </dxf>
  </rfmt>
  <rfmt sheetId="1" sqref="D1485">
    <dxf>
      <fill>
        <patternFill patternType="solid">
          <bgColor rgb="FFFFFF00"/>
        </patternFill>
      </fill>
    </dxf>
  </rfmt>
  <rcc rId="24345" sId="1" xfDxf="1" dxf="1" numFmtId="4">
    <oc r="E1485">
      <f>ROUND((G1485+H1485+I1485+J1485+K1485+L1485+N1485+P1485+Q1485+R1485+S1485)*0.05,2)</f>
    </oc>
    <nc r="E1485">
      <v>151794.31</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485">
    <dxf>
      <fill>
        <patternFill patternType="solid">
          <bgColor rgb="FFFFFF00"/>
        </patternFill>
      </fill>
    </dxf>
  </rfmt>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'2020-2022'!$A$7:$S$2057</formula>
    <oldFormula>'2020-2022'!$A$7:$S$2057</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3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49" sId="2">
    <nc r="E72" t="inlineStr">
      <is>
        <t>ул. 50 лет ВЛКСМ, д. 11А</t>
      </is>
    </nc>
  </rcc>
  <rcc rId="24350" sId="2" numFmtId="4">
    <nc r="F72">
      <v>5534314.8700000001</v>
    </nc>
  </rcc>
  <rcc rId="24351" sId="2" odxf="1" dxf="1">
    <nc r="B72" t="inlineStr">
      <is>
        <t>-</t>
      </is>
    </nc>
    <odxf/>
    <ndxf/>
  </rcc>
  <rcc rId="24352" sId="2">
    <nc r="C72" t="inlineStr">
      <is>
        <t>2022</t>
      </is>
    </nc>
  </rcc>
  <rcc rId="24353" sId="2">
    <nc r="D72" t="inlineStr">
      <is>
        <t>Сургут</t>
      </is>
    </nc>
  </rcc>
  <rcc rId="24354" sId="2">
    <nc r="G72" t="inlineStr">
      <is>
        <t>Аукцион не состоялся (33/01-сд-2322 от 26.09.2022)</t>
      </is>
    </nc>
  </rcc>
  <rrc rId="24355" sId="1" ref="A1845:XFD1845" action="deleteRow">
    <rfmt sheetId="1" xfDxf="1" sqref="A1845:XFD1845" start="0" length="0">
      <dxf>
        <font>
          <color auto="1"/>
        </font>
      </dxf>
    </rfmt>
    <rcc rId="0" sId="1" dxf="1">
      <nc r="A1845">
        <v>344</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45" t="inlineStr">
        <is>
          <t>ул. 50 лет ВЛКСМ, д. 11А</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45">
        <f>ROUND(SUM(D1845+E1845+F1845+G1845+H1845+I1845+J1845+K1845+M1845+O1845+P1845+Q1845+R1845+S1845),2)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45">
        <f>ROUND((F1845+G1845+H1845+I1845+J1845+K1845+M1845+O1845+P1845+Q1845+R1845+S1845)*0.0214,2)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845">
        <v>2781989.25</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H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4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45"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45">
        <v>2636372.67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P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3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56" sId="2">
    <nc r="E26" t="inlineStr">
      <is>
        <t>ул. 50 лет ВЛКСМ, д. 2/1</t>
      </is>
    </nc>
  </rcc>
  <rcc rId="24357" sId="2" numFmtId="4">
    <nc r="F26">
      <v>38867006.689999998</v>
    </nc>
  </rcc>
  <rcc rId="24358" sId="2">
    <nc r="B26" t="inlineStr">
      <is>
        <t>-</t>
      </is>
    </nc>
  </rcc>
  <rcc rId="24359" sId="2">
    <nc r="C26" t="inlineStr">
      <is>
        <t>2022</t>
      </is>
    </nc>
  </rcc>
  <rcc rId="24360" sId="2">
    <nc r="D26" t="inlineStr">
      <is>
        <t>Сургут</t>
      </is>
    </nc>
  </rcc>
  <rcc rId="24361" sId="2">
    <nc r="G26" t="inlineStr">
      <is>
        <t>Аукцион не состоялся (33/01-сд-2322 от 26.09.2022)</t>
      </is>
    </nc>
  </rc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'2020-2022'!$A$7:$S$2056</formula>
    <oldFormula>'2020-2022'!$A$7:$S$2056</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99C84D-C097-439E-954D-685D90CA46C9}" action="delete"/>
  <rdn rId="0" localSheetId="1" customView="1" name="Z_A299C84D_C097_439E_954D_685D90CA46C9_.wvu.PrintTitles" hidden="1" oldHidden="1">
    <formula>'2020-2022'!$2:$7</formula>
  </rdn>
  <rdn rId="0" localSheetId="1" customView="1" name="Z_A299C84D_C097_439E_954D_685D90CA46C9_.wvu.FilterData" hidden="1" oldHidden="1">
    <formula>'2020-2022'!$A$7:$S$2102</formula>
    <oldFormula>'2020-2022'!$A$7:$S$2102</oldFormula>
  </rdn>
  <rdn rId="0" localSheetId="2" customView="1" name="Z_A299C84D_C097_439E_954D_685D90CA46C9_.wvu.FilterData" hidden="1" oldHidden="1">
    <formula>Примечания!$A$2:$G$165</formula>
    <oldFormula>Примечания!$A$2:$G$165</oldFormula>
  </rdn>
  <rcv guid="{A299C84D-C097-439E-954D-685D90CA46C9}"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986" sId="1" ref="A1757:XFD1757" action="insertRow"/>
  <rfmt sheetId="1" sqref="A1757:XFD1757">
    <dxf>
      <fill>
        <patternFill patternType="solid">
          <bgColor rgb="FFFFFF00"/>
        </patternFill>
      </fill>
    </dxf>
  </rfmt>
  <rfmt sheetId="1" sqref="B1757" start="0" length="0">
    <dxf>
      <fill>
        <patternFill patternType="none">
          <bgColor indexed="65"/>
        </patternFill>
      </fill>
    </dxf>
  </rfmt>
  <rfmt sheetId="1" sqref="B1757">
    <dxf>
      <fill>
        <patternFill patternType="solid">
          <bgColor rgb="FFFFFF00"/>
        </patternFill>
      </fill>
    </dxf>
  </rfmt>
  <rcc rId="16987" sId="1">
    <nc r="B1757" t="inlineStr">
      <is>
        <t>пгт. Излучинск, пер. Строителей, д. 7</t>
      </is>
    </nc>
  </rcc>
  <rcc rId="16988" sId="1">
    <nc r="L1757">
      <v>3</v>
    </nc>
  </rcc>
  <rcc rId="16989" sId="2">
    <nc r="E37" t="inlineStr">
      <is>
        <t>пгт. Излучинск, пер. Строителей, д. 7</t>
      </is>
    </nc>
  </rcc>
  <rcc rId="16990" sId="2">
    <nc r="D37" t="inlineStr">
      <is>
        <t>Нижневартовский район</t>
      </is>
    </nc>
  </rcc>
  <rcc rId="16991" sId="2" odxf="1" dxf="1">
    <nc r="B37" t="inlineStr">
      <is>
        <t>+</t>
      </is>
    </nc>
    <odxf/>
    <ndxf/>
  </rcc>
  <rcc rId="16992" sId="2" numFmtId="30">
    <nc r="C37">
      <v>2022</v>
    </nc>
  </rcc>
  <rcc rId="16993" sId="2" odxf="1" dxf="1">
    <nc r="G37" t="inlineStr">
      <is>
        <t>Лифты на более ранний</t>
      </is>
    </nc>
    <odxf>
      <numFmt numFmtId="0" formatCode="General"/>
    </odxf>
    <ndxf>
      <numFmt numFmtId="4" formatCode="#,##0.00"/>
    </ndxf>
  </rcc>
</revisions>
</file>

<file path=xl/revisions/revisionLog4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365" sId="1" ref="A1845:XFD1845" action="deleteRow">
    <rfmt sheetId="1" xfDxf="1" sqref="A1845:XFD1845" start="0" length="0">
      <dxf>
        <font>
          <color auto="1"/>
        </font>
      </dxf>
    </rfmt>
    <rcc rId="0" sId="1" dxf="1">
      <nc r="A1845">
        <v>345</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45" t="inlineStr">
        <is>
          <t>ул. 50 лет ВЛКСМ, д. 2/1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45">
        <f>ROUND(SUM(D1845+E1845+F1845+G1845+H1845+I1845+J1845+K1845+M1845+O1845+P1845+Q1845+R1845+S1845),2)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45">
        <f>ROUND((F1845+G1845+H1845+I1845+J1845+K1845+M1845+O1845+P1845+Q1845+R1845+S1845)*0.0214,2)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845">
        <v>2599979.0299999998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G1845">
        <v>7106793.8099999996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845">
        <v>3850615.33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845">
        <v>1243885.75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J1845">
        <v>2650123.52</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4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45"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45">
        <v>11411752.24</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P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45">
        <v>9189529.6699999999</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R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366" sId="2">
    <nc r="E41" t="inlineStr">
      <is>
        <t>ул. 50 лет ВЛКСМ, д. 3</t>
      </is>
    </nc>
  </rcc>
  <rcc rId="24367" sId="2" numFmtId="4">
    <nc r="F41">
      <v>9930041.8599999994</v>
    </nc>
  </rcc>
  <rcc rId="24368" sId="2">
    <nc r="B41" t="inlineStr">
      <is>
        <t>-</t>
      </is>
    </nc>
  </rcc>
  <rcc rId="24369" sId="2">
    <nc r="C41" t="inlineStr">
      <is>
        <t>2022</t>
      </is>
    </nc>
  </rcc>
  <rcc rId="24370" sId="2">
    <nc r="D41" t="inlineStr">
      <is>
        <t>Сургут</t>
      </is>
    </nc>
  </rcc>
  <rcc rId="24371" sId="2">
    <nc r="G41" t="inlineStr">
      <is>
        <t>Аукцион не состоялся (33/01-сд-2322 от 26.09.2022)</t>
      </is>
    </nc>
  </rcc>
  <rrc rId="24372" sId="1" ref="A1845:XFD1845" action="deleteRow">
    <rfmt sheetId="1" xfDxf="1" sqref="A1845:XFD1845" start="0" length="0">
      <dxf>
        <font>
          <color auto="1"/>
        </font>
      </dxf>
    </rfmt>
    <rcc rId="0" sId="1" dxf="1">
      <nc r="A1845">
        <v>346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45" t="inlineStr">
        <is>
          <t>ул. 50 лет ВЛКСМ, д. 3</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45">
        <f>ROUND(SUM(D1845+E1845+F1845+G1845+H1845+I1845+J1845+K1845+M1845+O1845+P1845+Q1845+R1845+S1845),2)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45">
        <f>ROUND((F1845+G1845+H1845+I1845+J1845+K1845+M1845+O1845+P1845+Q1845+R1845+S1845)*0.0214,2)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4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G1845">
        <v>9721991.25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4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4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4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4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73" sId="2">
    <nc r="E95" t="inlineStr">
      <is>
        <t>ул. Грибоедова, д. 11</t>
      </is>
    </nc>
  </rcc>
  <rcc rId="24374" sId="2" numFmtId="4">
    <nc r="F95">
      <v>10966199.25</v>
    </nc>
  </rcc>
  <rcc rId="24375" sId="2">
    <nc r="E128" t="inlineStr">
      <is>
        <t>ул. Грибоедова, д. 13</t>
      </is>
    </nc>
  </rcc>
  <rcc rId="24376" sId="2" numFmtId="4">
    <nc r="F128">
      <v>28230786.82</v>
    </nc>
  </rcc>
  <rcc rId="24377" sId="2">
    <nc r="B95" t="inlineStr">
      <is>
        <t>-</t>
      </is>
    </nc>
  </rcc>
  <rcc rId="24378" sId="2">
    <nc r="C95" t="inlineStr">
      <is>
        <t>2022</t>
      </is>
    </nc>
  </rcc>
  <rcc rId="24379" sId="2">
    <nc r="D95" t="inlineStr">
      <is>
        <t>Сургут</t>
      </is>
    </nc>
  </rcc>
  <rcc rId="24380" sId="2" odxf="1" dxf="1">
    <nc r="B128" t="inlineStr">
      <is>
        <t>-</t>
      </is>
    </nc>
    <odxf/>
    <ndxf/>
  </rcc>
  <rcc rId="24381" sId="2">
    <nc r="C128" t="inlineStr">
      <is>
        <t>2022</t>
      </is>
    </nc>
  </rcc>
  <rcc rId="24382" sId="2" odxf="1" dxf="1">
    <nc r="D128" t="inlineStr">
      <is>
        <t>Сургут</t>
      </is>
    </nc>
    <odxf>
      <numFmt numFmtId="0" formatCode="General"/>
    </odxf>
    <ndxf>
      <numFmt numFmtId="4" formatCode="#,##0.00"/>
    </ndxf>
  </rcc>
  <rcc rId="24383" sId="2">
    <nc r="G95" t="inlineStr">
      <is>
        <t>Аукцион не состоялся (33/01-сд-2322 от 26.09.2022)</t>
      </is>
    </nc>
  </rcc>
  <rcc rId="24384" sId="2">
    <nc r="G128" t="inlineStr">
      <is>
        <t>Аукцион не состоялся (33/01-сд-2322 от 26.09.2022)</t>
      </is>
    </nc>
  </rcc>
  <rrc rId="24385" sId="1" ref="A1854:XFD1854" action="deleteRow">
    <rfmt sheetId="1" xfDxf="1" sqref="A1854:XFD1854" start="0" length="0">
      <dxf>
        <font>
          <color auto="1"/>
        </font>
      </dxf>
    </rfmt>
    <rcc rId="0" sId="1" dxf="1">
      <nc r="A1854">
        <v>357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54" t="inlineStr">
        <is>
          <t>ул. Грибоедова, д. 11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54">
        <f>ROUND(SUM(D1854+E1854+F1854+G1854+H1854+I1854+J1854+K1854+M1854+O1854+P1854+Q1854+R1854+S1854),2)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54">
        <f>ROUND((F1854+G1854+H1854+I1854+J1854+K1854+M1854+O1854+P1854+Q1854+R1854+S1854)*0.0214,2)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854">
        <v>1296492.3600000001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G1854">
        <v>2111556.9500000002</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H1854">
        <v>737429.73</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I1854">
        <v>253075.21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J1854">
        <v>732381.03</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K18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5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5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18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54">
        <v>5605504.1699999999</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R18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4386" sId="1" ref="A1854:XFD1854" action="deleteRow">
    <rfmt sheetId="1" xfDxf="1" sqref="A1854:XFD1854" start="0" length="0">
      <dxf>
        <font>
          <color auto="1"/>
        </font>
      </dxf>
    </rfmt>
    <rcc rId="0" sId="1" dxf="1">
      <nc r="A1854">
        <v>358</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54" t="inlineStr">
        <is>
          <t>ул. Грибоедова, д. 13</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54">
        <f>ROUND(SUM(D1854+E1854+F1854+G1854+H1854+I1854+J1854+K1854+M1854+O1854+P1854+Q1854+R1854+S1854),2)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54">
        <f>ROUND((F1854+G1854+H1854+I1854+J1854+K1854+M1854+O1854+P1854+Q1854+R1854+S1854)*0.0214,2)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854">
        <v>3103539.87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G1854">
        <v>9861018.9800000004</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cc rId="0" sId="1" dxf="1" numFmtId="4">
      <nc r="H1854">
        <v>7157867.5800000001</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854">
        <v>3423051.87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J1854">
        <v>4093827.38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18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5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8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54"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8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5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387" sId="2">
    <nc r="E30" t="inlineStr">
      <is>
        <t>ул. Магистральная, д. 28</t>
      </is>
    </nc>
  </rcc>
  <rcc rId="24388" sId="2" numFmtId="4">
    <nc r="F30">
      <v>18028728.75</v>
    </nc>
  </rcc>
  <rcc rId="24389" sId="2">
    <nc r="B30" t="inlineStr">
      <is>
        <t>-</t>
      </is>
    </nc>
  </rcc>
  <rcc rId="24390" sId="2">
    <nc r="C30" t="inlineStr">
      <is>
        <t>2022</t>
      </is>
    </nc>
  </rcc>
  <rcc rId="24391" sId="2">
    <nc r="D30" t="inlineStr">
      <is>
        <t>Сургут</t>
      </is>
    </nc>
  </rcc>
  <rcc rId="24392" sId="2">
    <nc r="G30" t="inlineStr">
      <is>
        <t>Аукцион не состоялся (33/01-сд-2322 от 26.09.2022)</t>
      </is>
    </nc>
  </rcc>
  <rrc rId="24393" sId="1" ref="A1871:XFD1871" action="deleteRow">
    <rfmt sheetId="1" xfDxf="1" sqref="A1871:XFD1871" start="0" length="0">
      <dxf>
        <font>
          <color auto="1"/>
        </font>
      </dxf>
    </rfmt>
    <rcc rId="0" sId="1" dxf="1">
      <nc r="A1871">
        <v>376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71" t="inlineStr">
        <is>
          <t>ул. Магистральная, д. 28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71">
        <f>ROUND(SUM(D1871+E1871+F1871+G1871+H1871+I1871+J1871+K1871+M1871+O1871+P1871+Q1871+R1871+S1871),2)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71">
        <f>ROUND((F1871+G1871+H1871+I1871+J1871+K1871+M1871+O1871+P1871+Q1871+R1871+S1871)*0.0214,2)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871">
        <v>2634701.1</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cc rId="0" sId="1" dxf="1" numFmtId="4">
      <nc r="G1871">
        <v>5457121.96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871">
        <v>4513293.33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871">
        <v>2181736.5499999998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J1871">
        <v>2864144.47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18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71"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8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7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8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fmt sheetId="1" sqref="F1874:G1874">
    <dxf>
      <fill>
        <patternFill patternType="solid">
          <bgColor rgb="FFFFFF00"/>
        </patternFill>
      </fill>
    </dxf>
  </rfmt>
  <rcc rId="24394" sId="1" numFmtId="4">
    <oc r="F1874">
      <v>2446447.4900000002</v>
    </oc>
    <nc r="F1874"/>
  </rcc>
  <rcc rId="24395" sId="1" numFmtId="4">
    <oc r="G1874">
      <v>8372229.9000000004</v>
    </oc>
    <nc r="G1874"/>
  </rcc>
  <rfmt sheetId="1" sqref="N1874:O1874">
    <dxf>
      <fill>
        <patternFill patternType="solid">
          <bgColor rgb="FFFFFF00"/>
        </patternFill>
      </fill>
    </dxf>
  </rfmt>
  <rcc rId="24396" sId="1">
    <oc r="N1874" t="inlineStr">
      <is>
        <t>плоская</t>
      </is>
    </oc>
    <nc r="N1874"/>
  </rcc>
  <rcc rId="24397" sId="1" numFmtId="4">
    <oc r="O1874">
      <v>11473476.49</v>
    </oc>
    <nc r="O1874"/>
  </rcc>
  <rcc rId="24398" sId="1">
    <oc r="D1874">
      <f>ROUND((F1874+G1874+H1874+I1874+J1874+K1874+M1874+O1874+P1874+Q1874+R1874+S1874)*0.0214,2)</f>
    </oc>
    <nc r="D1874"/>
  </rcc>
</revisions>
</file>

<file path=xl/revisions/revisionLog4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99" sId="2">
    <nc r="E133" t="inlineStr">
      <is>
        <t>ул. Привокзальная, д. 4</t>
      </is>
    </nc>
  </rcc>
  <rcc rId="24400" sId="2" numFmtId="4">
    <nc r="F133">
      <v>31860934.640000001</v>
    </nc>
  </rcc>
  <rcc rId="24401" sId="2">
    <nc r="B133" t="inlineStr">
      <is>
        <t>-</t>
      </is>
    </nc>
  </rcc>
  <rcc rId="24402" sId="2">
    <nc r="C133" t="inlineStr">
      <is>
        <t>2022</t>
      </is>
    </nc>
  </rcc>
  <rcc rId="24403" sId="2" odxf="1" dxf="1">
    <nc r="D133" t="inlineStr">
      <is>
        <t>Сургут</t>
      </is>
    </nc>
    <odxf>
      <numFmt numFmtId="0" formatCode="General"/>
    </odxf>
    <ndxf>
      <numFmt numFmtId="4" formatCode="#,##0.00"/>
    </ndxf>
  </rcc>
  <rcc rId="24404" sId="2">
    <nc r="B36" t="inlineStr">
      <is>
        <t>-</t>
      </is>
    </nc>
  </rcc>
  <rcc rId="24405" sId="2">
    <nc r="C36" t="inlineStr">
      <is>
        <t>2022</t>
      </is>
    </nc>
  </rcc>
  <rcc rId="24406" sId="2" odxf="1" dxf="1">
    <nc r="D36" t="inlineStr">
      <is>
        <t>Сургут</t>
      </is>
    </nc>
    <odxf>
      <numFmt numFmtId="0" formatCode="General"/>
    </odxf>
    <ndxf>
      <numFmt numFmtId="4" formatCode="#,##0.00"/>
    </ndxf>
  </rcc>
  <rcc rId="24407" sId="2">
    <nc r="B48" t="inlineStr">
      <is>
        <t>-</t>
      </is>
    </nc>
  </rcc>
  <rcc rId="24408" sId="2">
    <nc r="C48" t="inlineStr">
      <is>
        <t>2022</t>
      </is>
    </nc>
  </rcc>
  <rcc rId="24409" sId="2" odxf="1" dxf="1">
    <nc r="D48" t="inlineStr">
      <is>
        <t>Сургут</t>
      </is>
    </nc>
    <odxf>
      <numFmt numFmtId="0" formatCode="General"/>
    </odxf>
    <ndxf>
      <numFmt numFmtId="4" formatCode="#,##0.00"/>
    </ndxf>
  </rcc>
  <rcc rId="24410" sId="2">
    <nc r="B25" t="inlineStr">
      <is>
        <t>-</t>
      </is>
    </nc>
  </rcc>
  <rcc rId="24411" sId="2">
    <nc r="C25" t="inlineStr">
      <is>
        <t>2022</t>
      </is>
    </nc>
  </rcc>
  <rcc rId="24412" sId="2">
    <nc r="D25" t="inlineStr">
      <is>
        <t>Сургут</t>
      </is>
    </nc>
  </rcc>
  <rcc rId="24413" sId="2">
    <nc r="G133" t="inlineStr">
      <is>
        <t>Аукцион не состоялся (33/01-сд-2322 от 26.09.2022)</t>
      </is>
    </nc>
  </rcc>
  <rrc rId="24414" sId="1" ref="A1904:XFD1904" action="deleteRow">
    <rfmt sheetId="1" xfDxf="1" sqref="A1904:XFD1904" start="0" length="0">
      <dxf>
        <font>
          <color auto="1"/>
        </font>
      </dxf>
    </rfmt>
    <rcc rId="0" sId="1" dxf="1">
      <nc r="A1904">
        <v>410</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04" t="inlineStr">
        <is>
          <t>ул. Привокзальная, д. 4</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04">
        <f>ROUND(SUM(D1904+E1904+F1904+G1904+H1904+I1904+J1904+K1904+M1904+O1904+P1904+Q1904+R1904+S1904),2)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04">
        <f>ROUND((F1904+G1904+H1904+I1904+J1904+K1904+M1904+O1904+P1904+Q1904+R1904+S1904)*0.0214,2)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0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904">
        <v>3362605.53</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cc rId="0" sId="1" dxf="1" numFmtId="4">
      <nc r="G1904">
        <v>7780714.2400000002</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904">
        <v>2990220.78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904">
        <v>1043504.24</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J1904">
        <v>2377632.37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190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0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0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904"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904">
        <v>5812026.3300000001</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P190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904">
        <v>7826692.4800000004</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R190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0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15" sId="2">
    <nc r="E36" t="inlineStr">
      <is>
        <t>ул. Просвещения, д. 33</t>
      </is>
    </nc>
  </rcc>
  <rcc rId="24416" sId="2" numFmtId="4">
    <nc r="F36">
      <v>19160532.739999998</v>
    </nc>
  </rcc>
  <rcc rId="24417" sId="2">
    <nc r="G36" t="inlineStr">
      <is>
        <t>Аукцион не состоялся (33/01-сд-2322 от 26.09.2022)</t>
      </is>
    </nc>
  </rcc>
  <rfmt sheetId="2" sqref="E30 E133 E36 E48 E25 E37">
    <dxf>
      <alignment horizontal="left"/>
    </dxf>
  </rfmt>
  <rrc rId="24418" sId="1" ref="A1905:XFD1905" action="deleteRow">
    <rfmt sheetId="1" xfDxf="1" sqref="A1905:XFD1905" start="0" length="0">
      <dxf>
        <font>
          <color auto="1"/>
        </font>
      </dxf>
    </rfmt>
    <rcc rId="0" sId="1" dxf="1">
      <nc r="A1905">
        <v>412</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05" t="inlineStr">
        <is>
          <t>ул. Просвещения, д. 33</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05">
        <f>ROUND(SUM(D1905+E1905+F1905+G1905+H1905+I1905+J1905+K1905+M1905+O1905+P1905+Q1905+R1905+S1905),2)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05">
        <f>ROUND((F1905+G1905+H1905+I1905+J1905+K1905+M1905+O1905+P1905+Q1905+R1905+S1905)*0.0214,2)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05"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cc rId="0" sId="1" dxf="1" numFmtId="4">
      <nc r="G1905">
        <v>13362588.970000001</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H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0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905">
        <v>5396499.2800000003</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R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19" sId="2">
    <nc r="E48" t="inlineStr">
      <is>
        <t>ул. Просвещения, д. 35</t>
      </is>
    </nc>
  </rcc>
  <rcc rId="24420" sId="2" numFmtId="4">
    <nc r="F48">
      <v>6488099.8399999999</v>
    </nc>
  </rcc>
  <rrc rId="24421" sId="1" ref="A1905:XFD1905" action="deleteRow">
    <rfmt sheetId="1" xfDxf="1" sqref="A1905:XFD1905" start="0" length="0">
      <dxf>
        <font>
          <color auto="1"/>
        </font>
      </dxf>
    </rfmt>
    <rcc rId="0" sId="1" dxf="1">
      <nc r="A1905">
        <v>413</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05" t="inlineStr">
        <is>
          <t>ул. Просвещения, д. 35</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05">
        <f>ROUND(SUM(D1905+E1905+F1905+G1905+H1905+I1905+J1905+K1905+M1905+O1905+P1905+Q1905+R1905+S1905),2)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05">
        <f>ROUND((F1905+G1905+H1905+I1905+J1905+K1905+M1905+O1905+P1905+Q1905+R1905+S1905)*0.0214,2)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0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G1905">
        <v>2884404.65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905">
        <v>1065848.33</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I1905">
        <v>599613.19999999995</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J1905">
        <v>532245.4</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K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0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05"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P1905">
        <v>1270051.96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Q1905"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R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0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22" sId="2">
    <nc r="E25" t="inlineStr">
      <is>
        <t>ул. Толстого, д. 28</t>
      </is>
    </nc>
  </rcc>
  <rcc rId="24423" sId="2" numFmtId="4">
    <nc r="F25">
      <v>37502336.390000001</v>
    </nc>
  </rcc>
  <rrc rId="24424" sId="1" ref="A1936:XFD1936" action="deleteRow">
    <rfmt sheetId="1" xfDxf="1" sqref="A1936:XFD1936" start="0" length="0">
      <dxf>
        <font>
          <color auto="1"/>
        </font>
      </dxf>
    </rfmt>
    <rcc rId="0" sId="1" dxf="1">
      <nc r="A1936">
        <v>446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36" t="inlineStr">
        <is>
          <t>ул. Толстого, д. 28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36">
        <f>ROUND(SUM(D1936+E1936+F1936+G1936+H1936+I1936+J1936+K1936+M1936+O1936+P1936+Q1936+R1936+S1936),2)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36">
        <f>ROUND((F1936+G1936+H1936+I1936+J1936+K1936+M1936+O1936+P1936+Q1936+R1936+S1936)*0.0214,2)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936">
        <v>3181360.37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G1936">
        <v>7574513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936">
        <v>4219892.1500000004</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936">
        <v>2075512.59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J1936">
        <v>3159316.57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19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36"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936"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936">
        <v>8878182.6999999993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P19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936">
        <v>7627823.75</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R19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3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25" sId="2">
    <nc r="B37" t="inlineStr">
      <is>
        <t>-</t>
      </is>
    </nc>
  </rcc>
  <rcc rId="24426" sId="2">
    <nc r="C37" t="inlineStr">
      <is>
        <t>2022</t>
      </is>
    </nc>
  </rcc>
  <rcc rId="24427" sId="2" odxf="1" dxf="1">
    <nc r="D37" t="inlineStr">
      <is>
        <t>Сургут</t>
      </is>
    </nc>
    <odxf>
      <numFmt numFmtId="0" formatCode="General"/>
    </odxf>
    <ndxf>
      <numFmt numFmtId="4" formatCode="#,##0.00"/>
    </ndxf>
  </rcc>
  <rcc rId="24428" sId="2">
    <nc r="G48" t="inlineStr">
      <is>
        <t>Аукцион не состоялся (33/01-сд-2322 от 26.09.2022)</t>
      </is>
    </nc>
  </rcc>
  <rcc rId="24429" sId="2">
    <nc r="G25" t="inlineStr">
      <is>
        <t>Аукцион не состоялся (33/01-сд-2322 от 26.09.2022)</t>
      </is>
    </nc>
  </rcc>
  <rcc rId="24430" sId="2" odxf="1" dxf="1">
    <nc r="G37" t="inlineStr">
      <is>
        <t>Аукцион не состоялся (33/01-сд-2322 от 26.09.2022)</t>
      </is>
    </nc>
    <odxf>
      <numFmt numFmtId="0" formatCode="General"/>
    </odxf>
    <ndxf>
      <numFmt numFmtId="4" formatCode="#,##0.00"/>
    </ndxf>
  </rcc>
  <rcc rId="24431" sId="2">
    <nc r="E37" t="inlineStr">
      <is>
        <t>ул. Энергетиков, д. 11</t>
      </is>
    </nc>
  </rcc>
  <rcc rId="24432" sId="2" numFmtId="4">
    <nc r="F37">
      <v>6365295.0700000003</v>
    </nc>
  </rcc>
  <rrc rId="24433" sId="1" ref="A1939:XFD1939" action="deleteRow">
    <rfmt sheetId="1" xfDxf="1" sqref="A1939:XFD1939" start="0" length="0">
      <dxf>
        <font>
          <color auto="1"/>
        </font>
      </dxf>
    </rfmt>
    <rcc rId="0" sId="1" dxf="1">
      <nc r="A1939">
        <v>450</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39" t="inlineStr">
        <is>
          <t>ул. Энергетиков, д. 11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39">
        <f>ROUND(SUM(D1939+E1939+F1939+G1939+H1939+I1939+J1939+K1939+M1939+O1939+P1939+Q1939+R1939+S1939),2)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39">
        <f>ROUND((F1939+G1939+H1939+I1939+J1939+K1939+M1939+O1939+P1939+Q1939+R1939+S1939)*0.0214,2)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3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39"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39">
        <v>6231931.7300000004</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93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3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93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93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39"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3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3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39"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93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39"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93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3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434" sId="1">
    <oc r="N1854" t="inlineStr">
      <is>
        <t>плоская</t>
      </is>
    </oc>
    <nc r="N1854"/>
  </rcc>
  <rcc rId="24435" sId="1" numFmtId="4">
    <oc r="O1854">
      <v>8140579.8899999997</v>
    </oc>
    <nc r="O1854"/>
  </rcc>
  <rfmt sheetId="1" sqref="N1854:O1854">
    <dxf>
      <fill>
        <patternFill patternType="solid">
          <bgColor rgb="FFFFFF00"/>
        </patternFill>
      </fill>
    </dxf>
  </rfmt>
  <rfmt sheetId="1" sqref="G1854">
    <dxf>
      <fill>
        <patternFill patternType="solid">
          <bgColor rgb="FFFFFF00"/>
        </patternFill>
      </fill>
    </dxf>
  </rfmt>
  <rcc rId="24436" sId="1" numFmtId="4">
    <oc r="G1854">
      <v>7326342.3300000001</v>
    </oc>
    <nc r="G1854"/>
  </rcc>
  <rcc rId="24437" sId="1">
    <oc r="D1854">
      <f>ROUND((F1854+G1854+H1854+I1854+J1854+K1854+M1854+O1854+P1854+Q1854+R1854+S1854)*0.0214,2)</f>
    </oc>
    <nc r="D1854"/>
  </rcc>
</revisions>
</file>

<file path=xl/revisions/revisionLog4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38" sId="2">
    <nc r="E109" t="inlineStr">
      <is>
        <t>ул. Григория Кукуевицкого, д. 12</t>
      </is>
    </nc>
  </rcc>
  <rcc rId="24439" sId="2" numFmtId="4">
    <nc r="F109">
      <v>10264784.789999999</v>
    </nc>
  </rcc>
  <rcc rId="24440" sId="2">
    <nc r="B109" t="inlineStr">
      <is>
        <t>-</t>
      </is>
    </nc>
  </rcc>
  <rcc rId="24441" sId="2">
    <nc r="C109" t="inlineStr">
      <is>
        <t>2022</t>
      </is>
    </nc>
  </rcc>
  <rcc rId="24442" sId="2">
    <nc r="D109" t="inlineStr">
      <is>
        <t>Сургут</t>
      </is>
    </nc>
  </rcc>
  <rcc rId="24443" sId="2" odxf="1" dxf="1">
    <nc r="G109" t="inlineStr">
      <is>
        <t>Аукцион не состоялся (33/01-сд-2322 от 26.09.2022)</t>
      </is>
    </nc>
    <odxf>
      <numFmt numFmtId="0" formatCode="General"/>
    </odxf>
    <ndxf>
      <numFmt numFmtId="4" formatCode="#,##0.00"/>
    </ndxf>
  </rcc>
  <rfmt sheetId="2" sqref="E109 E104 E96 E117 E144 E60 E65 E149">
    <dxf>
      <alignment horizontal="left"/>
    </dxf>
  </rfmt>
  <rrc rId="24444" sId="1" ref="A1855:XFD1855" action="deleteRow">
    <rfmt sheetId="1" xfDxf="1" sqref="A1855:XFD1855" start="0" length="0">
      <dxf>
        <font>
          <color auto="1"/>
        </font>
      </dxf>
    </rfmt>
    <rcc rId="0" sId="1" dxf="1">
      <nc r="A1855">
        <v>360</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55" t="inlineStr">
        <is>
          <t>ул. Григория Кукуевицкого, д. 12</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55">
        <f>ROUND(SUM(D1855+E1855+F1855+G1855+H1855+I1855+J1855+K1855+M1855+O1855+P1855+Q1855+R1855+S1855),2)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55">
        <f>ROUND((F1855+G1855+H1855+I1855+J1855+K1855+M1855+O1855+P1855+Q1855+R1855+S1855)*0.0214,2)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5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5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855">
        <v>10049720.77</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H185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5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5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5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5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5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5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5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85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5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85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5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45" sId="2">
    <nc r="E104" t="inlineStr">
      <is>
        <t>ул. Майская, д. 8</t>
      </is>
    </nc>
  </rcc>
  <rcc rId="24446" sId="2" numFmtId="4">
    <nc r="F104">
      <v>5029354.0199999996</v>
    </nc>
  </rcc>
  <rcc rId="24447" sId="2">
    <nc r="B104" t="inlineStr">
      <is>
        <t>-</t>
      </is>
    </nc>
  </rcc>
  <rcc rId="24448" sId="2">
    <nc r="C104" t="inlineStr">
      <is>
        <t>2022</t>
      </is>
    </nc>
  </rcc>
  <rcc rId="24449" sId="2" odxf="1" dxf="1">
    <nc r="D104" t="inlineStr">
      <is>
        <t>Сургут</t>
      </is>
    </nc>
    <odxf>
      <numFmt numFmtId="0" formatCode="General"/>
      <alignment wrapText="1"/>
    </odxf>
    <ndxf>
      <numFmt numFmtId="4" formatCode="#,##0.00"/>
      <alignment wrapText="0"/>
    </ndxf>
  </rcc>
  <rcc rId="24450" sId="2" odxf="1" dxf="1">
    <nc r="G104" t="inlineStr">
      <is>
        <t>Аукцион не состоялся (33/01-сд-2322 от 26.09.2022)</t>
      </is>
    </nc>
    <odxf>
      <numFmt numFmtId="0" formatCode="General"/>
    </odxf>
    <ndxf>
      <numFmt numFmtId="4" formatCode="#,##0.00"/>
    </ndxf>
  </rcc>
</revisions>
</file>

<file path=xl/revisions/revisionLog4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51" sId="2">
    <nc r="E96" t="inlineStr">
      <is>
        <t>мкр. 16А, д. 66</t>
      </is>
    </nc>
  </rcc>
  <rcc rId="24452" sId="2" numFmtId="4">
    <nc r="F96">
      <v>5657815.2699999996</v>
    </nc>
  </rcc>
  <rcc rId="24453" sId="2">
    <nc r="B96" t="inlineStr">
      <is>
        <t>-</t>
      </is>
    </nc>
  </rcc>
  <rcc rId="24454" sId="2">
    <nc r="C96" t="inlineStr">
      <is>
        <t>2022</t>
      </is>
    </nc>
  </rcc>
  <rfmt sheetId="2" sqref="D96" start="0" length="0">
    <dxf>
      <numFmt numFmtId="4" formatCode="#,##0.00"/>
      <alignment wrapText="0"/>
    </dxf>
  </rfmt>
  <rcc rId="24455" sId="2">
    <nc r="D96" t="inlineStr">
      <is>
        <t>Нефтеюганск</t>
      </is>
    </nc>
  </rcc>
  <rcc rId="24456" sId="2" odxf="1" dxf="1">
    <nc r="G96" t="inlineStr">
      <is>
        <t>Аукцион не состоялся (33/01-сд-2576 от 20.10.2022)</t>
      </is>
    </nc>
    <odxf>
      <numFmt numFmtId="0" formatCode="General"/>
    </odxf>
    <ndxf>
      <numFmt numFmtId="4" formatCode="#,##0.00"/>
    </ndxf>
  </rcc>
  <rrc rId="24457" sId="1" ref="A1580:XFD1580" action="deleteRow">
    <rfmt sheetId="1" xfDxf="1" sqref="A1580:XFD1580" start="0" length="0">
      <dxf>
        <font>
          <color auto="1"/>
        </font>
      </dxf>
    </rfmt>
    <rcc rId="0" sId="1" dxf="1">
      <nc r="A1580">
        <v>92</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580" t="inlineStr">
        <is>
          <t>мкр. 16А, д. 66</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580">
        <f>ROUND(SUM(D1580+E1580+F1580+G1580+H1580+I1580+J1580+K1580+M1580+O1580+P1580+Q1580+R1580+S1580),2)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580">
        <f>ROUND((F1580+G1580+H1580+I1580+J1580+K1580+M1580+O1580+P1580+Q1580+R1580+S1580)*0.0214,2)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5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5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5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5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5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5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5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58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5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580"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580">
        <v>5539274.79</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P15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58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5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58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458" sId="2">
    <nc r="E117" t="inlineStr">
      <is>
        <t>мкр. 5-й, д. 2</t>
      </is>
    </nc>
  </rcc>
  <rcc rId="24459" sId="2" numFmtId="4">
    <nc r="F117">
      <v>27778579.530000001</v>
    </nc>
  </rcc>
  <rcc rId="24460" sId="2">
    <nc r="B117" t="inlineStr">
      <is>
        <t>-</t>
      </is>
    </nc>
  </rcc>
  <rcc rId="24461" sId="2">
    <nc r="C117" t="inlineStr">
      <is>
        <t>2022</t>
      </is>
    </nc>
  </rcc>
  <rcc rId="24462" sId="2" odxf="1" dxf="1">
    <nc r="D117" t="inlineStr">
      <is>
        <t>Нефтеюганск</t>
      </is>
    </nc>
    <odxf>
      <numFmt numFmtId="0" formatCode="General"/>
      <alignment wrapText="1"/>
    </odxf>
    <ndxf>
      <numFmt numFmtId="4" formatCode="#,##0.00"/>
      <alignment wrapText="0"/>
    </ndxf>
  </rcc>
  <rcc rId="24463" sId="2" odxf="1" dxf="1">
    <nc r="G117" t="inlineStr">
      <is>
        <t>Аукцион не состоялся (33/01-сд-2576 от 20.10.2022)</t>
      </is>
    </nc>
    <odxf>
      <numFmt numFmtId="0" formatCode="General"/>
    </odxf>
    <ndxf>
      <numFmt numFmtId="4" formatCode="#,##0.00"/>
    </ndxf>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994" sId="1" ref="A1895:XFD1895" action="insertRow"/>
  <rcc rId="16995" sId="1">
    <nc r="B1895" t="inlineStr">
      <is>
        <t>ул. Григория Кукуевицкого, д. 9/1</t>
      </is>
    </nc>
  </rcc>
  <rfmt sheetId="1" sqref="A1895:XFD1895">
    <dxf>
      <fill>
        <patternFill patternType="solid">
          <bgColor rgb="FFFFFF00"/>
        </patternFill>
      </fill>
    </dxf>
  </rfmt>
  <rcc rId="16996" sId="1">
    <nc r="L1895">
      <v>2</v>
    </nc>
  </rcc>
  <rcc rId="16997" sId="2">
    <nc r="E49" t="inlineStr">
      <is>
        <t>ул. Григория Кукуевицкого, д. 9/1</t>
      </is>
    </nc>
  </rcc>
  <rcc rId="16998" sId="2">
    <nc r="D49" t="inlineStr">
      <is>
        <t>Сургут</t>
      </is>
    </nc>
  </rcc>
  <rcc rId="16999" sId="2">
    <nc r="B49" t="inlineStr">
      <is>
        <t>+</t>
      </is>
    </nc>
  </rcc>
  <rcc rId="17000" sId="2" numFmtId="30">
    <nc r="C49">
      <v>2022</v>
    </nc>
  </rcc>
  <rcc rId="17001" sId="2">
    <nc r="G49" t="inlineStr">
      <is>
        <t>Лифты на более ранний</t>
      </is>
    </nc>
  </rcc>
  <rcc rId="17002" sId="2">
    <nc r="A37">
      <v>26</v>
    </nc>
  </rcc>
  <rcc rId="17003" sId="2">
    <nc r="A49">
      <v>27</v>
    </nc>
  </rcc>
</revisions>
</file>

<file path=xl/revisions/revisionLog4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464" sId="1" ref="A1592:XFD1592" action="deleteRow">
    <rfmt sheetId="1" xfDxf="1" sqref="A1592:XFD1592" start="0" length="0">
      <dxf>
        <font>
          <color auto="1"/>
        </font>
      </dxf>
    </rfmt>
    <rcc rId="0" sId="1" dxf="1">
      <nc r="A1592">
        <v>105</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592" t="inlineStr">
        <is>
          <t>мкр. 5-й, д. 2</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592">
        <f>ROUND(SUM(D1592+E1592+F1592+G1592+H1592+I1592+J1592+K1592+M1592+O1592+P1592+Q1592+R1592+S1592),2)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592">
        <f>ROUND((F1592+G1592+H1592+I1592+J1592+K1592+M1592+O1592+P1592+Q1592+R1592+S1592)*0.0214,2)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59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592">
        <v>2110858.5299999998</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G1592">
        <v>6670830.3099999996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H1592">
        <v>4842202.1900000004</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I1592">
        <v>2315589.7999999998</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J1592">
        <v>2769372.72</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K159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592"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59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592"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592">
        <v>8487719.3200000003</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fmt sheetId="1" sqref="P159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59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59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59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fmt sheetId="1" sqref="F1586">
    <dxf>
      <fill>
        <patternFill patternType="solid">
          <bgColor rgb="FFFFFF00"/>
        </patternFill>
      </fill>
    </dxf>
  </rfmt>
  <rcc rId="24465" sId="1" numFmtId="4">
    <oc r="F1586">
      <v>2076117.38</v>
    </oc>
    <nc r="F1586"/>
  </rcc>
  <rfmt sheetId="1" sqref="G1589:J1589">
    <dxf>
      <fill>
        <patternFill patternType="solid">
          <bgColor rgb="FF92D050"/>
        </patternFill>
      </fill>
    </dxf>
  </rfmt>
  <rfmt sheetId="1" sqref="C1589">
    <dxf>
      <fill>
        <patternFill patternType="solid">
          <bgColor rgb="FF92D050"/>
        </patternFill>
      </fill>
    </dxf>
  </rfmt>
  <rcc rId="24466" sId="1" numFmtId="4">
    <oc r="F1589">
      <v>1260341.28</v>
    </oc>
    <nc r="F1589"/>
  </rcc>
  <rfmt sheetId="1" sqref="F1589">
    <dxf>
      <fill>
        <patternFill patternType="solid">
          <bgColor rgb="FFFFFF00"/>
        </patternFill>
      </fill>
    </dxf>
  </rfmt>
  <rfmt sheetId="1" sqref="R1589">
    <dxf>
      <fill>
        <patternFill patternType="solid">
          <bgColor rgb="FFFFFF00"/>
        </patternFill>
      </fill>
    </dxf>
  </rfmt>
  <rcc rId="24467" sId="1" numFmtId="4">
    <oc r="R1589">
      <v>6885449.2200000007</v>
    </oc>
    <nc r="R1589"/>
  </rcc>
  <rcc rId="24468" sId="1" xfDxf="1" dxf="1" numFmtId="4">
    <oc r="D1589">
      <f>ROUND((F1589+G1589+H1589+I1589+J1589+K1589+M1589+O1589+P1589+Q1589+R1589+S1589)*0.0214,2)</f>
    </oc>
    <nc r="D1589">
      <v>78268.27</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D1589">
    <dxf>
      <fill>
        <patternFill patternType="solid">
          <bgColor rgb="FF92D050"/>
        </patternFill>
      </fill>
    </dxf>
  </rfmt>
  <rfmt sheetId="1" sqref="B1589">
    <dxf>
      <fill>
        <patternFill patternType="solid">
          <bgColor rgb="FF92D050"/>
        </patternFill>
      </fill>
    </dxf>
  </rfmt>
</revisions>
</file>

<file path=xl/revisions/revisionLog4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69" sId="2">
    <nc r="E144" t="inlineStr">
      <is>
        <t>мкр. 5-й, д. 3</t>
      </is>
    </nc>
  </rcc>
  <rcc rId="24470" sId="2" numFmtId="4">
    <nc r="F144">
      <v>28179828.850000001</v>
    </nc>
  </rcc>
  <rcc rId="24471" sId="2">
    <nc r="B144" t="inlineStr">
      <is>
        <t>-</t>
      </is>
    </nc>
  </rcc>
  <rcc rId="24472" sId="2">
    <nc r="C144" t="inlineStr">
      <is>
        <t>2022</t>
      </is>
    </nc>
  </rcc>
  <rcc rId="24473" sId="2" odxf="1" dxf="1">
    <nc r="D144" t="inlineStr">
      <is>
        <t>Нефтеюганск</t>
      </is>
    </nc>
    <odxf>
      <numFmt numFmtId="0" formatCode="General"/>
      <alignment wrapText="1"/>
    </odxf>
    <ndxf>
      <numFmt numFmtId="4" formatCode="#,##0.00"/>
      <alignment wrapText="0"/>
    </ndxf>
  </rcc>
  <rcc rId="24474" sId="2" odxf="1" dxf="1">
    <nc r="G144" t="inlineStr">
      <is>
        <t>Аукцион не состоялся (33/01-сд-2576 от 20.10.2022)</t>
      </is>
    </nc>
    <odxf>
      <numFmt numFmtId="0" formatCode="General"/>
    </odxf>
    <ndxf>
      <numFmt numFmtId="4" formatCode="#,##0.00"/>
    </ndxf>
  </rcc>
  <rrc rId="24475" sId="1" ref="A1592:XFD1592" action="deleteRow">
    <rfmt sheetId="1" xfDxf="1" sqref="A1592:XFD1592" start="0" length="0">
      <dxf>
        <font>
          <color auto="1"/>
        </font>
      </dxf>
    </rfmt>
    <rcc rId="0" sId="1" dxf="1">
      <nc r="A1592">
        <v>106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592" t="inlineStr">
        <is>
          <t>мкр. 5-й, д. 3</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592">
        <f>ROUND(SUM(D1592+E1592+F1592+G1592+H1592+I1592+J1592+K1592+M1592+O1592+P1592+Q1592+R1592+S1592),2)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592">
        <f>ROUND((F1592+G1592+H1592+I1592+J1592+K1592+M1592+O1592+P1592+Q1592+R1592+S1592)*0.0214,2)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59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592">
        <v>2343823.94</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cc rId="0" sId="1" dxf="1" numFmtId="4">
      <nc r="G1592">
        <v>6713345.0599999996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H1592">
        <v>4873062.67</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I1592">
        <v>2330347.59</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J1592">
        <v>2787022.57</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K159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592"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59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592"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592">
        <v>8541813.5299999993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P159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59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59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59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476" sId="1" numFmtId="4">
    <oc r="P1601">
      <v>3108221.7</v>
    </oc>
    <nc r="P1601"/>
  </rcc>
  <rfmt sheetId="1" sqref="P1601">
    <dxf>
      <fill>
        <patternFill patternType="solid">
          <bgColor rgb="FFFFFF00"/>
        </patternFill>
      </fill>
    </dxf>
  </rfmt>
</revisions>
</file>

<file path=xl/revisions/revisionLog4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77" sId="2">
    <nc r="E60" t="inlineStr">
      <is>
        <t>мкр. 8-й, д. 15</t>
      </is>
    </nc>
  </rcc>
  <rcc rId="24478" sId="2" numFmtId="4">
    <nc r="F60">
      <v>14246303.67</v>
    </nc>
  </rcc>
  <rcc rId="24479" sId="2">
    <nc r="B60" t="inlineStr">
      <is>
        <t>-</t>
      </is>
    </nc>
  </rcc>
  <rcc rId="24480" sId="2">
    <nc r="C60" t="inlineStr">
      <is>
        <t>2022</t>
      </is>
    </nc>
  </rcc>
  <rcc rId="24481" sId="2" odxf="1" dxf="1">
    <nc r="D60" t="inlineStr">
      <is>
        <t>Нефтеюганск</t>
      </is>
    </nc>
    <odxf>
      <numFmt numFmtId="0" formatCode="General"/>
      <alignment wrapText="1"/>
    </odxf>
    <ndxf>
      <numFmt numFmtId="4" formatCode="#,##0.00"/>
      <alignment wrapText="0"/>
    </ndxf>
  </rcc>
  <rcc rId="24482" sId="2">
    <nc r="G60" t="inlineStr">
      <is>
        <t>Аукцион не состоялся (33/01-сд-2576 от 20.10.2022)</t>
      </is>
    </nc>
  </rcc>
  <rrc rId="24483" sId="1" ref="A1603:XFD1603" action="deleteRow">
    <rfmt sheetId="1" xfDxf="1" sqref="A1603:XFD1603" start="0" length="0">
      <dxf>
        <font>
          <color auto="1"/>
        </font>
      </dxf>
    </rfmt>
    <rcc rId="0" sId="1" dxf="1">
      <nc r="A1603">
        <v>118</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603" t="inlineStr">
        <is>
          <t>мкр. 8-й, д. 15</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603">
        <f>ROUND(SUM(D1603+E1603+F1603+G1603+H1603+I1603+J1603+K1603+M1603+O1603+P1603+Q1603+R1603+S1603),2)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603">
        <f>ROUND((F1603+G1603+H1603+I1603+J1603+K1603+M1603+O1603+P1603+Q1603+R1603+S1603)*0.0214,2)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6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603">
        <v>2334613.25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G16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6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6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6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6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60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6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603"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603">
        <v>8508246.1400000006</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cc rId="0" sId="1" dxf="1" numFmtId="4">
      <nc r="P1603">
        <v>3104960.93</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Q160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6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966:XFD1966">
    <dxf>
      <fill>
        <patternFill patternType="solid">
          <bgColor rgb="FFFF0000"/>
        </patternFill>
      </fill>
    </dxf>
  </rfmt>
  <rfmt sheetId="1" sqref="A1967:XFD1967">
    <dxf>
      <fill>
        <patternFill patternType="solid">
          <bgColor rgb="FFFF0000"/>
        </patternFill>
      </fill>
    </dxf>
  </rfmt>
  <rfmt sheetId="1" sqref="A1961:XFD1961 A1963:XFD1963">
    <dxf>
      <fill>
        <patternFill patternType="solid">
          <bgColor rgb="FFFF0000"/>
        </patternFill>
      </fill>
    </dxf>
  </rfmt>
  <rfmt sheetId="1" sqref="A1965:XFD1965">
    <dxf>
      <fill>
        <patternFill patternType="solid">
          <bgColor rgb="FFFF0000"/>
        </patternFill>
      </fill>
    </dxf>
  </rfmt>
</revisions>
</file>

<file path=xl/revisions/revisionLog4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968:XFD1970">
    <dxf>
      <fill>
        <patternFill patternType="solid">
          <bgColor rgb="FFFF0000"/>
        </patternFill>
      </fill>
    </dxf>
  </rfmt>
  <rcc rId="24484" sId="2">
    <nc r="E65" t="inlineStr">
      <is>
        <t>п. Нижнесортымский, ул. Нефтяников, д. 11</t>
      </is>
    </nc>
  </rcc>
  <rcc rId="24485" sId="2" numFmtId="4">
    <nc r="F65">
      <v>1743425.53</v>
    </nc>
  </rcc>
  <rcc rId="24486" sId="2">
    <nc r="E149" t="inlineStr">
      <is>
        <t>п. Нижнесортымский, ул. Нефтяников, д. 13</t>
      </is>
    </nc>
  </rcc>
  <rcc rId="24487" sId="2" numFmtId="4">
    <nc r="F149">
      <v>1740634.49</v>
    </nc>
  </rcc>
  <rcc rId="24488" sId="2">
    <nc r="E34" t="inlineStr">
      <is>
        <t>п. Нижнесортымский, ул. Нефтяников, д. 15</t>
      </is>
    </nc>
  </rcc>
  <rcc rId="24489" sId="2">
    <nc r="E42" t="inlineStr">
      <is>
        <t>п. Нижнесортымский, ул. Нефтяников, д. 5А</t>
      </is>
    </nc>
  </rcc>
  <rcc rId="24490" sId="2">
    <nc r="E28" t="inlineStr">
      <is>
        <t>п. Нижнесортымский, ул. Нефтяников, д. 9</t>
      </is>
    </nc>
  </rcc>
  <rcc rId="24491" sId="2">
    <nc r="E63" t="inlineStr">
      <is>
        <t>п. Нижнесортымский, ул. Северная, д. 10</t>
      </is>
    </nc>
  </rcc>
  <rcc rId="24492" sId="2">
    <nc r="E32" t="inlineStr">
      <is>
        <t>п. Нижнесортымский, ул. Северная, д. 12</t>
      </is>
    </nc>
  </rcc>
  <rcc rId="24493" sId="2">
    <nc r="E110" t="inlineStr">
      <is>
        <t>п. Нижнесортымский, ул. Северная, д. 14</t>
      </is>
    </nc>
  </rcc>
  <rcc rId="24494" sId="2" numFmtId="4">
    <nc r="F34">
      <v>1743425.53</v>
    </nc>
  </rcc>
  <rcc rId="24495" sId="2" numFmtId="4">
    <nc r="F42">
      <v>1740634.49</v>
    </nc>
  </rcc>
  <rcc rId="24496" sId="2" numFmtId="4">
    <nc r="F28">
      <v>1740634.49</v>
    </nc>
  </rcc>
  <rcc rId="24497" sId="2" numFmtId="4">
    <nc r="F63">
      <v>1774650.56</v>
    </nc>
  </rcc>
  <rcc rId="24498" sId="2" numFmtId="4">
    <nc r="F32">
      <v>1930407.62</v>
    </nc>
  </rcc>
  <rcc rId="24499" sId="2" numFmtId="4">
    <nc r="F110">
      <v>1819126.47</v>
    </nc>
  </rcc>
  <rcc rId="24500" sId="2">
    <nc r="B65" t="inlineStr">
      <is>
        <t>-</t>
      </is>
    </nc>
  </rcc>
  <rcc rId="24501" sId="2">
    <nc r="C65" t="inlineStr">
      <is>
        <t>2022</t>
      </is>
    </nc>
  </rcc>
  <rcc rId="24502" sId="2">
    <nc r="B149" t="inlineStr">
      <is>
        <t>-</t>
      </is>
    </nc>
  </rcc>
  <rcc rId="24503" sId="2">
    <nc r="C149" t="inlineStr">
      <is>
        <t>2022</t>
      </is>
    </nc>
  </rcc>
  <rcc rId="24504" sId="2">
    <nc r="B34" t="inlineStr">
      <is>
        <t>-</t>
      </is>
    </nc>
  </rcc>
  <rcc rId="24505" sId="2">
    <nc r="C34" t="inlineStr">
      <is>
        <t>2022</t>
      </is>
    </nc>
  </rcc>
  <rcc rId="24506" sId="2">
    <nc r="B42" t="inlineStr">
      <is>
        <t>-</t>
      </is>
    </nc>
  </rcc>
  <rcc rId="24507" sId="2">
    <nc r="C42" t="inlineStr">
      <is>
        <t>2022</t>
      </is>
    </nc>
  </rcc>
  <rcc rId="24508" sId="2">
    <nc r="B28" t="inlineStr">
      <is>
        <t>-</t>
      </is>
    </nc>
  </rcc>
  <rcc rId="24509" sId="2">
    <nc r="C28" t="inlineStr">
      <is>
        <t>2022</t>
      </is>
    </nc>
  </rcc>
  <rcc rId="24510" sId="2">
    <nc r="B63" t="inlineStr">
      <is>
        <t>-</t>
      </is>
    </nc>
  </rcc>
  <rcc rId="24511" sId="2">
    <nc r="C63" t="inlineStr">
      <is>
        <t>2022</t>
      </is>
    </nc>
  </rcc>
  <rcc rId="24512" sId="2">
    <nc r="B32" t="inlineStr">
      <is>
        <t>-</t>
      </is>
    </nc>
  </rcc>
  <rcc rId="24513" sId="2">
    <nc r="C32" t="inlineStr">
      <is>
        <t>2022</t>
      </is>
    </nc>
  </rcc>
  <rcc rId="24514" sId="2">
    <nc r="B110" t="inlineStr">
      <is>
        <t>-</t>
      </is>
    </nc>
  </rcc>
  <rcc rId="24515" sId="2">
    <nc r="C110" t="inlineStr">
      <is>
        <t>2022</t>
      </is>
    </nc>
  </rcc>
  <rfmt sheetId="2" sqref="E65 E149 E34 E42 E28 E63 E32 E110 E61 E147 E107 E75 E151">
    <dxf>
      <alignment horizontal="general"/>
    </dxf>
  </rfmt>
  <rcc rId="24516" sId="2">
    <nc r="D65" t="inlineStr">
      <is>
        <t>Сургутский район</t>
      </is>
    </nc>
  </rcc>
  <rcc rId="24517" sId="2">
    <nc r="D149" t="inlineStr">
      <is>
        <t>Сургутский район</t>
      </is>
    </nc>
  </rcc>
  <rcc rId="24518" sId="2">
    <nc r="D34" t="inlineStr">
      <is>
        <t>Сургутский район</t>
      </is>
    </nc>
  </rcc>
  <rcc rId="24519" sId="2">
    <nc r="D42" t="inlineStr">
      <is>
        <t>Сургутский район</t>
      </is>
    </nc>
  </rcc>
  <rcc rId="24520" sId="2">
    <nc r="D28" t="inlineStr">
      <is>
        <t>Сургутский район</t>
      </is>
    </nc>
  </rcc>
  <rcc rId="24521" sId="2">
    <nc r="D63" t="inlineStr">
      <is>
        <t>Сургутский район</t>
      </is>
    </nc>
  </rcc>
  <rcc rId="24522" sId="2" odxf="1" dxf="1">
    <nc r="D32" t="inlineStr">
      <is>
        <t>Сургутский район</t>
      </is>
    </nc>
    <odxf>
      <alignment wrapText="0"/>
    </odxf>
    <ndxf>
      <alignment wrapText="1"/>
    </ndxf>
  </rcc>
  <rcc rId="24523" sId="2" odxf="1" dxf="1">
    <nc r="D110" t="inlineStr">
      <is>
        <t>Сургутский район</t>
      </is>
    </nc>
    <odxf>
      <numFmt numFmtId="4" formatCode="#,##0.00"/>
      <alignment wrapText="0"/>
    </odxf>
    <ndxf>
      <numFmt numFmtId="0" formatCode="General"/>
      <alignment wrapText="1"/>
    </ndxf>
  </rcc>
  <rcc rId="24524" sId="2">
    <nc r="G65" t="inlineStr">
      <is>
        <t>По невозможности с 2022 на 2023</t>
      </is>
    </nc>
  </rcc>
  <rcc rId="24525" sId="2">
    <nc r="G149" t="inlineStr">
      <is>
        <t>По невозможности с 2022 на 2023</t>
      </is>
    </nc>
  </rcc>
  <rcc rId="24526" sId="2">
    <nc r="G34" t="inlineStr">
      <is>
        <t>По невозможности с 2022 на 2023</t>
      </is>
    </nc>
  </rcc>
  <rcc rId="24527" sId="2">
    <nc r="G42" t="inlineStr">
      <is>
        <t>По невозможности с 2022 на 2023</t>
      </is>
    </nc>
  </rcc>
  <rcc rId="24528" sId="2">
    <nc r="G28" t="inlineStr">
      <is>
        <t>По невозможности с 2022 на 2023</t>
      </is>
    </nc>
  </rcc>
  <rcc rId="24529" sId="2">
    <nc r="G63" t="inlineStr">
      <is>
        <t>По невозможности с 2022 на 2023</t>
      </is>
    </nc>
  </rcc>
  <rcc rId="24530" sId="2">
    <nc r="G32" t="inlineStr">
      <is>
        <t>По невозможности с 2022 на 2023</t>
      </is>
    </nc>
  </rcc>
  <rcc rId="24531" sId="2">
    <nc r="G110" t="inlineStr">
      <is>
        <t>По невозможности с 2022 на 2023</t>
      </is>
    </nc>
  </rcc>
  <rrc rId="24532" sId="1" ref="A1965:XFD1965" action="deleteRow">
    <rfmt sheetId="1" xfDxf="1" sqref="A1965:XFD1965" start="0" length="0">
      <dxf>
        <font>
          <color auto="1"/>
        </font>
        <fill>
          <patternFill patternType="solid">
            <bgColor rgb="FFFF0000"/>
          </patternFill>
        </fill>
      </dxf>
    </rfmt>
    <rcc rId="0" sId="1" dxf="1">
      <nc r="A1965">
        <v>485</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1965" t="inlineStr">
        <is>
          <t>п. Нижнесортымский, ул. Нефтяников, д. 15</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65">
        <f>ROUND(SUM(D1965+E1965+F1965+G1965+H1965+I1965+J1965+K1965+M1965+O1965+P1965+Q1965+R1965+S1965),2)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5">
        <f>ROUND((F1965+G1965+H1965+I1965+J1965+K1965+M1965+O1965+P1965+Q1965+R1965+S1965)*0.0214,2)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5"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65">
        <v>963187.08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965">
        <v>582534.28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965">
        <v>161176.54999999999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1965"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6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6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4533" sId="1" ref="A1965:XFD1965" action="deleteRow">
    <rfmt sheetId="1" xfDxf="1" sqref="A1965:XFD1965" start="0" length="0">
      <dxf>
        <font>
          <color auto="1"/>
        </font>
        <fill>
          <patternFill patternType="solid">
            <bgColor rgb="FFFF0000"/>
          </patternFill>
        </fill>
      </dxf>
    </rfmt>
    <rcc rId="0" sId="1" dxf="1">
      <nc r="A1965">
        <v>486</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1965" t="inlineStr">
        <is>
          <t>п. Нижнесортымский, ул. Нефтяников, д. 5А</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65">
        <f>ROUND(SUM(D1965+E1965+F1965+G1965+H1965+I1965+J1965+K1965+M1965+O1965+P1965+Q1965+R1965+S1965),2)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5">
        <f>ROUND((F1965+G1965+H1965+I1965+J1965+K1965+M1965+O1965+P1965+Q1965+R1965+S1965)*0.0214,2)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5"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65">
        <v>961865.16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965">
        <v>581469.57999999996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965">
        <v>160830.60999999999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1965"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6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6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4534" sId="1" ref="A1965:XFD1965" action="deleteRow">
    <rfmt sheetId="1" xfDxf="1" sqref="A1965:XFD1965" start="0" length="0">
      <dxf>
        <font>
          <color auto="1"/>
        </font>
        <fill>
          <patternFill patternType="solid">
            <bgColor rgb="FFFF0000"/>
          </patternFill>
        </fill>
      </dxf>
    </rfmt>
    <rcc rId="0" sId="1" dxf="1">
      <nc r="A1965">
        <v>487</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1965" t="inlineStr">
        <is>
          <t>п. Нижнесортымский, ул. Нефтяников, д. 9</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65">
        <f>ROUND(SUM(D1965+E1965+F1965+G1965+H1965+I1965+J1965+K1965+M1965+O1965+P1965+Q1965+R1965+S1965),2)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5">
        <f>ROUND((F1965+G1965+H1965+I1965+J1965+K1965+M1965+O1965+P1965+Q1965+R1965+S1965)*0.0214,2)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5"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65">
        <v>961865.16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965">
        <v>581469.57999999996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965">
        <v>160830.60999999999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1965"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6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6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4535" sId="1" ref="A1965:XFD1965" action="deleteRow">
    <rfmt sheetId="1" xfDxf="1" sqref="A1965:XFD1965" start="0" length="0">
      <dxf>
        <font>
          <color auto="1"/>
        </font>
        <fill>
          <patternFill patternType="solid">
            <bgColor rgb="FFFF0000"/>
          </patternFill>
        </fill>
      </dxf>
    </rfmt>
    <rcc rId="0" sId="1" dxf="1">
      <nc r="A1965">
        <v>488</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1965" t="inlineStr">
        <is>
          <t>п. Нижнесортымский, ул. Северная, д. 10</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65">
        <f>ROUND(SUM(D1965+E1965+F1965+G1965+H1965+I1965+J1965+K1965+M1965+O1965+P1965+Q1965+R1965+S1965),2)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5">
        <f>ROUND((F1965+G1965+H1965+I1965+J1965+K1965+M1965+O1965+P1965+Q1965+R1965+S1965)*0.0214,2)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5"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65">
        <v>961865.16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965">
        <v>605034.48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965">
        <v>170569.09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1965"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6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6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4536" sId="1" ref="A1965:XFD1965" action="deleteRow">
    <rfmt sheetId="1" xfDxf="1" sqref="A1965:XFD1965" start="0" length="0">
      <dxf>
        <font>
          <color auto="1"/>
        </font>
        <fill>
          <patternFill patternType="solid">
            <bgColor rgb="FFFF0000"/>
          </patternFill>
        </fill>
      </dxf>
    </rfmt>
    <rcc rId="0" sId="1" dxf="1">
      <nc r="A1965">
        <v>489</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1965" t="inlineStr">
        <is>
          <t>п. Нижнесортымский, ул. Северная, д. 12</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65">
        <f>ROUND(SUM(D1965+E1965+F1965+G1965+H1965+I1965+J1965+K1965+M1965+O1965+P1965+Q1965+R1965+S1965),2)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5">
        <f>ROUND((F1965+G1965+H1965+I1965+J1965+K1965+M1965+O1965+P1965+Q1965+R1965+S1965)*0.0214,2)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5"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65">
        <v>1008086.7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965">
        <v>666771.56000000006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965">
        <v>215104.16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1965"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6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6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4537" sId="1" ref="A1965:XFD1965" action="deleteRow">
    <rfmt sheetId="1" xfDxf="1" sqref="A1965:XFD1965" start="0" length="0">
      <dxf>
        <font>
          <color auto="1"/>
        </font>
        <fill>
          <patternFill patternType="solid">
            <bgColor rgb="FFFF0000"/>
          </patternFill>
        </fill>
      </dxf>
    </rfmt>
    <rcc rId="0" sId="1" dxf="1">
      <nc r="A1965">
        <v>490</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1965" t="inlineStr">
        <is>
          <t>п. Нижнесортымский, ул. Северная, д. 14</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65">
        <f>ROUND(SUM(D1965+E1965+F1965+G1965+H1965+I1965+J1965+K1965+M1965+O1965+P1965+Q1965+R1965+S1965),2)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5">
        <f>ROUND((F1965+G1965+H1965+I1965+J1965+K1965+M1965+O1965+P1965+Q1965+R1965+S1965)*0.0214,2)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5"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65">
        <v>1008564.27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965">
        <v>601533.5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965">
        <v>170915.03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1965"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6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6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4538" sId="1" ref="A1963:XFD1963" action="deleteRow">
    <rfmt sheetId="1" xfDxf="1" sqref="A1963:XFD1963" start="0" length="0">
      <dxf>
        <font>
          <color auto="1"/>
        </font>
        <fill>
          <patternFill patternType="solid">
            <bgColor rgb="FFFF0000"/>
          </patternFill>
        </fill>
      </dxf>
    </rfmt>
    <rcc rId="0" sId="1" dxf="1">
      <nc r="A1963">
        <v>483</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1963" t="inlineStr">
        <is>
          <t>п. Нижнесортымский, ул. Нефтяников, д. 13</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63">
        <f>ROUND(SUM(D1963+E1963+F1963+G1963+H1963+I1963+J1963+K1963+M1963+O1963+P1963+Q1963+R1963+S1963),2)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3">
        <f>ROUND((F1963+G1963+H1963+I1963+J1963+K1963+M1963+O1963+P1963+Q1963+R1963+S1963)*0.0214,2)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63">
        <v>961865.16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963">
        <v>581469.57999999996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963">
        <v>160830.60999999999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196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6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6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4539" sId="1" ref="A1961:XFD1961" action="deleteRow">
    <rfmt sheetId="1" xfDxf="1" sqref="A1961:XFD1961" start="0" length="0">
      <dxf>
        <font>
          <color auto="1"/>
        </font>
        <fill>
          <patternFill patternType="solid">
            <bgColor rgb="FFFF0000"/>
          </patternFill>
        </fill>
      </dxf>
    </rfmt>
    <rcc rId="0" sId="1" dxf="1">
      <nc r="A1961">
        <v>481</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1961" t="inlineStr">
        <is>
          <t>п. Нижнесортымский, ул. Нефтяников, д. 11</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61">
        <f>ROUND(SUM(D1961+E1961+F1961+G1961+H1961+I1961+J1961+K1961+M1961+O1961+P1961+Q1961+R1961+S1961),2)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61">
        <f>ROUND((F1961+G1961+H1961+I1961+J1961+K1961+M1961+O1961+P1961+Q1961+R1961+S1961)*0.0214,2)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61"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61">
        <v>963187.08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961">
        <v>582534.28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961">
        <v>161176.54999999999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1961"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61"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9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6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9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6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'2020-2022'!$A$7:$S$2033</formula>
    <oldFormula>'2020-2022'!$A$7:$S$2033</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4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705">
    <dxf>
      <fill>
        <patternFill patternType="solid">
          <bgColor rgb="FFFFFF00"/>
        </patternFill>
      </fill>
    </dxf>
  </rfmt>
  <rcc rId="24543" sId="1">
    <nc r="T1705" t="inlineStr">
      <is>
        <t>ТС выше 0,00 перенесен на поздний год</t>
      </is>
    </nc>
  </rcc>
  <rcc rId="24544" sId="1" numFmtId="4">
    <oc r="G1705">
      <v>6418190.1900000004</v>
    </oc>
    <nc r="G1705">
      <v>3947256.4</v>
    </nc>
  </rcc>
</revisions>
</file>

<file path=xl/revisions/revisionLog4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45" sId="2">
    <nc r="E61" t="inlineStr">
      <is>
        <t>с. Локосово, ул. Заводская, д. 1/1</t>
      </is>
    </nc>
  </rcc>
  <rcc rId="24546" sId="2" numFmtId="4">
    <nc r="F61">
      <v>2460444.29</v>
    </nc>
  </rcc>
  <rcc rId="24547" sId="2">
    <nc r="B61" t="inlineStr">
      <is>
        <t>-</t>
      </is>
    </nc>
  </rcc>
  <rcc rId="24548" sId="2">
    <nc r="C61" t="inlineStr">
      <is>
        <t>2022</t>
      </is>
    </nc>
  </rcc>
  <rcc rId="24549" sId="2">
    <nc r="D61" t="inlineStr">
      <is>
        <t>Сургутский район</t>
      </is>
    </nc>
  </rcc>
  <rcc rId="24550" sId="2">
    <nc r="G61" t="inlineStr">
      <is>
        <t>По невозможности с 2022 на 2026-2028</t>
      </is>
    </nc>
  </rcc>
  <rrc rId="24551" sId="1" ref="A1978:XFD1978" action="deleteRow">
    <rfmt sheetId="1" xfDxf="1" sqref="A1978:XFD1978" start="0" length="0">
      <dxf>
        <font>
          <color auto="1"/>
        </font>
      </dxf>
    </rfmt>
    <rcc rId="0" sId="1" dxf="1">
      <nc r="A1978">
        <v>506</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1978" t="inlineStr">
        <is>
          <t>с. Локосово, ул. Заводская, д. 1/1</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78">
        <f>ROUND(SUM(D1978+E1978+F1978+G1978+H1978+I1978+J1978+K1978+M1978+O1978+P1978+Q1978+R1978+S1978),2)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78">
        <f>ROUND((F1978+G1978+H1978+I1978+J1978+K1978+M1978+O1978+P1978+Q1978+R1978+S1978)*0.0214,2)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78">
        <v>1885096.77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9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c r="I1978">
        <f>654372.95-130575.76</f>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19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7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78"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552" sId="2">
    <nc r="E147" t="inlineStr">
      <is>
        <t>с. Локосово, ул. Заводская, д. 1КОРП2</t>
      </is>
    </nc>
  </rcc>
  <rcc rId="24553" sId="2" numFmtId="4">
    <nc r="F147">
      <v>2499515.12</v>
    </nc>
  </rcc>
  <rcc rId="24554" sId="2">
    <nc r="B147" t="inlineStr">
      <is>
        <t>-</t>
      </is>
    </nc>
  </rcc>
  <rcc rId="24555" sId="2">
    <nc r="C147" t="inlineStr">
      <is>
        <t>2022</t>
      </is>
    </nc>
  </rcc>
  <rcc rId="24556" sId="2">
    <nc r="D147" t="inlineStr">
      <is>
        <t>Сургутский район</t>
      </is>
    </nc>
  </rcc>
  <rcc rId="24557" sId="2">
    <nc r="G147" t="inlineStr">
      <is>
        <t>По невозможности с 2022 на 2026-2028</t>
      </is>
    </nc>
  </rcc>
</revisions>
</file>

<file path=xl/revisions/revisionLog4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558" sId="1" ref="A1978:XFD1978" action="deleteRow">
    <rfmt sheetId="1" xfDxf="1" sqref="A1978:XFD1978" start="0" length="0">
      <dxf>
        <font>
          <color auto="1"/>
        </font>
      </dxf>
    </rfmt>
    <rcc rId="0" sId="1" dxf="1">
      <nc r="A1978">
        <v>507</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1978" t="inlineStr">
        <is>
          <t>с. Локосово, ул. Заводская, д. 1КОРП2</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78">
        <f>ROUND(SUM(D1978+E1978+F1978+G1978+H1978+I1978+J1978+K1978+M1978+O1978+P1978+Q1978+R1978+S1978),2)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78">
        <f>ROUND((F1978+G1978+H1978+I1978+J1978+K1978+M1978+O1978+P1978+Q1978+R1978+S1978)*0.0214,2)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78">
        <v>1897935.67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9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I1978">
        <v>549210.52</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19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7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78"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59" sId="2">
    <nc r="E107" t="inlineStr">
      <is>
        <t>с. Локосово, ул. Заводская, д. 3КОРП1</t>
      </is>
    </nc>
  </rcc>
  <rcc rId="24560" sId="2" numFmtId="4">
    <nc r="F107">
      <v>2199833.41</v>
    </nc>
  </rcc>
  <rcc rId="24561" sId="2">
    <nc r="E75" t="inlineStr">
      <is>
        <t>с. Локосово, ул. Заводская, д. 3КОРП2</t>
      </is>
    </nc>
  </rcc>
  <rcc rId="24562" sId="2">
    <nc r="F75">
      <v>2455292.5499999998</v>
    </nc>
  </rcc>
  <rcc rId="24563" sId="2" odxf="1" dxf="1">
    <nc r="B107" t="inlineStr">
      <is>
        <t>-</t>
      </is>
    </nc>
    <odxf/>
    <ndxf/>
  </rcc>
  <rcc rId="24564" sId="2">
    <nc r="C107" t="inlineStr">
      <is>
        <t>2022</t>
      </is>
    </nc>
  </rcc>
  <rcc rId="24565" sId="2" odxf="1" dxf="1">
    <nc r="D107" t="inlineStr">
      <is>
        <t>Сургутский район</t>
      </is>
    </nc>
    <odxf>
      <numFmt numFmtId="4" formatCode="#,##0.00"/>
      <alignment wrapText="0"/>
    </odxf>
    <ndxf>
      <numFmt numFmtId="0" formatCode="General"/>
      <alignment wrapText="1"/>
    </ndxf>
  </rcc>
  <rcc rId="24566" sId="2" odxf="1" dxf="1">
    <nc r="B75" t="inlineStr">
      <is>
        <t>-</t>
      </is>
    </nc>
    <odxf/>
    <ndxf/>
  </rcc>
  <rcc rId="24567" sId="2">
    <nc r="C75" t="inlineStr">
      <is>
        <t>2022</t>
      </is>
    </nc>
  </rcc>
  <rcc rId="24568" sId="2" odxf="1" dxf="1">
    <nc r="D75" t="inlineStr">
      <is>
        <t>Сургутский район</t>
      </is>
    </nc>
    <odxf>
      <alignment wrapText="0"/>
    </odxf>
    <ndxf>
      <alignment wrapText="1"/>
    </ndxf>
  </rcc>
  <rcc rId="24569" sId="2" odxf="1" dxf="1">
    <nc r="G107" t="inlineStr">
      <is>
        <t>По невозможности с 2022 на 2026-2028</t>
      </is>
    </nc>
    <odxf/>
    <ndxf/>
  </rcc>
  <rcc rId="24570" sId="2" odxf="1" dxf="1">
    <nc r="G75" t="inlineStr">
      <is>
        <t>По невозможности с 2022 на 2026-2028</t>
      </is>
    </nc>
    <odxf>
      <numFmt numFmtId="0" formatCode="General"/>
    </odxf>
    <ndxf>
      <numFmt numFmtId="4" formatCode="#,##0.00"/>
    </ndxf>
  </rcc>
</revisions>
</file>

<file path=xl/revisions/revisionLog4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571" sId="1" ref="A1978:XFD1978" action="deleteRow">
    <rfmt sheetId="1" xfDxf="1" sqref="A1978:XFD1978" start="0" length="0">
      <dxf>
        <font>
          <color auto="1"/>
        </font>
      </dxf>
    </rfmt>
    <rcc rId="0" sId="1" dxf="1">
      <nc r="A1978">
        <v>508</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1978" t="inlineStr">
        <is>
          <t>с. Локосово, ул. Заводская, д. 3КОРП1</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78">
        <f>ROUND(SUM(D1978+E1978+F1978+G1978+H1978+I1978+J1978+K1978+M1978+O1978+P1978+Q1978+R1978+S1978),2)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78">
        <f>ROUND((F1978+G1978+H1978+I1978+J1978+K1978+M1978+O1978+P1978+Q1978+R1978+S1978)*0.0214,2)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78">
        <v>1830012.93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9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I1978">
        <v>323730.37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19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7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78"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4572" sId="1" ref="A1978:XFD1978" action="deleteRow">
    <undo index="0" exp="area" dr="S1948:S1978" r="S1979" sId="1"/>
    <undo index="0" exp="area" dr="R1948:R1978" r="R1979" sId="1"/>
    <undo index="0" exp="area" dr="Q1948:Q1978" r="Q1979" sId="1"/>
    <undo index="0" exp="area" dr="P1948:P1978" r="P1979" sId="1"/>
    <undo index="0" exp="area" dr="O1948:O1978" r="O1979" sId="1"/>
    <undo index="0" exp="area" dr="M1948:M1978" r="M1979" sId="1"/>
    <undo index="0" exp="area" dr="L1948:L1978" r="L1979" sId="1"/>
    <undo index="0" exp="area" dr="K1948:K1978" r="K1979" sId="1"/>
    <undo index="0" exp="area" dr="J1948:J1978" r="J1979" sId="1"/>
    <undo index="0" exp="area" dr="I1948:I1978" r="I1979" sId="1"/>
    <undo index="0" exp="area" dr="H1948:H1978" r="H1979" sId="1"/>
    <undo index="0" exp="area" dr="G1948:G1978" r="G1979" sId="1"/>
    <undo index="0" exp="area" dr="F1948:F1978" r="F1979" sId="1"/>
    <undo index="0" exp="area" dr="E1948:E1978" r="E1979" sId="1"/>
    <undo index="0" exp="area" dr="D1948:D1978" r="D1979" sId="1"/>
    <rfmt sheetId="1" xfDxf="1" sqref="A1978:XFD1978" start="0" length="0">
      <dxf>
        <font>
          <color auto="1"/>
        </font>
      </dxf>
    </rfmt>
    <rcc rId="0" sId="1" dxf="1">
      <nc r="A1978">
        <v>509</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1978" t="inlineStr">
        <is>
          <t>с. Локосово, ул. Заводская, д. 3КОРП2</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78">
        <f>ROUND(SUM(D1978+E1978+F1978+G1978+H1978+I1978+J1978+K1978+M1978+O1978+P1978+Q1978+R1978+S1978),2)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78">
        <f>ROUND((F1978+G1978+H1978+I1978+J1978+K1978+M1978+O1978+P1978+Q1978+R1978+S1978)*0.0214,2)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78">
        <v>1865097.71</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9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I1978">
        <v>538752.45000000007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19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7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78"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573" sId="2">
    <nc r="E151" t="inlineStr">
      <is>
        <t>с. Локосово, ул. Балуева, д. 26</t>
      </is>
    </nc>
  </rcc>
  <rcc rId="24574" sId="2">
    <nc r="F151">
      <v>2023191.06</v>
    </nc>
  </rcc>
  <rcc rId="24575" sId="2" odxf="1" dxf="1">
    <nc r="B151" t="inlineStr">
      <is>
        <t>-</t>
      </is>
    </nc>
    <odxf/>
    <ndxf/>
  </rcc>
  <rcc rId="24576" sId="2">
    <nc r="C151" t="inlineStr">
      <is>
        <t>2022</t>
      </is>
    </nc>
  </rcc>
  <rcc rId="24577" sId="2" odxf="1" dxf="1">
    <nc r="D151" t="inlineStr">
      <is>
        <t>Сургутский район</t>
      </is>
    </nc>
    <odxf>
      <alignment wrapText="0"/>
    </odxf>
    <ndxf>
      <alignment wrapText="1"/>
    </ndxf>
  </rcc>
  <rcc rId="24578" sId="2" odxf="1" dxf="1">
    <nc r="G151" t="inlineStr">
      <is>
        <t>По невозможности с 2022 на 2026-2028</t>
      </is>
    </nc>
    <odxf>
      <numFmt numFmtId="0" formatCode="General"/>
    </odxf>
    <ndxf>
      <numFmt numFmtId="4" formatCode="#,##0.00"/>
    </ndxf>
  </rcc>
  <rrc rId="24579" sId="1" ref="A1977:XFD1977" action="deleteRow">
    <undo index="0" exp="area" dr="S1948:S1977" r="S1978" sId="1"/>
    <undo index="0" exp="area" dr="R1948:R1977" r="R1978" sId="1"/>
    <undo index="0" exp="area" dr="Q1948:Q1977" r="Q1978" sId="1"/>
    <undo index="0" exp="area" dr="P1948:P1977" r="P1978" sId="1"/>
    <undo index="0" exp="area" dr="O1948:O1977" r="O1978" sId="1"/>
    <undo index="0" exp="area" dr="M1948:M1977" r="M1978" sId="1"/>
    <undo index="0" exp="area" dr="L1948:L1977" r="L1978" sId="1"/>
    <undo index="0" exp="area" dr="K1948:K1977" r="K1978" sId="1"/>
    <undo index="0" exp="area" dr="J1948:J1977" r="J1978" sId="1"/>
    <undo index="0" exp="area" dr="I1948:I1977" r="I1978" sId="1"/>
    <undo index="0" exp="area" dr="H1948:H1977" r="H1978" sId="1"/>
    <undo index="0" exp="area" dr="G1948:G1977" r="G1978" sId="1"/>
    <undo index="0" exp="area" dr="F1948:F1977" r="F1978" sId="1"/>
    <undo index="0" exp="area" dr="E1948:E1977" r="E1978" sId="1"/>
    <undo index="0" exp="area" dr="D1948:D1977" r="D1978" sId="1"/>
    <rfmt sheetId="1" xfDxf="1" sqref="A1977:XFD1977" start="0" length="0">
      <dxf>
        <font>
          <color auto="1"/>
        </font>
      </dxf>
    </rfmt>
    <rcc rId="0" sId="1" dxf="1">
      <nc r="A1977">
        <v>505</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1977" t="inlineStr">
        <is>
          <t>с. Локосово, ул. Балуева, д. 26</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77">
        <f>ROUND(SUM(D1977+E1977+F1977+G1977+H1977+I1977+J1977+K1977+M1977+O1977+P1977+Q1977+R1977+S1977),2)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77">
        <f>ROUND((F1977+G1977+H1977+I1977+J1977+K1977+M1977+O1977+P1977+Q1977+R1977+S1977)*0.0214,2)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77"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977">
        <v>1544618.91</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977"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I1977">
        <v>436182.99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1977"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77"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77"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9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7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04" sId="1" numFmtId="4">
    <nc r="M1557">
      <f>3801181.74*L1557</f>
    </nc>
  </rcc>
  <rcc rId="17005" sId="1">
    <nc r="M1558">
      <f>3801181.74*L1558</f>
    </nc>
  </rcc>
  <rcc rId="17006" sId="1">
    <nc r="M1561">
      <f>3801181.74*L1561</f>
    </nc>
  </rcc>
  <rcc rId="17007" sId="1">
    <nc r="M1562">
      <f>3801181.74*L1562</f>
    </nc>
  </rcc>
  <rcc rId="17008" sId="1">
    <nc r="M1563">
      <f>3801181.74*L1563</f>
    </nc>
  </rcc>
  <rcc rId="17009" sId="1">
    <nc r="M1564">
      <f>3801181.74*L1564</f>
    </nc>
  </rcc>
  <rcc rId="17010" sId="1">
    <nc r="M1565">
      <f>3801181.74*L1565</f>
    </nc>
  </rcc>
  <rcc rId="17011" sId="1">
    <nc r="M1566">
      <f>3801181.74*L1566</f>
    </nc>
  </rcc>
  <rcc rId="17012" sId="1">
    <nc r="M1568">
      <f>3801181.74*L1568</f>
    </nc>
  </rcc>
  <rcc rId="17013" sId="1" numFmtId="4">
    <oc r="M1557">
      <f>3801181.74*L1557</f>
    </oc>
    <nc r="M1557">
      <v>15204726.960000001</v>
    </nc>
  </rcc>
  <rcc rId="17014" sId="1" numFmtId="4">
    <oc r="M1558">
      <f>3801181.74*L1558</f>
    </oc>
    <nc r="M1558">
      <v>7602363.4800000004</v>
    </nc>
  </rcc>
  <rcc rId="17015" sId="1" numFmtId="4">
    <oc r="M1561">
      <f>3801181.74*L1561</f>
    </oc>
    <nc r="M1561">
      <v>22807090.440000001</v>
    </nc>
  </rcc>
  <rcc rId="17016" sId="1" numFmtId="4">
    <oc r="M1562">
      <f>3801181.74*L1562</f>
    </oc>
    <nc r="M1562">
      <v>22807090.440000001</v>
    </nc>
  </rcc>
  <rcc rId="17017" sId="1" numFmtId="4">
    <oc r="M1563">
      <f>3801181.74*L1563</f>
    </oc>
    <nc r="M1563">
      <v>11403545.220000001</v>
    </nc>
  </rcc>
  <rcc rId="17018" sId="1" numFmtId="4">
    <oc r="M1564">
      <f>3801181.74*L1564</f>
    </oc>
    <nc r="M1564">
      <v>15204726.960000001</v>
    </nc>
  </rcc>
  <rcc rId="17019" sId="1" numFmtId="4">
    <oc r="M1565">
      <f>3801181.74*L1565</f>
    </oc>
    <nc r="M1565">
      <v>11403545.220000001</v>
    </nc>
  </rcc>
  <rcc rId="17020" sId="1" numFmtId="4">
    <oc r="M1566">
      <f>3801181.74*L1566</f>
    </oc>
    <nc r="M1566">
      <v>11403545.220000001</v>
    </nc>
  </rcc>
  <rcc rId="17021" sId="1" numFmtId="4">
    <oc r="M1568">
      <f>3801181.74*L1568</f>
    </oc>
    <nc r="M1568">
      <v>11403545.220000001</v>
    </nc>
  </rcc>
  <rfmt sheetId="1" sqref="D1557" start="0" length="0">
    <dxf>
      <fill>
        <patternFill patternType="none">
          <bgColor indexed="65"/>
        </patternFill>
      </fill>
    </dxf>
  </rfmt>
  <rcc rId="17022" sId="1" odxf="1" dxf="1">
    <nc r="D1558">
      <f>ROUND((F1558+G1558+H1558+I1558+J1558+K1558+M1558+O1558+P1558+Q1558+R1558+S1558)*0.0214,2)</f>
    </nc>
    <odxf>
      <fill>
        <patternFill patternType="solid">
          <bgColor rgb="FFFFFF00"/>
        </patternFill>
      </fill>
    </odxf>
    <ndxf>
      <fill>
        <patternFill patternType="none">
          <bgColor indexed="65"/>
        </patternFill>
      </fill>
    </ndxf>
  </rcc>
  <rcc rId="17023" sId="1" odxf="1" dxf="1">
    <nc r="D1561">
      <f>ROUND((F1561+G1561+H1561+I1561+J1561+K1561+M1561+O1561+P1561+Q1561+R1561+S1561)*0.0214,2)</f>
    </nc>
    <odxf>
      <fill>
        <patternFill patternType="solid">
          <bgColor rgb="FFFFFF00"/>
        </patternFill>
      </fill>
    </odxf>
    <ndxf>
      <fill>
        <patternFill patternType="none">
          <bgColor indexed="65"/>
        </patternFill>
      </fill>
    </ndxf>
  </rcc>
  <rcc rId="17024" sId="1" odxf="1" dxf="1">
    <nc r="D1562">
      <f>ROUND((F1562+G1562+H1562+I1562+J1562+K1562+M1562+O1562+P1562+Q1562+R1562+S1562)*0.0214,2)</f>
    </nc>
    <odxf>
      <fill>
        <patternFill patternType="solid">
          <bgColor rgb="FFFFFF00"/>
        </patternFill>
      </fill>
    </odxf>
    <ndxf>
      <fill>
        <patternFill patternType="none">
          <bgColor indexed="65"/>
        </patternFill>
      </fill>
    </ndxf>
  </rcc>
  <rcc rId="17025" sId="1" odxf="1" dxf="1">
    <nc r="D1563">
      <f>ROUND((F1563+G1563+H1563+I1563+J1563+K1563+M1563+O1563+P1563+Q1563+R1563+S1563)*0.0214,2)</f>
    </nc>
    <odxf>
      <fill>
        <patternFill patternType="solid">
          <bgColor rgb="FFFFFF00"/>
        </patternFill>
      </fill>
    </odxf>
    <ndxf>
      <fill>
        <patternFill patternType="none">
          <bgColor indexed="65"/>
        </patternFill>
      </fill>
    </ndxf>
  </rcc>
  <rcc rId="17026" sId="1" odxf="1" dxf="1">
    <nc r="D1564">
      <f>ROUND((F1564+G1564+H1564+I1564+J1564+K1564+M1564+O1564+P1564+Q1564+R1564+S1564)*0.0214,2)</f>
    </nc>
    <odxf>
      <fill>
        <patternFill patternType="solid">
          <bgColor rgb="FFFFFF00"/>
        </patternFill>
      </fill>
    </odxf>
    <ndxf>
      <fill>
        <patternFill patternType="none">
          <bgColor indexed="65"/>
        </patternFill>
      </fill>
    </ndxf>
  </rcc>
  <rcc rId="17027" sId="1" odxf="1" dxf="1">
    <nc r="D1565">
      <f>ROUND((F1565+G1565+H1565+I1565+J1565+K1565+M1565+O1565+P1565+Q1565+R1565+S1565)*0.0214,2)</f>
    </nc>
    <odxf>
      <fill>
        <patternFill patternType="solid">
          <bgColor rgb="FFFFFF00"/>
        </patternFill>
      </fill>
    </odxf>
    <ndxf>
      <fill>
        <patternFill patternType="none">
          <bgColor indexed="65"/>
        </patternFill>
      </fill>
    </ndxf>
  </rcc>
  <rcc rId="17028" sId="1" odxf="1" dxf="1">
    <nc r="D1566">
      <f>ROUND((F1566+G1566+H1566+I1566+J1566+K1566+M1566+O1566+P1566+Q1566+R1566+S1566)*0.0214,2)</f>
    </nc>
    <odxf>
      <fill>
        <patternFill patternType="solid">
          <bgColor rgb="FFFFFF00"/>
        </patternFill>
      </fill>
    </odxf>
    <ndxf>
      <fill>
        <patternFill patternType="none">
          <bgColor indexed="65"/>
        </patternFill>
      </fill>
    </ndxf>
  </rcc>
  <rcc rId="17029" sId="1">
    <oc r="D1567">
      <f>ROUND((F1567+G1567+H1567+I1567+J1567+K1567+M1567+O1567+P1567+Q1567+R1567+S1567)*0.0214,2)</f>
    </oc>
    <nc r="D1567">
      <f>ROUND((F1567+G1567+H1567+I1567+J1567+K1567+M1567+O1567+P1567+Q1567+R1567+S1567)*0.0214,2)</f>
    </nc>
  </rcc>
  <rcc rId="17030" sId="1" odxf="1" dxf="1">
    <nc r="D1568">
      <f>ROUND((F1568+G1568+H1568+I1568+J1568+K1568+M1568+O1568+P1568+Q1568+R1568+S1568)*0.0214,2)</f>
    </nc>
    <odxf>
      <fill>
        <patternFill patternType="solid">
          <bgColor rgb="FFFFFF00"/>
        </patternFill>
      </fill>
    </odxf>
    <ndxf>
      <fill>
        <patternFill patternType="none">
          <bgColor indexed="65"/>
        </patternFill>
      </fill>
    </ndxf>
  </rcc>
  <rfmt sheetId="1" sqref="D1568 D1561:D1566 D1557:D1558">
    <dxf>
      <fill>
        <patternFill patternType="solid">
          <bgColor rgb="FFFFFF00"/>
        </patternFill>
      </fill>
    </dxf>
  </rfmt>
  <rcc rId="17031" sId="1">
    <nc r="D1557">
      <f>ROUND((F1557+G1557+H1557+I1557+J1557+K1557+M1557+O1557+P1557+Q1557+R1557+S1557)*0.0214,2)</f>
    </nc>
  </rcc>
  <rfmt sheetId="1" sqref="E1557" start="0" length="0">
    <dxf>
      <numFmt numFmtId="165" formatCode="#,##0.00_р_."/>
      <alignment wrapText="1"/>
    </dxf>
  </rfmt>
  <rcc rId="17032" sId="1">
    <nc r="E1557">
      <f>ROUND((M1557)*0.03,2)</f>
    </nc>
  </rcc>
  <rcc rId="17033" sId="1" odxf="1" dxf="1">
    <nc r="E1558">
      <f>ROUND((M1558)*0.03,2)</f>
    </nc>
    <odxf>
      <numFmt numFmtId="4" formatCode="#,##0.00"/>
      <alignment wrapText="0"/>
    </odxf>
    <ndxf>
      <numFmt numFmtId="165" formatCode="#,##0.00_р_."/>
      <alignment wrapText="1"/>
    </ndxf>
  </rcc>
  <rcc rId="17034" sId="1" odxf="1" dxf="1">
    <nc r="E1561">
      <f>ROUND((M1561)*0.03,2)</f>
    </nc>
    <odxf>
      <numFmt numFmtId="4" formatCode="#,##0.00"/>
      <alignment wrapText="0"/>
    </odxf>
    <ndxf>
      <numFmt numFmtId="165" formatCode="#,##0.00_р_."/>
      <alignment wrapText="1"/>
    </ndxf>
  </rcc>
  <rcc rId="17035" sId="1" odxf="1" dxf="1">
    <nc r="E1562">
      <f>ROUND((M1562)*0.03,2)</f>
    </nc>
    <odxf>
      <numFmt numFmtId="4" formatCode="#,##0.00"/>
      <alignment wrapText="0"/>
    </odxf>
    <ndxf>
      <numFmt numFmtId="165" formatCode="#,##0.00_р_."/>
      <alignment wrapText="1"/>
    </ndxf>
  </rcc>
  <rcc rId="17036" sId="1" odxf="1" dxf="1">
    <nc r="E1563">
      <f>ROUND((M1563)*0.03,2)</f>
    </nc>
    <odxf>
      <numFmt numFmtId="4" formatCode="#,##0.00"/>
      <alignment wrapText="0"/>
    </odxf>
    <ndxf>
      <numFmt numFmtId="165" formatCode="#,##0.00_р_."/>
      <alignment wrapText="1"/>
    </ndxf>
  </rcc>
  <rcc rId="17037" sId="1" odxf="1" dxf="1">
    <nc r="E1564">
      <f>ROUND((M1564)*0.03,2)</f>
    </nc>
    <odxf>
      <numFmt numFmtId="4" formatCode="#,##0.00"/>
      <alignment wrapText="0"/>
    </odxf>
    <ndxf>
      <numFmt numFmtId="165" formatCode="#,##0.00_р_."/>
      <alignment wrapText="1"/>
    </ndxf>
  </rcc>
  <rcc rId="17038" sId="1" odxf="1" dxf="1">
    <nc r="E1565">
      <f>ROUND((M1565)*0.03,2)</f>
    </nc>
    <odxf>
      <numFmt numFmtId="4" formatCode="#,##0.00"/>
      <alignment wrapText="0"/>
    </odxf>
    <ndxf>
      <numFmt numFmtId="165" formatCode="#,##0.00_р_."/>
      <alignment wrapText="1"/>
    </ndxf>
  </rcc>
  <rcc rId="17039" sId="1" odxf="1" dxf="1">
    <nc r="E1566">
      <f>ROUND((M1566)*0.03,2)</f>
    </nc>
    <odxf>
      <numFmt numFmtId="4" formatCode="#,##0.00"/>
      <alignment wrapText="0"/>
    </odxf>
    <ndxf>
      <numFmt numFmtId="165" formatCode="#,##0.00_р_."/>
      <alignment wrapText="1"/>
    </ndxf>
  </rcc>
  <rcc rId="17040" sId="1" odxf="1" dxf="1">
    <nc r="E1568">
      <f>ROUND((M1568)*0.03,2)</f>
    </nc>
    <odxf>
      <numFmt numFmtId="4" formatCode="#,##0.00"/>
      <alignment wrapText="0"/>
    </odxf>
    <ndxf>
      <numFmt numFmtId="165" formatCode="#,##0.00_р_."/>
      <alignment wrapText="1"/>
    </ndxf>
  </rcc>
  <rcc rId="17041" sId="1" odxf="1" dxf="1">
    <nc r="C1557">
      <f>ROUND(SUM(D1557+E1557+F1557+G1557+H1557+I1557+J1557+K1557+M1557+O1557+P1557+Q1557+R1557+S1557),2)</f>
    </nc>
    <odxf>
      <fill>
        <patternFill patternType="solid">
          <bgColor rgb="FFFFFF00"/>
        </patternFill>
      </fill>
    </odxf>
    <ndxf>
      <fill>
        <patternFill patternType="none">
          <bgColor indexed="65"/>
        </patternFill>
      </fill>
    </ndxf>
  </rcc>
  <rcc rId="17042" sId="1" odxf="1" dxf="1">
    <nc r="C1558">
      <f>ROUND(SUM(D1558+E1558+F1558+G1558+H1558+I1558+J1558+K1558+M1558+O1558+P1558+Q1558+R1558+S1558),2)</f>
    </nc>
    <odxf>
      <fill>
        <patternFill patternType="solid">
          <bgColor rgb="FFFFFF00"/>
        </patternFill>
      </fill>
    </odxf>
    <ndxf>
      <fill>
        <patternFill patternType="none">
          <bgColor indexed="65"/>
        </patternFill>
      </fill>
    </ndxf>
  </rcc>
  <rcc rId="17043" sId="1">
    <oc r="C1559">
      <f>ROUND(SUM(D1559+E1559+F1559+G1559+H1559+I1559+J1559+K1559+M1559+O1559+P1559+Q1559+R1559+S1559),2)</f>
    </oc>
    <nc r="C1559">
      <f>ROUND(SUM(D1559+E1559+F1559+G1559+H1559+I1559+J1559+K1559+M1559+O1559+P1559+Q1559+R1559+S1559),2)</f>
    </nc>
  </rcc>
  <rcc rId="17044" sId="1">
    <oc r="C1560">
      <f>ROUND(SUM(D1560+E1560+F1560+G1560+H1560+I1560+J1560+K1560+M1560+O1560+P1560+Q1560+R1560+S1560),2)</f>
    </oc>
    <nc r="C1560">
      <f>ROUND(SUM(D1560+E1560+F1560+G1560+H1560+I1560+J1560+K1560+M1560+O1560+P1560+Q1560+R1560+S1560),2)</f>
    </nc>
  </rcc>
  <rcc rId="17045" sId="1" odxf="1" dxf="1">
    <nc r="C1561">
      <f>ROUND(SUM(D1561+E1561+F1561+G1561+H1561+I1561+J1561+K1561+M1561+O1561+P1561+Q1561+R1561+S1561),2)</f>
    </nc>
    <odxf>
      <fill>
        <patternFill patternType="solid">
          <bgColor rgb="FFFFFF00"/>
        </patternFill>
      </fill>
    </odxf>
    <ndxf>
      <fill>
        <patternFill patternType="none">
          <bgColor indexed="65"/>
        </patternFill>
      </fill>
    </ndxf>
  </rcc>
  <rcc rId="17046" sId="1" odxf="1" dxf="1">
    <nc r="C1562">
      <f>ROUND(SUM(D1562+E1562+F1562+G1562+H1562+I1562+J1562+K1562+M1562+O1562+P1562+Q1562+R1562+S1562),2)</f>
    </nc>
    <odxf>
      <fill>
        <patternFill patternType="solid">
          <bgColor rgb="FFFFFF00"/>
        </patternFill>
      </fill>
    </odxf>
    <ndxf>
      <fill>
        <patternFill patternType="none">
          <bgColor indexed="65"/>
        </patternFill>
      </fill>
    </ndxf>
  </rcc>
  <rcc rId="17047" sId="1" odxf="1" dxf="1">
    <nc r="C1563">
      <f>ROUND(SUM(D1563+E1563+F1563+G1563+H1563+I1563+J1563+K1563+M1563+O1563+P1563+Q1563+R1563+S1563),2)</f>
    </nc>
    <odxf>
      <fill>
        <patternFill patternType="solid">
          <bgColor rgb="FFFFFF00"/>
        </patternFill>
      </fill>
    </odxf>
    <ndxf>
      <fill>
        <patternFill patternType="none">
          <bgColor indexed="65"/>
        </patternFill>
      </fill>
    </ndxf>
  </rcc>
  <rcc rId="17048" sId="1" odxf="1" dxf="1">
    <nc r="C1564">
      <f>ROUND(SUM(D1564+E1564+F1564+G1564+H1564+I1564+J1564+K1564+M1564+O1564+P1564+Q1564+R1564+S1564),2)</f>
    </nc>
    <odxf>
      <fill>
        <patternFill patternType="solid">
          <bgColor rgb="FFFFFF00"/>
        </patternFill>
      </fill>
    </odxf>
    <ndxf>
      <fill>
        <patternFill patternType="none">
          <bgColor indexed="65"/>
        </patternFill>
      </fill>
    </ndxf>
  </rcc>
  <rcc rId="17049" sId="1" odxf="1" dxf="1">
    <nc r="C1565">
      <f>ROUND(SUM(D1565+E1565+F1565+G1565+H1565+I1565+J1565+K1565+M1565+O1565+P1565+Q1565+R1565+S1565),2)</f>
    </nc>
    <odxf>
      <fill>
        <patternFill patternType="solid">
          <bgColor rgb="FFFFFF00"/>
        </patternFill>
      </fill>
    </odxf>
    <ndxf>
      <fill>
        <patternFill patternType="none">
          <bgColor indexed="65"/>
        </patternFill>
      </fill>
    </ndxf>
  </rcc>
  <rcc rId="17050" sId="1" odxf="1" dxf="1">
    <nc r="C1566">
      <f>ROUND(SUM(D1566+E1566+F1566+G1566+H1566+I1566+J1566+K1566+M1566+O1566+P1566+Q1566+R1566+S1566),2)</f>
    </nc>
    <odxf>
      <fill>
        <patternFill patternType="solid">
          <bgColor rgb="FFFFFF00"/>
        </patternFill>
      </fill>
    </odxf>
    <ndxf>
      <fill>
        <patternFill patternType="none">
          <bgColor indexed="65"/>
        </patternFill>
      </fill>
    </ndxf>
  </rcc>
  <rcc rId="17051" sId="1">
    <oc r="C1567">
      <f>ROUND(SUM(D1567+E1567+F1567+G1567+H1567+I1567+J1567+K1567+M1567+O1567+P1567+Q1567+R1567+S1567),2)</f>
    </oc>
    <nc r="C1567">
      <f>ROUND(SUM(D1567+E1567+F1567+G1567+H1567+I1567+J1567+K1567+M1567+O1567+P1567+Q1567+R1567+S1567),2)</f>
    </nc>
  </rcc>
  <rcc rId="17052" sId="1" odxf="1" dxf="1">
    <nc r="C1568">
      <f>ROUND(SUM(D1568+E1568+F1568+G1568+H1568+I1568+J1568+K1568+M1568+O1568+P1568+Q1568+R1568+S1568),2)</f>
    </nc>
    <odxf>
      <fill>
        <patternFill patternType="solid">
          <bgColor rgb="FFFFFF00"/>
        </patternFill>
      </fill>
    </odxf>
    <ndxf>
      <fill>
        <patternFill patternType="none">
          <bgColor indexed="65"/>
        </patternFill>
      </fill>
    </ndxf>
  </rcc>
  <rfmt sheetId="1" sqref="C1557:C1558 C1561:C1566 C1568">
    <dxf>
      <fill>
        <patternFill patternType="solid">
          <bgColor rgb="FFFFFF00"/>
        </patternFill>
      </fill>
    </dxf>
  </rfmt>
</revisions>
</file>

<file path=xl/revisions/revisionLog4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80" sId="1" numFmtId="4">
    <oc r="G1966">
      <v>6061929.8600000003</v>
    </oc>
    <nc r="G1966">
      <f>6061929.86/2</f>
    </nc>
  </rcc>
  <rfmt sheetId="1" sqref="G1966">
    <dxf>
      <fill>
        <patternFill patternType="solid">
          <bgColor rgb="FFFFFF00"/>
        </patternFill>
      </fill>
    </dxf>
  </rfmt>
  <rcc rId="24581" sId="1" numFmtId="4">
    <oc r="G1966">
      <f>6061929.86/2</f>
    </oc>
    <nc r="G1966">
      <v>3030964.93</v>
    </nc>
  </rcc>
  <rcc rId="24582" sId="1" numFmtId="4">
    <oc r="G1968">
      <v>3616668.98</v>
    </oc>
    <nc r="G1968">
      <f>3616668.98/2</f>
    </nc>
  </rcc>
  <rcc rId="24583" sId="1" numFmtId="4">
    <oc r="G1968">
      <f>3616668.98/2</f>
    </oc>
    <nc r="G1968">
      <v>1808334.49</v>
    </nc>
  </rcc>
  <rfmt sheetId="1" sqref="G1968">
    <dxf>
      <fill>
        <patternFill patternType="solid">
          <bgColor rgb="FFFFFF00"/>
        </patternFill>
      </fill>
    </dxf>
  </rfmt>
  <rcc rId="24584" sId="1" numFmtId="4">
    <oc r="G1969">
      <v>2402885.52</v>
    </oc>
    <nc r="G1969">
      <f>2402885.52/2</f>
    </nc>
  </rcc>
  <rfmt sheetId="1" sqref="G1969">
    <dxf>
      <fill>
        <patternFill patternType="solid">
          <bgColor rgb="FFFFFF00"/>
        </patternFill>
      </fill>
    </dxf>
  </rfmt>
  <rcc rId="24585" sId="1" numFmtId="4">
    <oc r="G1967">
      <v>2012428.35</v>
    </oc>
    <nc r="G1967">
      <f>2012428.35/2</f>
    </nc>
  </rcc>
  <rfmt sheetId="1" sqref="G1967">
    <dxf>
      <fill>
        <patternFill patternType="solid">
          <bgColor rgb="FFFFFF00"/>
        </patternFill>
      </fill>
    </dxf>
  </rfmt>
  <rcc rId="24586" sId="1" numFmtId="4">
    <oc r="G1967">
      <f>2012428.35/2</f>
    </oc>
    <nc r="G1967">
      <v>1006214.18</v>
    </nc>
  </rcc>
</revisions>
</file>

<file path=xl/revisions/revisionLog4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87" sId="1" numFmtId="4">
    <oc r="G1816">
      <v>9299414.9399999995</v>
    </oc>
    <nc r="G1816"/>
  </rcc>
  <rfmt sheetId="1" sqref="G1816">
    <dxf>
      <fill>
        <patternFill patternType="solid">
          <bgColor rgb="FFFFFF00"/>
        </patternFill>
      </fill>
    </dxf>
  </rfmt>
  <rcc rId="24588" sId="1" numFmtId="4">
    <oc r="G1817">
      <v>18050166.969999999</v>
    </oc>
    <nc r="G1817"/>
  </rcc>
  <rfmt sheetId="1" sqref="G1817">
    <dxf>
      <fill>
        <patternFill patternType="solid">
          <bgColor rgb="FFFFFF00"/>
        </patternFill>
      </fill>
    </dxf>
  </rfmt>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'2020-2022'!$A$7:$S$2028</formula>
    <oldFormula>'2020-2022'!$A$7:$S$2028</oldFormula>
  </rdn>
  <rdn rId="0" localSheetId="2" customView="1" name="Z_80B49383_3F91_409A_996F_34ABFA0932ED_.wvu.FilterData" hidden="1" oldHidden="1">
    <formula>Примечания!$A$2:$G$162</formula>
    <oldFormula>Примечания!$A$2:$G$162</oldFormula>
  </rdn>
  <rcv guid="{80B49383-3F91-409A-996F-34ABFA0932ED}" action="add"/>
</revisions>
</file>

<file path=xl/revisions/revisionLog4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'2020-2022'!$A$7:$S$2028</formula>
    <oldFormula>'2020-2022'!$A$7:$S$2028</oldFormula>
  </rdn>
  <rdn rId="0" localSheetId="2" customView="1" name="Z_80B49383_3F91_409A_996F_34ABFA0932ED_.wvu.FilterData" hidden="1" oldHidden="1">
    <formula>Примечания!$A$2:$G$162</formula>
    <oldFormula>Примечания!$A$2:$G$162</oldFormula>
  </rdn>
  <rcv guid="{80B49383-3F91-409A-996F-34ABFA0932ED}" action="add"/>
</revisions>
</file>

<file path=xl/revisions/revisionLog4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999">
    <dxf>
      <fill>
        <patternFill patternType="solid">
          <bgColor rgb="FFFFFF00"/>
        </patternFill>
      </fill>
    </dxf>
  </rfmt>
  <rcc rId="24597" sId="1" numFmtId="4">
    <oc r="G1999">
      <v>4631011.79</v>
    </oc>
    <nc r="G1999"/>
  </rcc>
</revisions>
</file>

<file path=xl/revisions/revisionLog4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98" sId="1">
    <nc r="T1999" t="inlineStr">
      <is>
        <t>ТС выше 0,00 на 2026 по невозм</t>
      </is>
    </nc>
  </rcc>
</revisions>
</file>

<file path=xl/revisions/revisionLog4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62" start="0" length="0">
    <dxf/>
  </rfmt>
  <rfmt sheetId="2" sqref="E62">
    <dxf>
      <alignment horizontal="left"/>
    </dxf>
  </rfmt>
  <rfmt sheetId="2" sqref="G62" start="0" length="0">
    <dxf>
      <numFmt numFmtId="4" formatCode="#,##0.00"/>
    </dxf>
  </rfmt>
  <rcc rId="24599" sId="1" numFmtId="4">
    <oc r="G1994">
      <v>5333421.59</v>
    </oc>
    <nc r="G1994"/>
  </rcc>
  <rfmt sheetId="1" sqref="G1994">
    <dxf>
      <fill>
        <patternFill patternType="solid">
          <bgColor rgb="FFFFFF00"/>
        </patternFill>
      </fill>
    </dxf>
  </rfmt>
  <rcc rId="24600" sId="1">
    <nc r="T1994" t="inlineStr">
      <is>
        <t>ТС выше 0, ХГВС выше 0 на 2026, ТС ниже 0 сделали в 2021</t>
      </is>
    </nc>
  </rcc>
</revisions>
</file>

<file path=xl/revisions/revisionLog4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01" sId="1" xfDxf="1" dxf="1" numFmtId="4">
    <oc r="G1955">
      <v>5216873.58</v>
    </oc>
    <nc r="G1955">
      <v>2068239.6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G1955">
    <dxf>
      <fill>
        <patternFill patternType="solid">
          <bgColor rgb="FF92D050"/>
        </patternFill>
      </fill>
    </dxf>
  </rfmt>
</revisions>
</file>

<file path=xl/revisions/revisionLog4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02" sId="1" xfDxf="1" dxf="1" numFmtId="4">
    <oc r="G1950">
      <v>15842457.43</v>
    </oc>
    <nc r="G1950">
      <v>9714228.4399999995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G1950">
    <dxf>
      <fill>
        <patternFill patternType="solid">
          <bgColor rgb="FF92D050"/>
        </patternFill>
      </fill>
    </dxf>
  </rfmt>
</revisions>
</file>

<file path=xl/revisions/revisionLog4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833:J1833">
    <dxf>
      <fill>
        <patternFill patternType="solid">
          <bgColor rgb="FFFFFF00"/>
        </patternFill>
      </fill>
    </dxf>
  </rfmt>
  <rcc rId="24603" sId="1" numFmtId="4">
    <oc r="G1833">
      <v>15251787.68</v>
    </oc>
    <nc r="G1833"/>
  </rcc>
  <rcc rId="24604" sId="1" numFmtId="4">
    <oc r="H1833">
      <v>11070921.66</v>
    </oc>
    <nc r="H1833"/>
  </rcc>
  <rcc rId="24605" sId="1" numFmtId="4">
    <oc r="I1833">
      <v>5294226.1100000003</v>
    </oc>
    <nc r="I1833"/>
  </rcc>
  <rcc rId="24606" sId="1" numFmtId="4">
    <oc r="J1833">
      <v>6331728.25</v>
    </oc>
    <nc r="J1833"/>
  </rcc>
</revisions>
</file>

<file path=xl/revisions/revisionLog4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07" sId="2">
    <nc r="E62" t="inlineStr">
      <is>
        <t>пгт. Пойковский, мкр. 3-й, д. 120</t>
      </is>
    </nc>
  </rcc>
  <rcc rId="24608" sId="2" numFmtId="4">
    <nc r="F62">
      <v>2476209.04</v>
    </nc>
  </rcc>
  <rcc rId="24609" sId="2">
    <nc r="B62" t="inlineStr">
      <is>
        <t>-</t>
      </is>
    </nc>
  </rcc>
  <rcc rId="24610" sId="2">
    <nc r="C62" t="inlineStr">
      <is>
        <t>2022</t>
      </is>
    </nc>
  </rcc>
  <rcc rId="24611" sId="2">
    <nc r="D62" t="inlineStr">
      <is>
        <t>Нефтеюганский район</t>
      </is>
    </nc>
  </rcc>
  <rcc rId="24612" sId="2">
    <nc r="G62" t="inlineStr">
      <is>
        <t>По невозможности с 2022 на 2026-2028</t>
      </is>
    </nc>
  </rcc>
  <rrc rId="24613" sId="1" ref="A1633:XFD1633" action="deleteRow">
    <rfmt sheetId="1" xfDxf="1" sqref="A1633:XFD1633" start="0" length="0">
      <dxf>
        <font>
          <color auto="1"/>
        </font>
      </dxf>
    </rfmt>
    <rcc rId="0" sId="1" dxf="1">
      <nc r="A1633">
        <v>147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633" t="inlineStr">
        <is>
          <t>пгт. Пойковский, мкр. 3-й, д. 120</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633">
        <f>ROUND(SUM(D1633+E1633+F1633+G1633+H1633+I1633+J1633+K1633+M1633+O1633+P1633+Q1633+R1633+S1633),2)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633">
        <f>ROUND((F1633+G1633+H1633+I1633+J1633+K1633+M1633+O1633+P1633+Q1633+R1633+S1633)*0.0214,2)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6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63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633">
        <v>1544189.57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H1633">
        <v>578226.85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633">
        <v>301911.99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163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6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63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6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6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63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6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6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6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3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53" sId="2" odxf="1" dxf="1" numFmtId="4">
    <nc r="F119">
      <v>15986249.93</v>
    </nc>
    <ndxf>
      <numFmt numFmtId="4" formatCode="#,##0.00"/>
    </ndxf>
  </rcc>
  <rcc rId="17054" sId="2" odxf="1" dxf="1" numFmtId="4">
    <nc r="F81">
      <v>7993124.96</v>
    </nc>
    <ndxf>
      <numFmt numFmtId="4" formatCode="#,##0.00"/>
      <alignment vertical="center"/>
    </ndxf>
  </rcc>
  <rcc rId="17055" sId="2" odxf="1" dxf="1" numFmtId="4">
    <nc r="F128">
      <v>23979374.890000001</v>
    </nc>
    <ndxf>
      <numFmt numFmtId="4" formatCode="#,##0.00"/>
      <alignment vertical="center"/>
    </ndxf>
  </rcc>
  <rcc rId="17056" sId="2" odxf="1" dxf="1" numFmtId="4">
    <nc r="F122">
      <v>23979374.890000001</v>
    </nc>
    <ndxf>
      <border outline="0">
        <left style="thin">
          <color indexed="64"/>
        </left>
      </border>
    </ndxf>
  </rcc>
  <rcc rId="17057" sId="2" odxf="1" dxf="1" numFmtId="4">
    <nc r="F137">
      <v>11989687.449999999</v>
    </nc>
    <ndxf>
      <border outline="0">
        <left style="thin">
          <color indexed="64"/>
        </left>
      </border>
    </ndxf>
  </rcc>
  <rcc rId="17058" sId="2" odxf="1" dxf="1" numFmtId="4">
    <nc r="F85">
      <v>15986249.93</v>
    </nc>
    <ndxf>
      <numFmt numFmtId="4" formatCode="#,##0.00"/>
      <alignment vertical="center"/>
    </ndxf>
  </rcc>
  <rcc rId="17059" sId="2" odxf="1" dxf="1" numFmtId="4">
    <nc r="F134">
      <v>11989687.449999999</v>
    </nc>
    <ndxf>
      <numFmt numFmtId="4" formatCode="#,##0.00"/>
    </ndxf>
  </rcc>
  <rcc rId="17060" sId="2" numFmtId="4">
    <nc r="F18">
      <v>11989687.449999999</v>
    </nc>
  </rcc>
  <rcc rId="17061" sId="2" numFmtId="4">
    <nc r="F17">
      <v>11989687.449999999</v>
    </nc>
  </rcc>
  <rfmt sheetId="2" sqref="F80" start="0" length="0">
    <dxf/>
  </rfmt>
  <rfmt sheetId="2" sqref="F131" start="0" length="0">
    <dxf>
      <numFmt numFmtId="4" formatCode="#,##0.00"/>
    </dxf>
  </rfmt>
  <rfmt sheetId="2" sqref="F72" start="0" length="0">
    <dxf>
      <numFmt numFmtId="4" formatCode="#,##0.00"/>
      <alignment vertical="center"/>
    </dxf>
  </rfmt>
  <rfmt sheetId="2" sqref="F73" start="0" length="0">
    <dxf>
      <font>
        <color auto="1"/>
        <name val="Times New Roman"/>
        <family val="1"/>
        <charset val="204"/>
        <scheme val="none"/>
      </font>
      <numFmt numFmtId="4" formatCode="#,##0.00"/>
      <alignment vertical="center"/>
    </dxf>
  </rfmt>
  <rfmt sheetId="2" sqref="F96" start="0" length="0">
    <dxf>
      <alignment vertical="center"/>
    </dxf>
  </rfmt>
  <rfmt sheetId="2" sqref="F129" start="0" length="0">
    <dxf>
      <numFmt numFmtId="4" formatCode="#,##0.00"/>
    </dxf>
  </rfmt>
  <rfmt sheetId="2" sqref="F31" start="0" length="0">
    <dxf>
      <alignment vertical="center"/>
    </dxf>
  </rfmt>
  <rfmt sheetId="2" sqref="F135" start="0" length="0">
    <dxf>
      <numFmt numFmtId="4" formatCode="#,##0.00"/>
    </dxf>
  </rfmt>
  <rfmt sheetId="2" sqref="F49" start="0" length="0">
    <dxf>
      <numFmt numFmtId="4" formatCode="#,##0.00"/>
    </dxf>
  </rfmt>
</revisions>
</file>

<file path=xl/revisions/revisionLog4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14" sId="1" numFmtId="4">
    <oc r="J1680">
      <v>2089616.88</v>
    </oc>
    <nc r="J1680">
      <v>1908469.34</v>
    </nc>
  </rcc>
  <rcc rId="24615" sId="1" numFmtId="4">
    <oc r="G1680">
      <v>5033442.96</v>
    </oc>
    <nc r="G1680">
      <v>4066782.24</v>
    </nc>
  </rcc>
</revisions>
</file>

<file path=xl/revisions/revisionLog4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16" sId="1" numFmtId="4">
    <oc r="G1814">
      <v>18220335.670000002</v>
    </oc>
    <nc r="G1814">
      <v>9110167.8300000001</v>
    </nc>
  </rcc>
  <rcc rId="24617" sId="1" numFmtId="4">
    <oc r="H1814">
      <v>10741062.699999999</v>
    </oc>
    <nc r="H1814">
      <v>5370531.3499999996</v>
    </nc>
  </rcc>
  <rcc rId="24618" sId="1" numFmtId="4">
    <oc r="I1814">
      <v>4789649.04</v>
    </oc>
    <nc r="I1814">
      <v>2394824.52</v>
    </nc>
  </rcc>
  <rcc rId="24619" sId="1" numFmtId="4">
    <oc r="J1814">
      <v>7415912.75</v>
    </oc>
    <nc r="J1814">
      <v>3707956.37</v>
    </nc>
  </rcc>
  <rfmt sheetId="1" sqref="G1814:J1814">
    <dxf>
      <fill>
        <patternFill patternType="solid">
          <bgColor rgb="FFFFFF00"/>
        </patternFill>
      </fill>
    </dxf>
  </rfmt>
  <rcc rId="24620" sId="1">
    <nc r="T1814" t="inlineStr">
      <is>
        <t>ТС выше 0,00 перенесли на 2023 по невозмож</t>
      </is>
    </nc>
  </rcc>
  <rfmt sheetId="1" sqref="H1974:I1974">
    <dxf>
      <fill>
        <patternFill patternType="solid">
          <bgColor rgb="FFFFFF00"/>
        </patternFill>
      </fill>
    </dxf>
  </rfmt>
  <rcc rId="24621" sId="1" numFmtId="4">
    <oc r="H1974">
      <v>2155683.0699999998</v>
    </oc>
    <nc r="H1974"/>
  </rcc>
  <rcc rId="24622" sId="1" numFmtId="4">
    <oc r="I1974">
      <v>595383.97</v>
    </oc>
    <nc r="I1974"/>
  </rcc>
  <rcc rId="24623" sId="1">
    <nc r="T1974" t="inlineStr">
      <is>
        <t>ХГВС на 2023 по невозможности</t>
      </is>
    </nc>
  </rcc>
</revisions>
</file>

<file path=xl/revisions/revisionLog4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686">
    <dxf>
      <fill>
        <patternFill patternType="solid">
          <bgColor rgb="FFFFFF00"/>
        </patternFill>
      </fill>
    </dxf>
  </rfmt>
  <rcc rId="24624" sId="1" numFmtId="4">
    <oc r="J1686">
      <v>1280937.8400000001</v>
    </oc>
    <nc r="J1686">
      <f>1280937.84-305763.6</f>
    </nc>
  </rcc>
  <rfmt sheetId="1" sqref="H1686">
    <dxf>
      <fill>
        <patternFill patternType="solid">
          <bgColor rgb="FFFFFF00"/>
        </patternFill>
      </fill>
    </dxf>
  </rfmt>
  <rcc rId="24625" sId="1" numFmtId="4">
    <oc r="H1686">
      <v>2252859.54</v>
    </oc>
    <nc r="H1686">
      <f>2252859.54-715318.8</f>
    </nc>
  </rcc>
  <rfmt sheetId="1" sqref="I1686">
    <dxf>
      <fill>
        <patternFill patternType="solid">
          <bgColor rgb="FFFFFF00"/>
        </patternFill>
      </fill>
    </dxf>
  </rfmt>
  <rcc rId="24626" sId="1" numFmtId="4">
    <oc r="I1686">
      <v>1059494.0900000001</v>
    </oc>
    <nc r="I1686">
      <f>1059494.09-344840.4</f>
    </nc>
  </rcc>
  <rcc rId="24627" sId="1" numFmtId="4">
    <oc r="G1686">
      <f>3901943.59/2</f>
    </oc>
    <nc r="G1686">
      <v>2218845.6</v>
    </nc>
  </rcc>
  <rcv guid="{588C31BA-C36B-4B9E-AE8B-D926F1C5CA78}" action="delete"/>
  <rdn rId="0" localSheetId="1" customView="1" name="Z_588C31BA_C36B_4B9E_AE8B_D926F1C5CA78_.wvu.FilterData" hidden="1" oldHidden="1">
    <formula>'2020-2022'!$A$7:$S$2027</formula>
    <oldFormula>'2020-2022'!$A$7:$S$2027</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4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30" sId="1" numFmtId="4">
    <oc r="H1686">
      <f>2252859.54-715318.8</f>
    </oc>
    <nc r="H1686">
      <v>715318.8</v>
    </nc>
  </rcc>
  <rcc rId="24631" sId="1" numFmtId="4">
    <oc r="I1686">
      <f>1059494.09-344840.4</f>
    </oc>
    <nc r="I1686">
      <v>344840.4</v>
    </nc>
  </rcc>
  <rcc rId="24632" sId="1" numFmtId="4">
    <oc r="J1686">
      <f>1280937.84-305763.6</f>
    </oc>
    <nc r="J1686">
      <v>305763.59999999998</v>
    </nc>
  </rcc>
  <rcc rId="24633" sId="1">
    <nc r="T1686" t="inlineStr">
      <is>
        <t>ТС, ХГВС, ВО выше 0 перенесены на 2023 год</t>
      </is>
    </nc>
  </rcc>
</revisions>
</file>

<file path=xl/revisions/revisionLog4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1773">
    <dxf>
      <fill>
        <patternFill patternType="solid">
          <bgColor rgb="FFFFFF00"/>
        </patternFill>
      </fill>
    </dxf>
  </rfmt>
  <rcc rId="24634" sId="1" numFmtId="4">
    <oc r="P1773">
      <v>806164.21</v>
    </oc>
    <nc r="P1773"/>
  </rcc>
  <rcc rId="24635" sId="1">
    <nc r="T1773" t="inlineStr">
      <is>
        <t>ИСКЛ конструктив как отстутсвующив МКД</t>
      </is>
    </nc>
  </rcc>
</revisions>
</file>

<file path=xl/revisions/revisionLog4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36" sId="2">
    <nc r="E146" t="inlineStr">
      <is>
        <t>ул. Пушкина, д. 8</t>
      </is>
    </nc>
  </rcc>
  <rcc rId="24637" sId="2">
    <nc r="F146">
      <v>11349605.35</v>
    </nc>
  </rcc>
  <rcc rId="24638" sId="2">
    <nc r="E143" t="inlineStr">
      <is>
        <t>ул. Пушкина, д. 8/3</t>
      </is>
    </nc>
  </rcc>
  <rcc rId="24639" sId="2">
    <nc r="F143">
      <v>9347021.2899999991</v>
    </nc>
  </rcc>
  <rfmt sheetId="2" sqref="E146 E143 E55 E52 E47 E136 E148 E64 E29 E31">
    <dxf>
      <alignment horizontal="left"/>
    </dxf>
  </rfmt>
</revisions>
</file>

<file path=xl/revisions/revisionLog4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40" sId="2" odxf="1" dxf="1">
    <nc r="G146" t="inlineStr">
      <is>
        <t>По невозможности с 2022 на 2023</t>
      </is>
    </nc>
    <odxf>
      <numFmt numFmtId="0" formatCode="General"/>
    </odxf>
    <ndxf>
      <numFmt numFmtId="4" formatCode="#,##0.00"/>
    </ndxf>
  </rcc>
  <rcc rId="24641" sId="2" odxf="1" dxf="1">
    <nc r="G143" t="inlineStr">
      <is>
        <t>По невозможности с 2022 на 2023</t>
      </is>
    </nc>
    <odxf>
      <numFmt numFmtId="0" formatCode="General"/>
    </odxf>
    <ndxf>
      <numFmt numFmtId="4" formatCode="#,##0.00"/>
    </ndxf>
  </rcc>
  <rcc rId="24642" sId="2" odxf="1" dxf="1">
    <nc r="G55" t="inlineStr">
      <is>
        <t>По невозможности с 2022 на 2023</t>
      </is>
    </nc>
    <odxf>
      <numFmt numFmtId="0" formatCode="General"/>
    </odxf>
    <ndxf>
      <numFmt numFmtId="4" formatCode="#,##0.00"/>
    </ndxf>
  </rcc>
  <rcc rId="24643" sId="2" odxf="1" dxf="1">
    <nc r="B146" t="inlineStr">
      <is>
        <t>-</t>
      </is>
    </nc>
    <odxf/>
    <ndxf/>
  </rcc>
  <rcc rId="24644" sId="2">
    <nc r="C146" t="inlineStr">
      <is>
        <t>2022</t>
      </is>
    </nc>
  </rcc>
  <rcc rId="24645" sId="2" odxf="1" dxf="1">
    <nc r="B143" t="inlineStr">
      <is>
        <t>-</t>
      </is>
    </nc>
    <odxf/>
    <ndxf/>
  </rcc>
  <rcc rId="24646" sId="2">
    <nc r="C143" t="inlineStr">
      <is>
        <t>2022</t>
      </is>
    </nc>
  </rcc>
  <rcc rId="24647" sId="2">
    <nc r="D146" t="inlineStr">
      <is>
        <t>Сургут</t>
      </is>
    </nc>
  </rcc>
  <rcc rId="24648" sId="2">
    <nc r="D143" t="inlineStr">
      <is>
        <t>Сургут</t>
      </is>
    </nc>
  </rcc>
  <rrc rId="24649" sId="1" ref="A1923:XFD1923" action="deleteRow">
    <rfmt sheetId="1" xfDxf="1" sqref="A1923:XFD1923" start="0" length="0">
      <dxf>
        <font>
          <color auto="1"/>
        </font>
      </dxf>
    </rfmt>
    <rcc rId="0" sId="1" dxf="1">
      <nc r="A1923">
        <v>439</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23" t="inlineStr">
        <is>
          <t>ул. Пушкина, д. 8/3</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23">
        <f>ROUND(SUM(D1923+E1923+F1923+G1923+H1923+I1923+J1923+K1923+M1923+O1923+P1923+Q1923+R1923+S1923),2)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23">
        <f>ROUND((F1923+G1923+H1923+I1923+J1923+K1923+M1923+O1923+P1923+Q1923+R1923+S1923)*0.0214,2)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2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G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2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2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2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cc rId="0" sId="1" dxf="1" numFmtId="4">
      <nc r="R1923">
        <v>9151185.9100000001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S19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4650" sId="1" ref="A1920:XFD1920" action="deleteRow">
    <rfmt sheetId="1" xfDxf="1" sqref="A1920:XFD1920" start="0" length="0">
      <dxf>
        <font>
          <color auto="1"/>
        </font>
      </dxf>
    </rfmt>
    <rcc rId="0" sId="1" dxf="1">
      <nc r="A1920">
        <v>436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20" t="inlineStr">
        <is>
          <t>ул. Пушкина, д. 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20">
        <f>ROUND(SUM(D1920+E1920+F1920+G1920+H1920+I1920+J1920+K1920+M1920+O1920+P1920+Q1920+R1920+S1920),2)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20">
        <f>ROUND((F1920+G1920+H1920+I1920+J1920+K1920+M1920+O1920+P1920+Q1920+R1920+S1920)*0.0214,2)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2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G192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H19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92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K19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2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2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19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2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R1920">
        <v>11111812.560000001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S19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651" sId="2">
    <nc r="E55" t="inlineStr">
      <is>
        <t>ул. Маяковского, д. 39</t>
      </is>
    </nc>
  </rcc>
  <rcc rId="24652" sId="2" numFmtId="4">
    <nc r="F55">
      <v>7885624.6299999999</v>
    </nc>
  </rcc>
  <rcc rId="24653" sId="2" odxf="1" dxf="1">
    <nc r="B55" t="inlineStr">
      <is>
        <t>-</t>
      </is>
    </nc>
    <odxf/>
    <ndxf/>
  </rcc>
  <rcc rId="24654" sId="2">
    <nc r="C55" t="inlineStr">
      <is>
        <t>2022</t>
      </is>
    </nc>
  </rcc>
  <rcc rId="24655" sId="2">
    <nc r="D55" t="inlineStr">
      <is>
        <t>Сургут</t>
      </is>
    </nc>
  </rcc>
  <rrc rId="24656" sId="1" ref="A1873:XFD1873" action="deleteRow">
    <rfmt sheetId="1" xfDxf="1" sqref="A1873:XFD1873" start="0" length="0">
      <dxf>
        <font>
          <color auto="1"/>
        </font>
      </dxf>
    </rfmt>
    <rcc rId="0" sId="1" dxf="1">
      <nc r="A1873">
        <v>385</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73" t="inlineStr">
        <is>
          <t>ул. Маяковского, д. 39</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73">
        <f>ROUND(SUM(D1873+E1873+F1873+G1873+H1873+I1873+J1873+K1873+M1873+O1873+P1873+Q1873+R1873+S1873),2)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73">
        <f>ROUND((F1873+G1873+H1873+I1873+J1873+K1873+M1873+O1873+P1873+Q1873+R1873+S1873)*0.0214,2)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8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8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7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7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8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7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R1873">
        <v>7720407.9000000004</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S187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57" sId="2">
    <nc r="E52" t="inlineStr">
      <is>
        <t>ул. Мелик-Карамова, д. 66</t>
      </is>
    </nc>
  </rcc>
  <rcc rId="24658" sId="2" numFmtId="4">
    <nc r="F52">
      <v>5107000</v>
    </nc>
  </rcc>
  <rcc rId="24659" sId="2" odxf="1" dxf="1">
    <nc r="B52" t="inlineStr">
      <is>
        <t>-</t>
      </is>
    </nc>
    <odxf/>
    <ndxf/>
  </rcc>
  <rcc rId="24660" sId="2">
    <nc r="C52" t="inlineStr">
      <is>
        <t>2022</t>
      </is>
    </nc>
  </rcc>
  <rcc rId="24661" sId="2">
    <nc r="D52" t="inlineStr">
      <is>
        <t>Сургут</t>
      </is>
    </nc>
  </rcc>
  <rcc rId="24662" sId="2" odxf="1" dxf="1">
    <nc r="G52" t="inlineStr">
      <is>
        <t>Аукцион не состоялся (33/01-сд-2582 от 21.10.2022)</t>
      </is>
    </nc>
    <odxf>
      <numFmt numFmtId="0" formatCode="General"/>
    </odxf>
    <ndxf>
      <numFmt numFmtId="4" formatCode="#,##0.00"/>
    </ndxf>
  </rcc>
</revisions>
</file>

<file path=xl/revisions/revisionLog4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63" sId="2">
    <nc r="E47" t="inlineStr">
      <is>
        <t>ул. Мелик-Карамова, д. 72</t>
      </is>
    </nc>
  </rcc>
  <rcc rId="24664" sId="2" numFmtId="4">
    <nc r="F47">
      <v>9762579.4800000004</v>
    </nc>
  </rcc>
  <rrc rId="24665" sId="1" ref="A1874:XFD1874" action="deleteRow">
    <rfmt sheetId="1" xfDxf="1" sqref="A1874:XFD1874" start="0" length="0">
      <dxf>
        <font>
          <color auto="1"/>
        </font>
      </dxf>
    </rfmt>
    <rcc rId="0" sId="1" dxf="1">
      <nc r="A1874">
        <v>387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74" t="inlineStr">
        <is>
          <t>ул. Мелик-Карамова, д. 66</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74">
        <f>ROUND(SUM(D1874+E1874+F1874+G1874+H1874+I1874+J1874+K1874+M1874+O1874+P1874+Q1874+R1874+S1874),2)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74">
        <f>ROUND((F1874+G1874+H1874+I1874+J1874+K1874+M1874+O1874+P1874+Q1874+R1874+S1874)*0.0214,2)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7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874">
        <v>5000000</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87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87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187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8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7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74"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O1874"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8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74"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R18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4666" sId="1" ref="A1874:XFD1874" action="deleteRow">
    <rfmt sheetId="1" xfDxf="1" sqref="A1874:XFD1874" start="0" length="0">
      <dxf>
        <font>
          <color auto="1"/>
        </font>
      </dxf>
    </rfmt>
    <rcc rId="0" sId="1" dxf="1">
      <nc r="A1874">
        <v>388</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74" t="inlineStr">
        <is>
          <t>ул. Мелик-Карамова, д. 72</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74">
        <f>ROUND(SUM(D1874+E1874+F1874+G1874+H1874+I1874+J1874+K1874+M1874+O1874+P1874+Q1874+R1874+S1874),2)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74">
        <f>ROUND((F1874+G1874+H1874+I1874+J1874+K1874+M1874+O1874+P1874+Q1874+R1874+S1874)*0.0214,2)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874">
        <v>9558037.4800000004</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87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87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187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8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7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74"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O1874" start="0" length="0">
      <dxf>
        <font>
          <sz val="9"/>
          <color auto="1"/>
          <name val="Times New Roman"/>
          <family val="1"/>
          <charset val="204"/>
          <scheme val="none"/>
        </font>
        <numFmt numFmtId="4" formatCode="#,##0.00"/>
        <alignment horizontal="center" vertical="center"/>
        <border outline="0">
          <left style="thin">
            <color indexed="64"/>
          </left>
          <right style="thin">
            <color indexed="64"/>
          </right>
          <bottom style="thin">
            <color indexed="64"/>
          </bottom>
        </border>
      </dxf>
    </rfmt>
    <rfmt sheetId="1" sqref="P18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74"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R18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7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67" sId="2">
    <nc r="E136" t="inlineStr">
      <is>
        <t>ул. Просвещения, д. 41</t>
      </is>
    </nc>
  </rcc>
  <rcc rId="24668" sId="2">
    <nc r="F136">
      <v>2757780</v>
    </nc>
  </rcc>
  <rrc rId="24669" sId="1" ref="A1897:XFD1897" action="deleteRow">
    <rfmt sheetId="1" xfDxf="1" sqref="A1897:XFD1897" start="0" length="0">
      <dxf>
        <font>
          <color auto="1"/>
        </font>
      </dxf>
    </rfmt>
    <rcc rId="0" sId="1" dxf="1">
      <nc r="A1897">
        <v>415</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97" t="inlineStr">
        <is>
          <t>ул. Просвещения, д. 41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97">
        <f>ROUND(SUM(D1897+E1897+F1897+G1897+H1897+I1897+J1897+K1897+M1897+O1897+P1897+Q1897+R1897+S1897),2)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97">
        <f>ROUND((F1897+G1897+H1897+I1897+J1897+K1897+M1897+O1897+P1897+Q1897+R1897+S1897)*0.0214,2)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9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9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897">
        <v>2700000</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897"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89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9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9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97"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9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9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97"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189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97"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R189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9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4670" sId="2">
    <nc r="E148" t="inlineStr">
      <is>
        <t>ул. Пушкина, д. 15</t>
      </is>
    </nc>
  </rcc>
  <rcc rId="24671" sId="2">
    <nc r="F148">
      <v>18473833.309999999</v>
    </nc>
  </rcc>
  <rrc rId="24672" sId="1" ref="A1902:XFD1902" action="deleteRow">
    <rfmt sheetId="1" xfDxf="1" sqref="A1902:XFD1902" start="0" length="0">
      <dxf>
        <font>
          <color auto="1"/>
        </font>
      </dxf>
    </rfmt>
    <rcc rId="0" sId="1" dxf="1">
      <nc r="A1902">
        <v>422</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02" t="inlineStr">
        <is>
          <t>ул. Пушкина, д. 15</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02">
        <f>ROUND(SUM(D1902+E1902+F1902+G1902+H1902+I1902+J1902+K1902+M1902+O1902+P1902+Q1902+R1902+S1902),2)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02">
        <f>ROUND((F1902+G1902+H1902+I1902+J1902+K1902+M1902+O1902+P1902+Q1902+R1902+S1902)*0.0214,2)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902">
        <v>3470046.8879999998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G1902">
        <v>14616729.407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9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9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9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02"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0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1902"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Q1902"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9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62" sId="1" numFmtId="4">
    <nc r="M1678">
      <f>3801181.74*L1678</f>
    </nc>
  </rcc>
  <rcc rId="17063" sId="1">
    <nc r="M1679">
      <f>3801181.74*L1679</f>
    </nc>
  </rcc>
  <rcc rId="17064" sId="1">
    <nc r="M1694">
      <f>3801181.74*L1694</f>
    </nc>
  </rcc>
  <rcc rId="17065" sId="1">
    <nc r="M1696">
      <f>3801181.74*L1696</f>
    </nc>
  </rcc>
  <rcc rId="17066" sId="1">
    <nc r="M1720">
      <f>3801181.74*L1720</f>
    </nc>
  </rcc>
  <rcc rId="17067" sId="1">
    <nc r="M1721">
      <f>3801181.74*L1721</f>
    </nc>
  </rcc>
  <rcc rId="17068" sId="1">
    <nc r="M1729">
      <f>3801181.74*L1729</f>
    </nc>
  </rcc>
  <rcc rId="17069" sId="1">
    <nc r="M1735">
      <f>3801181.74*L1735</f>
    </nc>
  </rcc>
  <rcc rId="17070" sId="1">
    <nc r="M1757">
      <f>3801181.74*L1757</f>
    </nc>
  </rcc>
  <rcc rId="17071" sId="1">
    <nc r="M1895">
      <f>3801181.74*L1895</f>
    </nc>
  </rcc>
  <rcc rId="17072" sId="1" odxf="1" dxf="1">
    <nc r="E1669">
      <f>ROUND((M1669)*0.03,2)</f>
    </nc>
    <odxf>
      <numFmt numFmtId="4" formatCode="#,##0.00"/>
      <alignment wrapText="0"/>
    </odxf>
    <ndxf>
      <numFmt numFmtId="165" formatCode="#,##0.00_р_."/>
      <alignment wrapText="1"/>
    </ndxf>
  </rcc>
  <rcc rId="17073" sId="1" odxf="1" dxf="1">
    <nc r="E1670">
      <f>ROUND((M1670)*0.03,2)</f>
    </nc>
    <odxf>
      <numFmt numFmtId="4" formatCode="#,##0.00"/>
      <alignment wrapText="0"/>
    </odxf>
    <ndxf>
      <numFmt numFmtId="165" formatCode="#,##0.00_р_."/>
      <alignment wrapText="1"/>
    </ndxf>
  </rcc>
  <rcc rId="17074" sId="1" odxf="1" dxf="1">
    <nc r="E1671">
      <f>ROUND((M1671)*0.03,2)</f>
    </nc>
    <odxf>
      <numFmt numFmtId="4" formatCode="#,##0.00"/>
      <alignment wrapText="0"/>
    </odxf>
    <ndxf>
      <numFmt numFmtId="165" formatCode="#,##0.00_р_."/>
      <alignment wrapText="1"/>
    </ndxf>
  </rcc>
  <rcc rId="17075" sId="1" odxf="1" dxf="1">
    <nc r="E1672">
      <f>ROUND((M1672)*0.03,2)</f>
    </nc>
    <odxf>
      <numFmt numFmtId="4" formatCode="#,##0.00"/>
      <alignment wrapText="0"/>
    </odxf>
    <ndxf>
      <numFmt numFmtId="165" formatCode="#,##0.00_р_."/>
      <alignment wrapText="1"/>
    </ndxf>
  </rcc>
  <rcc rId="17076" sId="1" odxf="1" dxf="1">
    <nc r="E1678">
      <f>ROUND((M1678)*0.03,2)</f>
    </nc>
    <odxf>
      <numFmt numFmtId="4" formatCode="#,##0.00"/>
      <alignment wrapText="0"/>
    </odxf>
    <ndxf>
      <numFmt numFmtId="165" formatCode="#,##0.00_р_."/>
      <alignment wrapText="1"/>
    </ndxf>
  </rcc>
  <rcc rId="17077" sId="1" odxf="1" dxf="1">
    <nc r="E1679">
      <f>ROUND((M1679)*0.03,2)</f>
    </nc>
    <odxf>
      <numFmt numFmtId="4" formatCode="#,##0.00"/>
      <alignment wrapText="0"/>
    </odxf>
    <ndxf>
      <numFmt numFmtId="165" formatCode="#,##0.00_р_."/>
      <alignment wrapText="1"/>
    </ndxf>
  </rcc>
  <rcc rId="17078" sId="1" odxf="1" dxf="1">
    <nc r="E1694">
      <f>ROUND((M1694)*0.03,2)</f>
    </nc>
    <odxf>
      <numFmt numFmtId="4" formatCode="#,##0.00"/>
      <alignment wrapText="0"/>
    </odxf>
    <ndxf>
      <numFmt numFmtId="165" formatCode="#,##0.00_р_."/>
      <alignment wrapText="1"/>
    </ndxf>
  </rcc>
  <rcc rId="17079" sId="1" odxf="1" dxf="1">
    <nc r="E1696">
      <f>ROUND((M1696)*0.03,2)</f>
    </nc>
    <odxf>
      <numFmt numFmtId="4" formatCode="#,##0.00"/>
      <alignment wrapText="0"/>
    </odxf>
    <ndxf>
      <numFmt numFmtId="165" formatCode="#,##0.00_р_."/>
      <alignment wrapText="1"/>
    </ndxf>
  </rcc>
  <rcc rId="17080" sId="1" odxf="1" dxf="1">
    <nc r="E1720">
      <f>ROUND((M1720)*0.03,2)</f>
    </nc>
    <odxf>
      <numFmt numFmtId="4" formatCode="#,##0.00"/>
      <alignment wrapText="0"/>
    </odxf>
    <ndxf>
      <numFmt numFmtId="165" formatCode="#,##0.00_р_."/>
      <alignment wrapText="1"/>
    </ndxf>
  </rcc>
  <rcc rId="17081" sId="1" odxf="1" dxf="1">
    <nc r="E1721">
      <f>ROUND((M1721)*0.03,2)</f>
    </nc>
    <odxf>
      <numFmt numFmtId="4" formatCode="#,##0.00"/>
      <alignment wrapText="0"/>
    </odxf>
    <ndxf>
      <numFmt numFmtId="165" formatCode="#,##0.00_р_."/>
      <alignment wrapText="1"/>
    </ndxf>
  </rcc>
  <rcc rId="17082" sId="1" odxf="1" dxf="1">
    <nc r="E1729">
      <f>ROUND((M1729)*0.03,2)</f>
    </nc>
    <odxf>
      <numFmt numFmtId="4" formatCode="#,##0.00"/>
      <alignment wrapText="0"/>
    </odxf>
    <ndxf>
      <numFmt numFmtId="165" formatCode="#,##0.00_р_."/>
      <alignment wrapText="1"/>
    </ndxf>
  </rcc>
  <rcc rId="17083" sId="1" odxf="1" dxf="1">
    <nc r="E1735">
      <f>ROUND((M1735)*0.03,2)</f>
    </nc>
    <odxf>
      <numFmt numFmtId="4" formatCode="#,##0.00"/>
      <alignment wrapText="0"/>
    </odxf>
    <ndxf>
      <numFmt numFmtId="165" formatCode="#,##0.00_р_."/>
      <alignment wrapText="1"/>
    </ndxf>
  </rcc>
  <rcc rId="17084" sId="1" odxf="1" dxf="1">
    <nc r="E1757">
      <f>ROUND((M1757)*0.03,2)</f>
    </nc>
    <odxf>
      <numFmt numFmtId="4" formatCode="#,##0.00"/>
      <alignment wrapText="0"/>
    </odxf>
    <ndxf>
      <numFmt numFmtId="165" formatCode="#,##0.00_р_."/>
      <alignment wrapText="1"/>
    </ndxf>
  </rcc>
  <rcc rId="17085" sId="1" odxf="1" dxf="1">
    <nc r="E1895">
      <f>ROUND((M1895)*0.03,2)</f>
    </nc>
    <odxf>
      <numFmt numFmtId="4" formatCode="#,##0.00"/>
      <alignment wrapText="0"/>
    </odxf>
    <ndxf>
      <numFmt numFmtId="165" formatCode="#,##0.00_р_."/>
      <alignment wrapText="1"/>
    </ndxf>
  </rcc>
  <rcc rId="17086" sId="1" odxf="1" dxf="1">
    <nc r="D1669">
      <f>ROUND((F1669+G1669+H1669+I1669+J1669+K1669+M1669+O1669+P1669+Q1669+R1669+S1669)*0.0214,2)</f>
    </nc>
    <odxf>
      <fill>
        <patternFill patternType="solid">
          <bgColor rgb="FFFFFF00"/>
        </patternFill>
      </fill>
    </odxf>
    <ndxf>
      <fill>
        <patternFill patternType="none">
          <bgColor indexed="65"/>
        </patternFill>
      </fill>
    </ndxf>
  </rcc>
  <rcc rId="17087" sId="1" odxf="1" dxf="1">
    <nc r="D1670">
      <f>ROUND((F1670+G1670+H1670+I1670+J1670+K1670+M1670+O1670+P1670+Q1670+R1670+S1670)*0.0214,2)</f>
    </nc>
    <odxf>
      <fill>
        <patternFill patternType="solid">
          <bgColor rgb="FFFFFF00"/>
        </patternFill>
      </fill>
    </odxf>
    <ndxf>
      <fill>
        <patternFill patternType="none">
          <bgColor indexed="65"/>
        </patternFill>
      </fill>
    </ndxf>
  </rcc>
  <rcc rId="17088" sId="1" odxf="1" dxf="1">
    <nc r="D1671">
      <f>ROUND((F1671+G1671+H1671+I1671+J1671+K1671+M1671+O1671+P1671+Q1671+R1671+S1671)*0.0214,2)</f>
    </nc>
    <odxf>
      <fill>
        <patternFill patternType="solid">
          <bgColor rgb="FFFFFF00"/>
        </patternFill>
      </fill>
    </odxf>
    <ndxf>
      <fill>
        <patternFill patternType="none">
          <bgColor indexed="65"/>
        </patternFill>
      </fill>
    </ndxf>
  </rcc>
  <rcc rId="17089" sId="1" odxf="1" dxf="1">
    <nc r="D1672">
      <f>ROUND((F1672+G1672+H1672+I1672+J1672+K1672+M1672+O1672+P1672+Q1672+R1672+S1672)*0.0214,2)</f>
    </nc>
    <odxf>
      <fill>
        <patternFill patternType="solid">
          <bgColor rgb="FFFFFF00"/>
        </patternFill>
      </fill>
    </odxf>
    <ndxf>
      <fill>
        <patternFill patternType="none">
          <bgColor indexed="65"/>
        </patternFill>
      </fill>
    </ndxf>
  </rcc>
  <rcc rId="17090" sId="1" odxf="1" dxf="1">
    <nc r="C1669">
      <f>ROUND(SUM(D1669+E1669+F1669+G1669+H1669+I1669+J1669+K1669+M1669+O1669+P1669+Q1669+R1669+S1669),2)</f>
    </nc>
    <odxf>
      <fill>
        <patternFill patternType="solid">
          <bgColor rgb="FFFFFF00"/>
        </patternFill>
      </fill>
    </odxf>
    <ndxf>
      <fill>
        <patternFill patternType="none">
          <bgColor indexed="65"/>
        </patternFill>
      </fill>
    </ndxf>
  </rcc>
  <rcc rId="17091" sId="1" odxf="1" dxf="1">
    <nc r="C1670">
      <f>ROUND(SUM(D1670+E1670+F1670+G1670+H1670+I1670+J1670+K1670+M1670+O1670+P1670+Q1670+R1670+S1670),2)</f>
    </nc>
    <odxf>
      <fill>
        <patternFill patternType="solid">
          <bgColor rgb="FFFFFF00"/>
        </patternFill>
      </fill>
    </odxf>
    <ndxf>
      <fill>
        <patternFill patternType="none">
          <bgColor indexed="65"/>
        </patternFill>
      </fill>
    </ndxf>
  </rcc>
  <rcc rId="17092" sId="1" odxf="1" dxf="1">
    <nc r="C1671">
      <f>ROUND(SUM(D1671+E1671+F1671+G1671+H1671+I1671+J1671+K1671+M1671+O1671+P1671+Q1671+R1671+S1671),2)</f>
    </nc>
    <odxf>
      <fill>
        <patternFill patternType="solid">
          <bgColor rgb="FFFFFF00"/>
        </patternFill>
      </fill>
    </odxf>
    <ndxf>
      <fill>
        <patternFill patternType="none">
          <bgColor indexed="65"/>
        </patternFill>
      </fill>
    </ndxf>
  </rcc>
  <rcc rId="17093" sId="1" odxf="1" dxf="1">
    <nc r="C1672">
      <f>ROUND(SUM(D1672+E1672+F1672+G1672+H1672+I1672+J1672+K1672+M1672+O1672+P1672+Q1672+R1672+S1672),2)</f>
    </nc>
    <odxf>
      <fill>
        <patternFill patternType="solid">
          <bgColor rgb="FFFFFF00"/>
        </patternFill>
      </fill>
    </odxf>
    <ndxf>
      <fill>
        <patternFill patternType="none">
          <bgColor indexed="65"/>
        </patternFill>
      </fill>
    </ndxf>
  </rcc>
  <rfmt sheetId="1" sqref="C1669:D1672">
    <dxf>
      <fill>
        <patternFill patternType="solid">
          <bgColor rgb="FFFFFF00"/>
        </patternFill>
      </fill>
    </dxf>
  </rfmt>
  <rcc rId="17094" sId="2" numFmtId="4">
    <nc r="F80">
      <v>3996562.48</v>
    </nc>
  </rcc>
  <rcc rId="17095" sId="2" numFmtId="4">
    <nc r="F28">
      <v>3996562.48</v>
    </nc>
  </rcc>
  <rcc rId="17096" sId="2" numFmtId="4">
    <nc r="F3">
      <v>3996562.48</v>
    </nc>
  </rcc>
  <rcc rId="17097" sId="2" numFmtId="4">
    <nc r="F131">
      <v>3996562.48</v>
    </nc>
  </rcc>
  <rcc rId="17098" sId="1">
    <nc r="D1678">
      <f>ROUND((F1678+G1678+H1678+I1678+J1678+K1678+M1678+O1678+P1678+Q1678+R1678+S1678)*0.0214,2)</f>
    </nc>
  </rcc>
  <rcc rId="17099" sId="1">
    <nc r="D1679">
      <f>ROUND((F1679+G1679+H1679+I1679+J1679+K1679+M1679+O1679+P1679+Q1679+R1679+S1679)*0.0214,2)</f>
    </nc>
  </rcc>
  <rcc rId="17100" sId="1">
    <nc r="C1678">
      <f>ROUND(SUM(D1678+E1678+F1678+G1678+H1678+I1678+J1678+K1678+M1678+O1678+P1678+Q1678+R1678+S1678),2)</f>
    </nc>
  </rcc>
  <rcc rId="17101" sId="1">
    <nc r="C1679">
      <f>ROUND(SUM(D1679+E1679+F1679+G1679+H1679+I1679+J1679+K1679+M1679+O1679+P1679+Q1679+R1679+S1679),2)</f>
    </nc>
  </rcc>
  <rcc rId="17102" sId="2" numFmtId="4">
    <nc r="F72">
      <v>23979374.890000001</v>
    </nc>
  </rcc>
  <rcc rId="17103" sId="2" numFmtId="4">
    <nc r="F73">
      <v>23979374.890000001</v>
    </nc>
  </rcc>
  <rcc rId="17104" sId="1" numFmtId="4">
    <nc r="M1669">
      <v>3801181.74</v>
    </nc>
  </rcc>
  <rcc rId="17105" sId="1" numFmtId="4">
    <nc r="M1670">
      <v>3801181.74</v>
    </nc>
  </rcc>
  <rcc rId="17106" sId="1" numFmtId="4">
    <nc r="M1671">
      <v>3801181.74</v>
    </nc>
  </rcc>
  <rcc rId="17107" sId="1" numFmtId="4">
    <nc r="M1672">
      <v>3801181.74</v>
    </nc>
  </rcc>
  <rcc rId="17108" sId="1" numFmtId="4">
    <oc r="M1678">
      <f>3801181.74*L1678</f>
    </oc>
    <nc r="M1678">
      <v>22807090.440000001</v>
    </nc>
  </rcc>
  <rcc rId="17109" sId="1" numFmtId="4">
    <oc r="M1679">
      <f>3801181.74*L1679</f>
    </oc>
    <nc r="M1679">
      <v>22807090.440000001</v>
    </nc>
  </rcc>
  <rcc rId="17110" sId="1">
    <nc r="D1694">
      <f>ROUND((F1694+G1694+H1694+I1694+J1694+K1694+M1694+O1694+P1694+Q1694+R1694+S1694)*0.0214,2)</f>
    </nc>
  </rcc>
  <rcc rId="17111" sId="1">
    <nc r="D1696">
      <f>ROUND((F1696+G1696+H1696+I1696+J1696+K1696+M1696+O1696+P1696+Q1696+R1696+S1696)*0.0214,2)</f>
    </nc>
  </rcc>
  <rcc rId="17112" sId="1">
    <nc r="C1694">
      <f>ROUND(SUM(D1694+E1694+F1694+G1694+H1694+I1694+J1694+K1694+M1694+O1694+P1694+Q1694+R1694+S1694),2)</f>
    </nc>
  </rcc>
  <rcc rId="17113" sId="1">
    <nc r="C1696">
      <f>ROUND(SUM(D1696+E1696+F1696+G1696+H1696+I1696+J1696+K1696+M1696+O1696+P1696+Q1696+R1696+S1696),2)</f>
    </nc>
  </rcc>
  <rcc rId="17114" sId="1" numFmtId="4">
    <oc r="M1694">
      <f>3801181.74*L1694</f>
    </oc>
    <nc r="M1694">
      <v>15204726.960000001</v>
    </nc>
  </rcc>
  <rcc rId="17115" sId="1" numFmtId="4">
    <oc r="M1696">
      <f>3801181.74*L1696</f>
    </oc>
    <nc r="M1696">
      <v>7602363.4800000004</v>
    </nc>
  </rcc>
  <rcc rId="17116" sId="2" numFmtId="4">
    <nc r="F27">
      <v>15986249.93</v>
    </nc>
  </rcc>
  <rcc rId="17117" sId="2" numFmtId="4">
    <nc r="F42">
      <v>7993124.96</v>
    </nc>
  </rcc>
  <rcc rId="17118" sId="1">
    <nc r="D1720">
      <f>ROUND((F1720+G1720+H1720+I1720+J1720+K1720+M1720+O1720+P1720+Q1720+R1720+S1720)*0.0214,2)</f>
    </nc>
  </rcc>
  <rcc rId="17119" sId="1">
    <nc r="D1721">
      <f>ROUND((F1721+G1721+H1721+I1721+J1721+K1721+M1721+O1721+P1721+Q1721+R1721+S1721)*0.0214,2)</f>
    </nc>
  </rcc>
  <rcc rId="17120" sId="1">
    <nc r="C1720">
      <f>ROUND(SUM(D1720+E1720+F1720+G1720+H1720+I1720+J1720+K1720+M1720+O1720+P1720+Q1720+R1720+S1720),2)</f>
    </nc>
  </rcc>
  <rcc rId="17121" sId="1">
    <nc r="C1721">
      <f>ROUND(SUM(D1721+E1721+F1721+G1721+H1721+I1721+J1721+K1721+M1721+O1721+P1721+Q1721+R1721+S1721),2)</f>
    </nc>
  </rcc>
  <rcc rId="17122" sId="1" numFmtId="4">
    <oc r="M1720">
      <f>3801181.74*L1720</f>
    </oc>
    <nc r="M1720">
      <v>22807090.440000001</v>
    </nc>
  </rcc>
  <rcc rId="17123" sId="1" numFmtId="4">
    <oc r="M1721">
      <f>3801181.74*L1721</f>
    </oc>
    <nc r="M1721">
      <v>22807090.440000001</v>
    </nc>
  </rcc>
  <rcc rId="17124" sId="2" numFmtId="4">
    <nc r="F96">
      <v>23979374.890000001</v>
    </nc>
  </rcc>
  <rcc rId="17125" sId="2" numFmtId="4">
    <nc r="F129">
      <v>23979374.890000001</v>
    </nc>
  </rcc>
  <rcc rId="17126" sId="1">
    <nc r="D1729">
      <f>ROUND((F1729+G1729+H1729+I1729+J1729+K1729+M1729+O1729+P1729+Q1729+R1729+S1729)*0.0214,2)</f>
    </nc>
  </rcc>
  <rcc rId="17127" sId="1">
    <nc r="D1735">
      <f>ROUND((F1735+G1735+H1735+I1735+J1735+K1735+M1735+O1735+P1735+Q1735+R1735+S1735)*0.0214,2)</f>
    </nc>
  </rcc>
  <rcc rId="17128" sId="1">
    <nc r="C1729">
      <f>ROUND(SUM(D1729+E1729+F1729+G1729+H1729+I1729+J1729+K1729+M1729+O1729+P1729+Q1729+R1729+S1729),2)</f>
    </nc>
  </rcc>
  <rcc rId="17129" sId="1">
    <nc r="C1735">
      <f>ROUND(SUM(D1735+E1735+F1735+G1735+H1735+I1735+J1735+K1735+M1735+O1735+P1735+Q1735+R1735+S1735),2)</f>
    </nc>
  </rcc>
  <rcc rId="17130" sId="1" numFmtId="4">
    <oc r="M1729">
      <f>3801181.74*L1729</f>
    </oc>
    <nc r="M1729">
      <v>3801181.74</v>
    </nc>
  </rcc>
  <rcc rId="17131" sId="1" numFmtId="4">
    <oc r="M1735">
      <f>3801181.74*L1735</f>
    </oc>
    <nc r="M1735">
      <v>22807090.440000001</v>
    </nc>
  </rcc>
  <rcc rId="17132" sId="2" numFmtId="4">
    <nc r="F31">
      <v>3996562.48</v>
    </nc>
  </rcc>
  <rcc rId="17133" sId="2" numFmtId="4">
    <nc r="F135">
      <v>23979374.890000001</v>
    </nc>
  </rcc>
  <rcc rId="17134" sId="1">
    <nc r="D1757">
      <f>ROUND((F1757+G1757+H1757+I1757+J1757+K1757+M1757+O1757+P1757+Q1757+R1757+S1757)*0.0214,2)</f>
    </nc>
  </rcc>
  <rcc rId="17135" sId="1">
    <nc r="C1757">
      <f>ROUND(SUM(D1757+E1757+F1757+G1757+H1757+I1757+J1757+K1757+M1757+O1757+P1757+Q1757+R1757+S1757),2)</f>
    </nc>
  </rcc>
  <rcc rId="17136" sId="1" numFmtId="4">
    <oc r="M1757">
      <f>3801181.74*L1757</f>
    </oc>
    <nc r="M1757">
      <v>11403545.220000001</v>
    </nc>
  </rcc>
  <rcc rId="17137" sId="2" numFmtId="4">
    <nc r="F37">
      <v>11989687.449999999</v>
    </nc>
  </rcc>
  <rcc rId="17138" sId="1" odxf="1" dxf="1">
    <nc r="D1895">
      <f>ROUND((F1895+G1895+H1895+I1895+J1895+K1895+M1895+O1895+P1895+Q1895+R1895+S1895)*0.0214,2)</f>
    </nc>
    <odxf>
      <fill>
        <patternFill patternType="solid">
          <bgColor rgb="FFFFFF00"/>
        </patternFill>
      </fill>
    </odxf>
    <ndxf>
      <fill>
        <patternFill patternType="none">
          <bgColor indexed="65"/>
        </patternFill>
      </fill>
    </ndxf>
  </rcc>
  <rcc rId="17139" sId="1" odxf="1" dxf="1">
    <nc r="C1895">
      <f>ROUND(SUM(D1895+E1895+F1895+G1895+H1895+I1895+J1895+K1895+M1895+O1895+P1895+Q1895+R1895+S1895),2)</f>
    </nc>
    <odxf>
      <fill>
        <patternFill patternType="solid">
          <bgColor rgb="FFFFFF00"/>
        </patternFill>
      </fill>
    </odxf>
    <ndxf>
      <fill>
        <patternFill patternType="none">
          <bgColor indexed="65"/>
        </patternFill>
      </fill>
    </ndxf>
  </rcc>
  <rfmt sheetId="1" sqref="C1895:D1895">
    <dxf>
      <fill>
        <patternFill patternType="solid">
          <bgColor rgb="FFFFFF00"/>
        </patternFill>
      </fill>
    </dxf>
  </rfmt>
  <rcc rId="17140" sId="1" numFmtId="4">
    <oc r="M1895">
      <f>3801181.74*L1895</f>
    </oc>
    <nc r="M1895">
      <v>7602363.4800000004</v>
    </nc>
  </rcc>
  <rcc rId="17141" sId="2" numFmtId="4">
    <nc r="F49">
      <v>7993124.96</v>
    </nc>
  </rcc>
</revisions>
</file>

<file path=xl/revisions/revisionLog4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73" sId="2" odxf="1" dxf="1">
    <nc r="G47" t="inlineStr">
      <is>
        <t>Аукцион не состоялся (33/01-сд-2582 от 21.10.2022)</t>
      </is>
    </nc>
    <odxf>
      <numFmt numFmtId="0" formatCode="General"/>
    </odxf>
    <ndxf>
      <numFmt numFmtId="4" formatCode="#,##0.00"/>
    </ndxf>
  </rcc>
  <rcc rId="24674" sId="2" odxf="1" dxf="1">
    <nc r="G136" t="inlineStr">
      <is>
        <t>Аукцион не состоялся (33/01-сд-2582 от 21.10.2022)</t>
      </is>
    </nc>
    <odxf>
      <numFmt numFmtId="0" formatCode="General"/>
    </odxf>
    <ndxf>
      <numFmt numFmtId="4" formatCode="#,##0.00"/>
    </ndxf>
  </rcc>
  <rcc rId="24675" sId="2" odxf="1" dxf="1">
    <nc r="G148" t="inlineStr">
      <is>
        <t>Аукцион не состоялся (33/01-сд-2582 от 21.10.2022)</t>
      </is>
    </nc>
    <odxf>
      <numFmt numFmtId="0" formatCode="General"/>
    </odxf>
    <ndxf>
      <numFmt numFmtId="4" formatCode="#,##0.00"/>
    </ndxf>
  </rcc>
  <rcc rId="24676" sId="2" odxf="1" dxf="1">
    <nc r="B47" t="inlineStr">
      <is>
        <t>-</t>
      </is>
    </nc>
    <odxf/>
    <ndxf/>
  </rcc>
  <rcc rId="24677" sId="2">
    <nc r="C47" t="inlineStr">
      <is>
        <t>2022</t>
      </is>
    </nc>
  </rcc>
  <rcc rId="24678" sId="2">
    <nc r="D47" t="inlineStr">
      <is>
        <t>Сургут</t>
      </is>
    </nc>
  </rcc>
  <rcc rId="24679" sId="2" odxf="1" dxf="1">
    <nc r="B136" t="inlineStr">
      <is>
        <t>-</t>
      </is>
    </nc>
    <odxf/>
    <ndxf/>
  </rcc>
  <rcc rId="24680" sId="2">
    <nc r="C136" t="inlineStr">
      <is>
        <t>2022</t>
      </is>
    </nc>
  </rcc>
  <rcc rId="24681" sId="2">
    <nc r="D136" t="inlineStr">
      <is>
        <t>Сургут</t>
      </is>
    </nc>
  </rcc>
  <rcc rId="24682" sId="2" odxf="1" dxf="1">
    <nc r="B148" t="inlineStr">
      <is>
        <t>-</t>
      </is>
    </nc>
    <odxf/>
    <ndxf/>
  </rcc>
  <rcc rId="24683" sId="2">
    <nc r="C148" t="inlineStr">
      <is>
        <t>2022</t>
      </is>
    </nc>
  </rcc>
  <rcc rId="24684" sId="2">
    <nc r="D148" t="inlineStr">
      <is>
        <t>Сургут</t>
      </is>
    </nc>
  </rcc>
</revisions>
</file>

<file path=xl/revisions/revisionLog4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85" sId="2">
    <nc r="E64" t="inlineStr">
      <is>
        <t>ул. Пушкина, д. 29</t>
      </is>
    </nc>
  </rcc>
  <rcc rId="24686" sId="2" numFmtId="4">
    <nc r="F64">
      <v>20026249.579999998</v>
    </nc>
  </rcc>
  <rcc rId="24687" sId="2" odxf="1" dxf="1">
    <nc r="B64" t="inlineStr">
      <is>
        <t>-</t>
      </is>
    </nc>
    <odxf/>
    <ndxf/>
  </rcc>
  <rcc rId="24688" sId="2">
    <nc r="C64" t="inlineStr">
      <is>
        <t>2022</t>
      </is>
    </nc>
  </rcc>
  <rcc rId="24689" sId="2">
    <nc r="D64" t="inlineStr">
      <is>
        <t>Сургут</t>
      </is>
    </nc>
  </rcc>
  <rcc rId="24690" sId="2" odxf="1" dxf="1">
    <nc r="G64" t="inlineStr">
      <is>
        <t>Аукцион не состоялся (33/01-сд-2582 от 21.10.2022)</t>
      </is>
    </nc>
    <odxf>
      <numFmt numFmtId="0" formatCode="General"/>
    </odxf>
    <ndxf>
      <numFmt numFmtId="4" formatCode="#,##0.00"/>
    </ndxf>
  </rcc>
  <rrc rId="24691" sId="1" ref="A1912:XFD1912" action="deleteRow">
    <rfmt sheetId="1" xfDxf="1" sqref="A1912:XFD1912" start="0" length="0">
      <dxf>
        <font>
          <color auto="1"/>
        </font>
      </dxf>
    </rfmt>
    <rcc rId="0" sId="1" dxf="1">
      <nc r="A1912">
        <v>433</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12" t="inlineStr">
        <is>
          <t>ул. Пушкина, д. 29</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12">
        <f>ROUND(SUM(D1912+E1912+F1912+G1912+H1912+I1912+J1912+K1912+M1912+O1912+P1912+Q1912+R1912+S1912),2)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12">
        <f>ROUND((F1912+G1912+H1912+I1912+J1912+K1912+M1912+O1912+P1912+Q1912+R1912+S1912)*0.0214,2)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12"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G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J1912">
        <v>2847317.8859999999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12"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912"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912">
        <v>8492719.625</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P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912">
        <v>8266629.3949999996</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R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1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617:J1617">
    <dxf>
      <fill>
        <patternFill patternType="solid">
          <bgColor rgb="FFFFFF00"/>
        </patternFill>
      </fill>
    </dxf>
  </rfmt>
  <rcc rId="24692" sId="1" numFmtId="4">
    <oc r="H1617">
      <v>1764958.56</v>
    </oc>
    <nc r="H1617"/>
  </rcc>
  <rcc rId="24693" sId="1" numFmtId="4">
    <oc r="I1617">
      <v>844042.54</v>
    </oc>
    <nc r="I1617"/>
  </rcc>
  <rcc rId="24694" sId="1" numFmtId="4">
    <oc r="J1617">
      <v>1009439.7</v>
    </oc>
    <nc r="J1617"/>
  </rcc>
  <rcc rId="24695" sId="1">
    <nc r="T1617" t="inlineStr">
      <is>
        <t>ХГВС, ВО по невозможности на 2023 год</t>
      </is>
    </nc>
  </rcc>
  <rcv guid="{588C31BA-C36B-4B9E-AE8B-D926F1C5CA78}" action="delete"/>
  <rdn rId="0" localSheetId="1" customView="1" name="Z_588C31BA_C36B_4B9E_AE8B_D926F1C5CA78_.wvu.FilterData" hidden="1" oldHidden="1">
    <formula>'2020-2022'!$A$7:$S$2019</formula>
    <oldFormula>'2020-2022'!$A$7:$S$2019</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4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98" sId="1" xfDxf="1" dxf="1">
    <nc r="T1485" t="inlineStr">
      <is>
        <t>Аукцион не состоялся (33/01-сд-2651 от 28.10.2022)</t>
      </is>
    </nc>
    <ndxf>
      <font>
        <color auto="1"/>
      </font>
    </ndxf>
  </rcc>
  <rcc rId="24699" sId="1">
    <nc r="T1486" t="inlineStr">
      <is>
        <t>Аукцион не состоялся (33/01-сд-2651 от 28.10.2022)</t>
      </is>
    </nc>
  </rcc>
  <rcc rId="24700" sId="1" numFmtId="4">
    <oc r="S1486">
      <v>1003293.72</v>
    </oc>
    <nc r="S1486"/>
  </rcc>
  <rcc rId="24701" sId="1" numFmtId="4">
    <oc r="Q1486">
      <v>4639891.8600000003</v>
    </oc>
    <nc r="Q1486"/>
  </rcc>
  <rcc rId="24702" sId="1" numFmtId="4">
    <oc r="Q1485">
      <v>4695464.8099999996</v>
    </oc>
    <nc r="Q1485"/>
  </rcc>
  <rcc rId="24703" sId="1" numFmtId="4">
    <oc r="D1485">
      <v>152557.1</v>
    </oc>
    <nc r="D1485"/>
  </rcc>
  <rcc rId="24704" sId="1" numFmtId="4">
    <oc r="D1486">
      <v>142204.54</v>
    </oc>
    <nc r="D1486"/>
  </rcc>
  <rfmt sheetId="1" sqref="E1485:E1486">
    <dxf>
      <fill>
        <patternFill patternType="none">
          <bgColor auto="1"/>
        </patternFill>
      </fill>
    </dxf>
  </rfmt>
  <rcv guid="{588C31BA-C36B-4B9E-AE8B-D926F1C5CA78}" action="delete"/>
  <rdn rId="0" localSheetId="1" customView="1" name="Z_588C31BA_C36B_4B9E_AE8B_D926F1C5CA78_.wvu.FilterData" hidden="1" oldHidden="1">
    <formula>'2020-2022'!$A$7:$S$2019</formula>
    <oldFormula>'2020-2022'!$A$7:$S$2019</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4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07" sId="2">
    <nc r="E29" t="inlineStr">
      <is>
        <t>пгт. Талинка, мкр. 2,  д. 2</t>
      </is>
    </nc>
  </rcc>
  <rcc rId="24708" sId="2" numFmtId="4">
    <nc r="F29">
      <v>196482.03</v>
    </nc>
  </rcc>
  <rcc rId="24709" sId="2" odxf="1" dxf="1">
    <nc r="B29" t="inlineStr">
      <is>
        <t>-</t>
      </is>
    </nc>
    <odxf/>
    <ndxf/>
  </rcc>
  <rcc rId="24710" sId="2">
    <nc r="C29" t="inlineStr">
      <is>
        <t>2022</t>
      </is>
    </nc>
  </rcc>
  <rcc rId="24711" sId="2">
    <nc r="D29" t="inlineStr">
      <is>
        <t>Октябрьский район</t>
      </is>
    </nc>
  </rcc>
  <rrc rId="24712" sId="1" ref="A1786:XFD1786" action="deleteRow">
    <undo index="0" exp="area" dr="S1784:S1786" r="S1787" sId="1"/>
    <undo index="0" exp="area" dr="R1784:R1786" r="R1787" sId="1"/>
    <undo index="0" exp="area" dr="Q1784:Q1786" r="Q1787" sId="1"/>
    <undo index="0" exp="area" dr="P1784:P1786" r="P1787" sId="1"/>
    <undo index="0" exp="area" dr="O1784:O1786" r="O1787" sId="1"/>
    <undo index="0" exp="area" dr="N1784:N1786" r="N1787" sId="1"/>
    <undo index="0" exp="area" dr="M1784:M1786" r="M1787" sId="1"/>
    <undo index="0" exp="area" dr="L1784:L1786" r="L1787" sId="1"/>
    <undo index="0" exp="area" dr="K1784:K1786" r="K1787" sId="1"/>
    <undo index="0" exp="area" dr="J1784:J1786" r="J1787" sId="1"/>
    <undo index="0" exp="area" dr="I1784:I1786" r="I1787" sId="1"/>
    <undo index="0" exp="area" dr="H1784:H1786" r="H1787" sId="1"/>
    <undo index="0" exp="area" dr="G1784:G1786" r="G1787" sId="1"/>
    <undo index="0" exp="area" dr="F1784:F1786" r="F1787" sId="1"/>
    <undo index="0" exp="area" dr="E1784:E1786" r="E1787" sId="1"/>
    <undo index="0" exp="area" dr="D1784:D1786" r="D1787" sId="1"/>
    <rfmt sheetId="1" xfDxf="1" sqref="A1786:XFD1786" start="0" length="0">
      <dxf>
        <font>
          <color auto="1"/>
        </font>
      </dxf>
    </rfmt>
    <rcc rId="0" sId="1" dxf="1">
      <nc r="A1786">
        <v>294</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786" t="inlineStr">
        <is>
          <t>пгт. Талинка, мкр. 2,  д. 2</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786">
        <f>ROUND(SUM(D1786+E1786+F1786+G1786+H1786+I1786+J1786+K1786+M1786+O1786+P1786+Q1786+R1786+S1786),2)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D1786" start="0" length="0">
      <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dxf>
    </rfmt>
    <rcc rId="0" sId="1" dxf="1" numFmtId="4">
      <nc r="E1786">
        <v>196482.03</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F1786"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1786"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H1786"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786"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1786"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78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786"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78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78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78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78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786"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78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78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fmt sheetId="2" sqref="G29" start="0" length="0">
    <dxf>
      <numFmt numFmtId="4" formatCode="#,##0.00"/>
    </dxf>
  </rfmt>
  <rcc rId="24713" sId="2">
    <nc r="G29" t="inlineStr">
      <is>
        <t>Аукцион не состоялся (33/01-сд-2760 от 08.11.2022)</t>
      </is>
    </nc>
  </rcc>
  <rcv guid="{588C31BA-C36B-4B9E-AE8B-D926F1C5CA78}" action="delete"/>
  <rdn rId="0" localSheetId="1" customView="1" name="Z_588C31BA_C36B_4B9E_AE8B_D926F1C5CA78_.wvu.FilterData" hidden="1" oldHidden="1">
    <formula>'2020-2022'!$A$7:$S$2018</formula>
    <oldFormula>'2020-2022'!$A$7:$S$2018</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4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16" sId="2">
    <nc r="A16">
      <v>9</v>
    </nc>
  </rcc>
  <rcc rId="24717" sId="2">
    <nc r="A18">
      <v>10</v>
    </nc>
  </rcc>
  <rcc rId="24718" sId="2">
    <nc r="A21">
      <v>11</v>
    </nc>
  </rcc>
  <rcc rId="24719" sId="2">
    <nc r="A79">
      <v>12</v>
    </nc>
  </rcc>
  <rcc rId="24720" sId="2">
    <nc r="A27">
      <v>13</v>
    </nc>
  </rcc>
  <rcc rId="24721" sId="2">
    <nc r="A3">
      <v>14</v>
    </nc>
  </rcc>
  <rcc rId="24722" sId="2">
    <nc r="A129">
      <v>15</v>
    </nc>
  </rcc>
  <rcc rId="24723" sId="2">
    <nc r="A71">
      <v>16</v>
    </nc>
  </rcc>
  <rcc rId="24724" sId="2">
    <nc r="A72">
      <v>17</v>
    </nc>
  </rcc>
  <rcc rId="24725" sId="2">
    <nc r="A26">
      <v>18</v>
    </nc>
  </rcc>
  <rcc rId="24726" sId="2">
    <nc r="A41">
      <v>19</v>
    </nc>
  </rcc>
  <rcc rId="24727" sId="2">
    <nc r="A95">
      <v>20</v>
    </nc>
  </rcc>
  <rcc rId="24728" sId="2">
    <nc r="A128">
      <v>21</v>
    </nc>
  </rcc>
  <rcc rId="24729" sId="2">
    <nc r="A30">
      <v>22</v>
    </nc>
  </rcc>
  <rcc rId="24730" sId="2">
    <nc r="A133">
      <v>23</v>
    </nc>
  </rcc>
  <rcc rId="24731" sId="2">
    <nc r="A36">
      <v>24</v>
    </nc>
  </rcc>
  <rcc rId="24732" sId="2">
    <nc r="A48">
      <v>25</v>
    </nc>
  </rcc>
  <rcc rId="24733" sId="2">
    <nc r="A25">
      <v>26</v>
    </nc>
  </rcc>
  <rcc rId="24734" sId="2">
    <nc r="A37">
      <v>27</v>
    </nc>
  </rcc>
  <rcc rId="24735" sId="2">
    <nc r="A109">
      <v>28</v>
    </nc>
  </rcc>
  <rcc rId="24736" sId="2">
    <nc r="A104">
      <v>29</v>
    </nc>
  </rcc>
  <rcc rId="24737" sId="2">
    <nc r="A96">
      <v>30</v>
    </nc>
  </rcc>
  <rcc rId="24738" sId="2">
    <nc r="A117">
      <v>31</v>
    </nc>
  </rcc>
  <rcc rId="24739" sId="2">
    <nc r="A144">
      <v>32</v>
    </nc>
  </rcc>
  <rcc rId="24740" sId="2">
    <nc r="A60">
      <v>33</v>
    </nc>
  </rcc>
  <rcc rId="24741" sId="2">
    <nc r="A65">
      <v>34</v>
    </nc>
  </rcc>
  <rcc rId="24742" sId="2">
    <nc r="A149">
      <v>35</v>
    </nc>
  </rcc>
  <rcc rId="24743" sId="2">
    <nc r="A34">
      <v>36</v>
    </nc>
  </rcc>
  <rcc rId="24744" sId="2">
    <nc r="A42">
      <v>37</v>
    </nc>
  </rcc>
  <rcc rId="24745" sId="2">
    <nc r="A28">
      <v>38</v>
    </nc>
  </rcc>
  <rcc rId="24746" sId="2">
    <nc r="A63">
      <v>39</v>
    </nc>
  </rcc>
  <rcc rId="24747" sId="2">
    <nc r="A32">
      <v>40</v>
    </nc>
  </rcc>
  <rcc rId="24748" sId="2">
    <nc r="A110">
      <v>41</v>
    </nc>
  </rcc>
  <rcc rId="24749" sId="2">
    <nc r="A61">
      <v>42</v>
    </nc>
  </rcc>
  <rcc rId="24750" sId="2">
    <nc r="A147">
      <v>43</v>
    </nc>
  </rcc>
  <rcc rId="24751" sId="2">
    <nc r="A107">
      <v>44</v>
    </nc>
  </rcc>
  <rcc rId="24752" sId="2">
    <nc r="A75">
      <v>45</v>
    </nc>
  </rcc>
  <rcc rId="24753" sId="2">
    <nc r="A151">
      <v>46</v>
    </nc>
  </rcc>
  <rcc rId="24754" sId="2">
    <nc r="A62">
      <v>47</v>
    </nc>
  </rcc>
  <rcc rId="24755" sId="2">
    <nc r="A146">
      <v>48</v>
    </nc>
  </rcc>
  <rcc rId="24756" sId="2">
    <nc r="A143">
      <v>49</v>
    </nc>
  </rcc>
  <rcc rId="24757" sId="2">
    <nc r="A55">
      <v>50</v>
    </nc>
  </rcc>
  <rcc rId="24758" sId="2">
    <nc r="A52">
      <v>51</v>
    </nc>
  </rcc>
  <rcc rId="24759" sId="2">
    <nc r="A47">
      <v>52</v>
    </nc>
  </rcc>
  <rcc rId="24760" sId="2">
    <nc r="A136">
      <v>53</v>
    </nc>
  </rcc>
  <rcc rId="24761" sId="2">
    <nc r="A148">
      <v>54</v>
    </nc>
  </rcc>
  <rcc rId="24762" sId="2">
    <nc r="A64">
      <v>55</v>
    </nc>
  </rcc>
  <rcc rId="24763" sId="2">
    <nc r="A29">
      <v>56</v>
    </nc>
  </rcc>
</revisions>
</file>

<file path=xl/revisions/revisionLog4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88C31BA-C36B-4B9E-AE8B-D926F1C5CA78}" action="delete"/>
  <rdn rId="0" localSheetId="1" customView="1" name="Z_588C31BA_C36B_4B9E_AE8B_D926F1C5CA78_.wvu.FilterData" hidden="1" oldHidden="1">
    <formula>'2020-2022'!$A$7:$S$2018</formula>
    <oldFormula>'2020-2022'!$A$7:$S$2018</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4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66" sId="2">
    <nc r="E31" t="inlineStr">
      <is>
        <t>мкр. Энергетиков, д. 40</t>
      </is>
    </nc>
  </rcc>
  <rcc rId="24767" sId="2">
    <nc r="D31" t="inlineStr">
      <is>
        <t>Нягань</t>
      </is>
    </nc>
  </rcc>
</revisions>
</file>

<file path=xl/revisions/revisionLog4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68" sId="2" numFmtId="4">
    <nc r="F31">
      <v>1429608.89</v>
    </nc>
  </rcc>
</revisions>
</file>

<file path=xl/revisions/revisionLog4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88C31BA-C36B-4B9E-AE8B-D926F1C5CA78}" action="delete"/>
  <rdn rId="0" localSheetId="1" customView="1" name="Z_588C31BA_C36B_4B9E_AE8B_D926F1C5CA78_.wvu.FilterData" hidden="1" oldHidden="1">
    <formula>'2020-2022'!$A$7:$S$2018</formula>
    <oldFormula>'2020-2022'!$A$7:$S$2018</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42" sId="1" numFmtId="4">
    <oc r="F1894">
      <v>1644882.18</v>
    </oc>
    <nc r="F1894">
      <v>1581386.65</v>
    </nc>
  </rcc>
  <rfmt sheetId="1" sqref="F1894">
    <dxf>
      <fill>
        <patternFill patternType="solid">
          <bgColor rgb="FFFFFF00"/>
        </patternFill>
      </fill>
    </dxf>
  </rfmt>
  <rcc rId="17143" sId="1" numFmtId="4">
    <oc r="H1894">
      <v>3773258.15</v>
    </oc>
    <nc r="H1894">
      <v>2050399.85</v>
    </nc>
  </rcc>
  <rfmt sheetId="1" sqref="H1894">
    <dxf>
      <fill>
        <patternFill patternType="solid">
          <bgColor rgb="FFFFFF00"/>
        </patternFill>
      </fill>
    </dxf>
  </rfmt>
  <rcc rId="17144" sId="1" numFmtId="4">
    <oc r="I1894">
      <v>1804437.28</v>
    </oc>
    <nc r="I1894">
      <v>948011.58</v>
    </nc>
  </rcc>
  <rfmt sheetId="1" sqref="I1894">
    <dxf>
      <fill>
        <patternFill patternType="solid">
          <bgColor rgb="FFFFFF00"/>
        </patternFill>
      </fill>
    </dxf>
  </rfmt>
  <rcc rId="17145" sId="1" numFmtId="4">
    <oc r="J1894">
      <v>2158017.6</v>
    </oc>
    <nc r="J1894">
      <v>839269</v>
    </nc>
  </rcc>
  <rfmt sheetId="1" sqref="J1894">
    <dxf>
      <fill>
        <patternFill patternType="solid">
          <bgColor rgb="FFFFFF00"/>
        </patternFill>
      </fill>
    </dxf>
  </rfmt>
  <rcc rId="17146" sId="1" numFmtId="4">
    <oc r="G1891">
      <v>9781196.5607999992</v>
    </oc>
    <nc r="G1891">
      <v>7253804.29</v>
    </nc>
  </rcc>
  <rfmt sheetId="1" sqref="G1891">
    <dxf>
      <fill>
        <patternFill patternType="solid">
          <bgColor rgb="FFFFFF00"/>
        </patternFill>
      </fill>
    </dxf>
  </rfmt>
  <rcc rId="17147" sId="1" numFmtId="4">
    <oc r="O1891">
      <v>9604463.9600000009</v>
    </oc>
    <nc r="O1891">
      <v>8059980.0899999999</v>
    </nc>
  </rcc>
  <rfmt sheetId="1" sqref="O1891">
    <dxf>
      <fill>
        <patternFill patternType="solid">
          <bgColor rgb="FFFFFF00"/>
        </patternFill>
      </fill>
    </dxf>
  </rfmt>
  <rfmt sheetId="1" sqref="G1893">
    <dxf>
      <fill>
        <patternFill patternType="solid">
          <bgColor rgb="FFFFFF00"/>
        </patternFill>
      </fill>
    </dxf>
  </rfmt>
  <rcc rId="17148" sId="1" numFmtId="4">
    <oc r="G1893">
      <v>6715812.4299999997</v>
    </oc>
    <nc r="G1893">
      <v>3979615.13</v>
    </nc>
  </rcc>
  <rcc rId="17149" sId="1" numFmtId="4">
    <oc r="O1980">
      <v>12982463.779999997</v>
    </oc>
    <nc r="O1980">
      <v>6593699.4699999997</v>
    </nc>
  </rcc>
  <rfmt sheetId="1" sqref="O1980">
    <dxf>
      <fill>
        <patternFill patternType="solid">
          <bgColor rgb="FFFFFF00"/>
        </patternFill>
      </fill>
    </dxf>
  </rfmt>
  <rcc rId="17150" sId="1" numFmtId="4">
    <oc r="F1988">
      <v>1505984.89</v>
    </oc>
    <nc r="F1988">
      <v>3594208.07</v>
    </nc>
  </rcc>
  <rfmt sheetId="1" sqref="F1988">
    <dxf>
      <fill>
        <patternFill patternType="solid">
          <bgColor rgb="FFFFFF00"/>
        </patternFill>
      </fill>
    </dxf>
  </rfmt>
  <rcc rId="17151" sId="1" numFmtId="4">
    <oc r="H1988">
      <v>5748574.6200000001</v>
    </oc>
    <nc r="H1988">
      <v>3514058.22</v>
    </nc>
  </rcc>
  <rfmt sheetId="1" sqref="H1988">
    <dxf>
      <fill>
        <patternFill patternType="solid">
          <bgColor rgb="FFFFFF00"/>
        </patternFill>
      </fill>
    </dxf>
  </rfmt>
  <rfmt sheetId="1" sqref="I1988">
    <dxf>
      <fill>
        <patternFill patternType="solid">
          <bgColor rgb="FFFFFF00"/>
        </patternFill>
      </fill>
    </dxf>
  </rfmt>
  <rcc rId="17152" sId="1" numFmtId="4">
    <oc r="I1988">
      <v>2749067.76</v>
    </oc>
    <nc r="I1988">
      <v>1439536.21</v>
    </nc>
  </rcc>
  <rfmt sheetId="1" sqref="J1988">
    <dxf>
      <fill>
        <patternFill patternType="solid">
          <bgColor rgb="FFFFFF00"/>
        </patternFill>
      </fill>
    </dxf>
  </rfmt>
  <rcc rId="17153" sId="1" numFmtId="4">
    <oc r="J1988">
      <v>3287748.86</v>
    </oc>
    <nc r="J1988">
      <v>1536159.43</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'2020-2022'!$A$7:$S$2128</formula>
    <oldFormula>'2020-2022'!$A$7:$S$2128</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4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71" sId="2">
    <nc r="E40" t="inlineStr">
      <is>
        <t>ул. Пушкина, д. 18</t>
      </is>
    </nc>
  </rcc>
  <rcc rId="24772" sId="2" numFmtId="4">
    <nc r="F40">
      <v>11338481.01</v>
    </nc>
  </rcc>
  <rcc rId="24773" sId="2">
    <nc r="E8" t="inlineStr">
      <is>
        <t>ул. Пушкина, д. 19</t>
      </is>
    </nc>
  </rcc>
  <rcc rId="24774" sId="2" numFmtId="4">
    <nc r="F8">
      <v>11475041.119999999</v>
    </nc>
  </rcc>
  <rcc rId="24775" sId="2" odxf="1" dxf="1">
    <nc r="B40" t="inlineStr">
      <is>
        <t>-</t>
      </is>
    </nc>
    <odxf/>
    <ndxf/>
  </rcc>
  <rcc rId="24776" sId="2">
    <nc r="C40" t="inlineStr">
      <is>
        <t>2022</t>
      </is>
    </nc>
  </rcc>
  <rcc rId="24777" sId="2">
    <nc r="D40" t="inlineStr">
      <is>
        <t>Сургут</t>
      </is>
    </nc>
  </rcc>
  <rcc rId="24778" sId="2" odxf="1" dxf="1">
    <nc r="B8" t="inlineStr">
      <is>
        <t>-</t>
      </is>
    </nc>
    <odxf/>
    <ndxf/>
  </rcc>
  <rcc rId="24779" sId="2">
    <nc r="C8" t="inlineStr">
      <is>
        <t>2022</t>
      </is>
    </nc>
  </rcc>
  <rcc rId="24780" sId="2">
    <nc r="D8" t="inlineStr">
      <is>
        <t>Сургут</t>
      </is>
    </nc>
  </rcc>
  <rcc rId="24781" sId="2">
    <nc r="B31" t="inlineStr">
      <is>
        <t>-</t>
      </is>
    </nc>
  </rcc>
  <rcc rId="24782" sId="2">
    <nc r="C31" t="inlineStr">
      <is>
        <t>2022</t>
      </is>
    </nc>
  </rcc>
  <rcc rId="24783" sId="2">
    <nc r="G31" t="inlineStr">
      <is>
        <t>Исключен из ДПКР аварийный 33/01-вх</t>
      </is>
    </nc>
  </rcc>
  <rcc rId="24784" sId="2" odxf="1" dxf="1">
    <nc r="G40" t="inlineStr">
      <is>
        <t>Аукцион не состоялся (33/01-сд-2582 от 21.10.2022)</t>
      </is>
    </nc>
    <odxf>
      <numFmt numFmtId="0" formatCode="General"/>
    </odxf>
    <ndxf>
      <numFmt numFmtId="4" formatCode="#,##0.00"/>
    </ndxf>
  </rcc>
  <rcc rId="24785" sId="2" odxf="1" dxf="1">
    <nc r="G8" t="inlineStr">
      <is>
        <t>Аукцион не состоялся (33/01-сд-2582 от 21.10.2022)</t>
      </is>
    </nc>
    <odxf>
      <numFmt numFmtId="0" formatCode="General"/>
    </odxf>
    <ndxf>
      <numFmt numFmtId="4" formatCode="#,##0.00"/>
    </ndxf>
  </rcc>
  <rfmt sheetId="2" sqref="E40 E8">
    <dxf>
      <alignment horizontal="left"/>
    </dxf>
  </rfmt>
  <rrc rId="24786" sId="1" ref="A1903:XFD1903" action="deleteRow">
    <rfmt sheetId="1" xfDxf="1" sqref="A1903:XFD1903" start="0" length="0">
      <dxf>
        <font>
          <color auto="1"/>
        </font>
      </dxf>
    </rfmt>
    <rcc rId="0" sId="1" dxf="1">
      <nc r="A1903">
        <v>425</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03" t="inlineStr">
        <is>
          <t>ул. Пушкина, д. 18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03">
        <f>ROUND(SUM(D1903+E1903+F1903+G1903+H1903+I1903+J1903+K1903+M1903+O1903+P1903+Q1903+R1903+S1903),2)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03">
        <f>ROUND((F1903+G1903+H1903+I1903+J1903+K1903+M1903+O1903+P1903+Q1903+R1903+S1903)*0.0214,2)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0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G1903">
        <v>11100921.290999999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0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0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0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4787" sId="1" ref="A1903:XFD1903" action="deleteRow">
    <rfmt sheetId="1" xfDxf="1" sqref="A1903:XFD1903" start="0" length="0">
      <dxf>
        <font>
          <color auto="1"/>
        </font>
      </dxf>
    </rfmt>
    <rcc rId="0" sId="1" dxf="1">
      <nc r="A1903">
        <v>426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03" t="inlineStr">
        <is>
          <t>ул. Пушкина, д. 19</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03">
        <f>ROUND(SUM(D1903+E1903+F1903+G1903+H1903+I1903+J1903+K1903+M1903+O1903+P1903+Q1903+R1903+S1903),2)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03">
        <f>ROUND((F1903+G1903+H1903+I1903+J1903+K1903+M1903+O1903+P1903+Q1903+R1903+S1903)*0.0214,2)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0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G1903">
        <v>11234620.25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0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0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0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R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88" sId="2">
    <nc r="E7" t="inlineStr">
      <is>
        <t>ул. Пушкина, д. 33</t>
      </is>
    </nc>
  </rcc>
  <rcc rId="24789" sId="2" numFmtId="4">
    <nc r="F7">
      <v>49504641</v>
    </nc>
  </rcc>
  <rcc rId="24790" sId="2" odxf="1" dxf="1">
    <nc r="B7" t="inlineStr">
      <is>
        <t>-</t>
      </is>
    </nc>
    <odxf/>
    <ndxf/>
  </rcc>
  <rcc rId="24791" sId="2">
    <nc r="C7" t="inlineStr">
      <is>
        <t>2022</t>
      </is>
    </nc>
  </rcc>
  <rcc rId="24792" sId="2">
    <nc r="D7" t="inlineStr">
      <is>
        <t>Сургут</t>
      </is>
    </nc>
  </rcc>
  <rfmt sheetId="2" sqref="E7 E113 E112 E115 E114 E50 E49 E20 E38 E120 E123 E57 E54">
    <dxf>
      <alignment horizontal="left"/>
    </dxf>
  </rfmt>
  <rcc rId="24793" sId="2" odxf="1" dxf="1">
    <nc r="G7" t="inlineStr">
      <is>
        <t>Аукцион не состоялся (33/01-сд-2582 от 21.10.2022)</t>
      </is>
    </nc>
    <odxf>
      <numFmt numFmtId="0" formatCode="General"/>
    </odxf>
    <ndxf>
      <numFmt numFmtId="4" formatCode="#,##0.00"/>
    </ndxf>
  </rcc>
  <rrc rId="24794" sId="1" ref="A1909:XFD1909" action="deleteRow">
    <rfmt sheetId="1" xfDxf="1" sqref="A1909:XFD1909" start="0" length="0">
      <dxf>
        <font>
          <color auto="1"/>
        </font>
      </dxf>
    </rfmt>
    <rcc rId="0" sId="1" dxf="1">
      <nc r="A1909">
        <v>434</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09" t="inlineStr">
        <is>
          <t>ул. Пушкина, д. 33</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09">
        <f>ROUND(SUM(D1909+E1909+F1909+G1909+H1909+I1909+J1909+K1909+M1909+O1909+P1909+Q1909+R1909+S1909),2)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09">
        <f>ROUND((F1909+G1909+H1909+I1909+J1909+K1909+M1909+O1909+P1909+Q1909+R1909+S1909)*0.0214,2)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0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09" start="0" length="0">
      <dxf>
        <alignment vertical="center"/>
        <border outline="0">
          <right style="thin">
            <color indexed="64"/>
          </right>
          <top style="thin">
            <color indexed="64"/>
          </top>
          <bottom style="thin">
            <color indexed="64"/>
          </bottom>
        </border>
      </dxf>
    </rfmt>
    <rfmt sheetId="1" sqref="G190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H1909">
        <v>9501952.4619999994</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909">
        <v>3726794.15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J1909">
        <v>5431537.0139999995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190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09"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0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909"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909">
        <v>14142123.255000001</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P1909" start="0" length="0">
      <dxf>
        <alignment vertical="center"/>
        <border outline="0">
          <right style="thin">
            <color indexed="64"/>
          </right>
          <top style="thin">
            <color indexed="64"/>
          </top>
          <bottom style="thin">
            <color indexed="64"/>
          </bottom>
        </border>
      </dxf>
    </rfmt>
    <rcc rId="0" sId="1" dxf="1" numFmtId="4">
      <nc r="Q1909">
        <v>15665030.949999999</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R190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0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95" sId="2">
    <nc r="E113" t="inlineStr">
      <is>
        <t>ул. Губкина, д. 21</t>
      </is>
    </nc>
  </rcc>
  <rcc rId="24796" sId="2" numFmtId="4">
    <nc r="F113">
      <v>13736542.84</v>
    </nc>
  </rcc>
  <rcc rId="24797" sId="2" odxf="1" dxf="1">
    <nc r="B113" t="inlineStr">
      <is>
        <t>-</t>
      </is>
    </nc>
    <odxf/>
    <ndxf/>
  </rcc>
  <rcc rId="24798" sId="2">
    <nc r="C113" t="inlineStr">
      <is>
        <t>2022</t>
      </is>
    </nc>
  </rcc>
  <rcc rId="24799" sId="2">
    <nc r="D113" t="inlineStr">
      <is>
        <t>Сургут</t>
      </is>
    </nc>
  </rcc>
  <rcc rId="24800" sId="2" odxf="1" dxf="1">
    <nc r="G113" t="inlineStr">
      <is>
        <t>Аукцион не состоялся (33/01-сд-2582 от 21.10.2022)</t>
      </is>
    </nc>
    <odxf>
      <numFmt numFmtId="0" formatCode="General"/>
    </odxf>
    <ndxf>
      <numFmt numFmtId="4" formatCode="#,##0.00"/>
    </ndxf>
  </rcc>
  <rrc rId="24801" sId="1" ref="A1852:XFD1852" action="deleteRow">
    <rfmt sheetId="1" xfDxf="1" sqref="A1852:XFD1852" start="0" length="0">
      <dxf>
        <font>
          <color auto="1"/>
        </font>
      </dxf>
    </rfmt>
    <rcc rId="0" sId="1" dxf="1">
      <nc r="A1852">
        <v>364</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52" t="inlineStr">
        <is>
          <t>ул. Губкина, д. 21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52">
        <f>ROUND(SUM(D1852+E1852+F1852+G1852+H1852+I1852+J1852+K1852+M1852+O1852+P1852+Q1852+R1852+S1852),2)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52">
        <f>ROUND((F1852+G1852+H1852+I1852+J1852+K1852+M1852+O1852+P1852+Q1852+R1852+S1852)*0.0214,2)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8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8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52"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52"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8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52"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cc rId="0" sId="1" dxf="1" numFmtId="4">
      <nc r="R1852">
        <v>13448739.809999999</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S18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802" sId="2">
    <nc r="E112" t="inlineStr">
      <is>
        <t>мкр. 1-й, д. 29Б</t>
      </is>
    </nc>
  </rcc>
  <rcc rId="24803" sId="2" numFmtId="4">
    <nc r="F112">
      <v>208773.65</v>
    </nc>
  </rcc>
  <rcc rId="24804" sId="2" odxf="1" dxf="1">
    <nc r="B112" t="inlineStr">
      <is>
        <t>-</t>
      </is>
    </nc>
    <odxf/>
    <ndxf/>
  </rcc>
  <rcc rId="24805" sId="2">
    <nc r="C112" t="inlineStr">
      <is>
        <t>2022</t>
      </is>
    </nc>
  </rcc>
  <rcc rId="24806" sId="2">
    <nc r="D112" t="inlineStr">
      <is>
        <t>Нягань</t>
      </is>
    </nc>
  </rcc>
  <rcc rId="24807" sId="2" odxf="1" dxf="1">
    <nc r="G112" t="inlineStr">
      <is>
        <t>По невозможности с 2022 на 2026-2028</t>
      </is>
    </nc>
    <odxf>
      <numFmt numFmtId="0" formatCode="General"/>
    </odxf>
    <ndxf>
      <numFmt numFmtId="4" formatCode="#,##0.00"/>
    </ndxf>
  </rcc>
  <rrc rId="24808" sId="1" ref="A1752:XFD1752" action="deleteRow">
    <rfmt sheetId="1" xfDxf="1" sqref="A1752:XFD1752" start="0" length="0">
      <dxf>
        <font>
          <color auto="1"/>
        </font>
      </dxf>
    </rfmt>
    <rcc rId="0" sId="1" dxf="1">
      <nc r="A1752">
        <v>261</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752" t="inlineStr">
        <is>
          <t>мкр. 1-й, д. 29Б</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752">
        <f>ROUND(SUM(D1752+E1752+F1752+G1752+H1752+I1752+J1752+K1752+M1752+O1752+P1752+Q1752+R1752+S1752),2)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umFmtId="4">
      <nc r="D1752">
        <v>356.4</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7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7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7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7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7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J1752">
        <v>208417.25</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K17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752"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7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7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752"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7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7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7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75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809" sId="1" xfDxf="1" dxf="1" numFmtId="4">
    <nc r="Q1890">
      <v>21078318.960000001</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24810" sId="1" xfDxf="1" dxf="1" numFmtId="4">
    <oc r="R1890">
      <v>18600966.059999999</v>
    </oc>
    <nc r="R1890">
      <v>6620066.7199999997</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xfDxf="1" sqref="D2015" start="0" length="0">
    <dxf>
      <font>
        <color auto="1"/>
      </font>
    </dxf>
  </rfmt>
  <rcc rId="24811" sId="1" numFmtId="4">
    <oc r="D1890">
      <v>161287.9</v>
    </oc>
    <nc r="D1890">
      <v>167572.64000000001</v>
    </nc>
  </rcc>
  <rfmt sheetId="1" sqref="D1890">
    <dxf>
      <fill>
        <patternFill patternType="solid">
          <bgColor rgb="FF92D050"/>
        </patternFill>
      </fill>
    </dxf>
  </rfmt>
  <rfmt sheetId="1" sqref="C1890">
    <dxf>
      <fill>
        <patternFill patternType="solid">
          <bgColor rgb="FF92D050"/>
        </patternFill>
      </fill>
    </dxf>
  </rfmt>
  <rfmt sheetId="1" sqref="Q1890:R1890">
    <dxf>
      <fill>
        <patternFill patternType="solid">
          <bgColor rgb="FF92D050"/>
        </patternFill>
      </fill>
    </dxf>
  </rfmt>
  <rfmt sheetId="1" xfDxf="1" sqref="R186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24812" sId="1" xfDxf="1" dxf="1" numFmtId="4">
    <nc r="Q1860">
      <v>16043343.43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Q1860">
    <dxf>
      <fill>
        <patternFill patternType="solid">
          <bgColor rgb="FF92D050"/>
        </patternFill>
      </fill>
    </dxf>
  </rfmt>
  <rfmt sheetId="1" sqref="R1860">
    <dxf>
      <fill>
        <patternFill patternType="solid">
          <bgColor rgb="FF92D050"/>
        </patternFill>
      </fill>
    </dxf>
  </rfmt>
  <rcc rId="24813" sId="1" numFmtId="4">
    <oc r="D1860">
      <v>127068.74</v>
    </oc>
    <nc r="D1860">
      <v>127544.58</v>
    </nc>
  </rcc>
  <rfmt sheetId="1" sqref="D1860">
    <dxf>
      <fill>
        <patternFill patternType="solid">
          <bgColor rgb="FF92D050"/>
        </patternFill>
      </fill>
    </dxf>
  </rfmt>
  <rfmt sheetId="1" sqref="D1860 C1860">
    <dxf>
      <fill>
        <patternFill>
          <bgColor rgb="FF92D050"/>
        </patternFill>
      </fill>
    </dxf>
  </rfmt>
  <rcc rId="24814" sId="1" numFmtId="4">
    <oc r="R1860">
      <v>14401531.23</v>
    </oc>
    <nc r="R1860">
      <v>6807846.0499999998</v>
    </nc>
  </rcc>
</revisions>
</file>

<file path=xl/revisions/revisionLog4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1899">
    <dxf>
      <fill>
        <patternFill patternType="solid">
          <bgColor rgb="FFFFFF00"/>
        </patternFill>
      </fill>
    </dxf>
  </rfmt>
  <rcc rId="24815" sId="1" numFmtId="4">
    <oc r="R1899">
      <v>17503441.399999999</v>
    </oc>
    <nc r="R1899"/>
  </rcc>
  <rfmt sheetId="1" sqref="R1902">
    <dxf>
      <fill>
        <patternFill patternType="solid">
          <bgColor rgb="FFFFFF00"/>
        </patternFill>
      </fill>
    </dxf>
  </rfmt>
  <rcc rId="24816" sId="1" numFmtId="4">
    <oc r="R1902">
      <v>19861645.399999999</v>
    </oc>
    <nc r="R1902"/>
  </rcc>
</revisions>
</file>

<file path=xl/revisions/revisionLog4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817" sId="2" odxf="1" dxf="1">
    <nc r="B115" t="inlineStr">
      <is>
        <t>-</t>
      </is>
    </nc>
    <odxf/>
    <ndxf/>
  </rcc>
  <rcc rId="24818" sId="2">
    <nc r="C115" t="inlineStr">
      <is>
        <t>2022</t>
      </is>
    </nc>
  </rcc>
  <rcc rId="24819" sId="2">
    <nc r="D115" t="inlineStr">
      <is>
        <t>Когалым</t>
      </is>
    </nc>
  </rcc>
  <rcc rId="24820" sId="2">
    <nc r="E115" t="inlineStr">
      <is>
        <t>ул. Прибалтийская, д. 15</t>
      </is>
    </nc>
  </rcc>
  <rcc rId="24821" sId="2">
    <nc r="F115">
      <v>6766624.0499999998</v>
    </nc>
  </rcc>
  <rcc rId="24822" sId="2">
    <nc r="G115" t="inlineStr">
      <is>
        <t>По невозможности с 2022 на 2026 (Приказ № 161 от 08.11.2022)</t>
      </is>
    </nc>
  </rcc>
  <rrc rId="24823" sId="1" ref="A1514:XFD1514" action="deleteRow">
    <rfmt sheetId="1" xfDxf="1" sqref="A1514:XFD1514" start="0" length="0">
      <dxf>
        <font>
          <color auto="1"/>
        </font>
      </dxf>
    </rfmt>
    <rcc rId="0" sId="1" dxf="1" numFmtId="4">
      <nc r="A1514">
        <v>32</v>
      </nc>
      <ndxf>
        <font>
          <sz val="9"/>
          <color auto="1"/>
          <name val="Times New Roman"/>
          <family val="1"/>
          <charset val="204"/>
          <scheme val="none"/>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B1514" t="inlineStr">
        <is>
          <t>ул. Прибалтийская, д. 15</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514">
        <f>ROUND(SUM(D1514+E1514+F1514+G1514+H1514+I1514+J1514+K1514+M1514+O1514+P1514+Q1514+R1514+S1514),2)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514">
        <f>ROUND((F1514+G1514+H1514+I1514+J1514+K1514+M1514+O1514+P1514+Q1514+R1514+S1514)*0.0214,2)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51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51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514"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H1514">
        <v>3379832.97</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I1514">
        <v>1732956.1199999999</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J1514">
        <v>1512063.12</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K151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51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51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51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514"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1514"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Q151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51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51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v guid="{588C31BA-C36B-4B9E-AE8B-D926F1C5CA78}" action="delete"/>
  <rdn rId="0" localSheetId="1" customView="1" name="Z_588C31BA_C36B_4B9E_AE8B_D926F1C5CA78_.wvu.FilterData" hidden="1" oldHidden="1">
    <formula>'2020-2022'!$A$7:$S$2012</formula>
    <oldFormula>'2020-2022'!$A$7:$S$2012</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4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826" sId="2">
    <nc r="A31">
      <v>57</v>
    </nc>
  </rcc>
  <rcc rId="24827" sId="2">
    <nc r="A40">
      <v>58</v>
    </nc>
  </rcc>
  <rcc rId="24828" sId="2">
    <nc r="A8">
      <v>59</v>
    </nc>
  </rcc>
  <rcc rId="24829" sId="2">
    <nc r="A7">
      <v>60</v>
    </nc>
  </rcc>
  <rcc rId="24830" sId="2">
    <nc r="A113">
      <v>61</v>
    </nc>
  </rcc>
  <rcc rId="24831" sId="2">
    <nc r="A112">
      <v>62</v>
    </nc>
  </rcc>
  <rcc rId="24832" sId="2">
    <nc r="A115">
      <v>63</v>
    </nc>
  </rcc>
</revisions>
</file>

<file path=xl/revisions/revisionLog4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976:XFD1976" start="0" length="2147483647">
    <dxf>
      <font>
        <strike/>
      </font>
    </dxf>
  </rfmt>
  <rcc rId="24833" sId="1">
    <oc r="A1579">
      <v>93</v>
    </oc>
    <nc r="A1579">
      <v>92</v>
    </nc>
  </rcc>
  <rcc rId="24834" sId="1">
    <oc r="A1580">
      <v>94</v>
    </oc>
    <nc r="A1580">
      <v>93</v>
    </nc>
  </rcc>
  <rcc rId="24835" sId="1">
    <oc r="A1581">
      <v>95</v>
    </oc>
    <nc r="A1581">
      <v>94</v>
    </nc>
  </rcc>
  <rcc rId="24836" sId="1">
    <oc r="A1582">
      <v>96</v>
    </oc>
    <nc r="A1582">
      <v>95</v>
    </nc>
  </rcc>
  <rcc rId="24837" sId="1">
    <oc r="A1583">
      <v>97</v>
    </oc>
    <nc r="A1583">
      <v>96</v>
    </nc>
  </rcc>
  <rcc rId="24838" sId="1">
    <oc r="A1584">
      <v>98</v>
    </oc>
    <nc r="A1584">
      <v>97</v>
    </nc>
  </rcc>
  <rcc rId="24839" sId="1">
    <oc r="A1585">
      <v>99</v>
    </oc>
    <nc r="A1585">
      <v>98</v>
    </nc>
  </rcc>
  <rcc rId="24840" sId="1">
    <oc r="A1586">
      <v>100</v>
    </oc>
    <nc r="A1586">
      <v>99</v>
    </nc>
  </rcc>
  <rcc rId="24841" sId="1">
    <oc r="A1587">
      <v>101</v>
    </oc>
    <nc r="A1587">
      <v>100</v>
    </nc>
  </rcc>
  <rcc rId="24842" sId="1">
    <oc r="A1588">
      <v>102</v>
    </oc>
    <nc r="A1588">
      <v>101</v>
    </nc>
  </rcc>
  <rcc rId="24843" sId="1">
    <oc r="A1589">
      <v>103</v>
    </oc>
    <nc r="A1589">
      <v>102</v>
    </nc>
  </rcc>
  <rcc rId="24844" sId="1">
    <oc r="A1590">
      <v>104</v>
    </oc>
    <nc r="A1590">
      <v>103</v>
    </nc>
  </rcc>
  <rcc rId="24845" sId="1">
    <oc r="A1591">
      <v>107</v>
    </oc>
    <nc r="A1591">
      <v>104</v>
    </nc>
  </rcc>
  <rcc rId="24846" sId="1">
    <oc r="A1592">
      <v>108</v>
    </oc>
    <nc r="A1592">
      <v>105</v>
    </nc>
  </rcc>
  <rcc rId="24847" sId="1">
    <oc r="A1593">
      <v>109</v>
    </oc>
    <nc r="A1593">
      <v>106</v>
    </nc>
  </rcc>
  <rcc rId="24848" sId="1">
    <oc r="A1594">
      <v>110</v>
    </oc>
    <nc r="A1594">
      <v>107</v>
    </nc>
  </rcc>
  <rcc rId="24849" sId="1">
    <oc r="A1595">
      <v>111</v>
    </oc>
    <nc r="A1595">
      <v>108</v>
    </nc>
  </rcc>
  <rcc rId="24850" sId="1">
    <oc r="A1596">
      <v>112</v>
    </oc>
    <nc r="A1596">
      <v>109</v>
    </nc>
  </rcc>
  <rcc rId="24851" sId="1">
    <oc r="A1597">
      <v>113</v>
    </oc>
    <nc r="A1597">
      <v>110</v>
    </nc>
  </rcc>
  <rcc rId="24852" sId="1">
    <oc r="A1598">
      <v>114</v>
    </oc>
    <nc r="A1598">
      <v>111</v>
    </nc>
  </rcc>
  <rcc rId="24853" sId="1">
    <oc r="A1599">
      <v>115</v>
    </oc>
    <nc r="A1599">
      <v>112</v>
    </nc>
  </rcc>
  <rcc rId="24854" sId="1">
    <oc r="A1600">
      <v>116</v>
    </oc>
    <nc r="A1600">
      <v>113</v>
    </nc>
  </rcc>
  <rcc rId="24855" sId="1">
    <oc r="A1601">
      <v>117</v>
    </oc>
    <nc r="A1601">
      <v>114</v>
    </nc>
  </rcc>
  <rcc rId="24856" sId="1">
    <oc r="A1602">
      <v>119</v>
    </oc>
    <nc r="A1602">
      <v>115</v>
    </nc>
  </rcc>
  <rcc rId="24857" sId="1">
    <oc r="A1603">
      <v>120</v>
    </oc>
    <nc r="A1603">
      <v>116</v>
    </nc>
  </rcc>
  <rcc rId="24858" sId="1">
    <oc r="A1604">
      <v>121</v>
    </oc>
    <nc r="A1604">
      <v>117</v>
    </nc>
  </rcc>
  <rcc rId="24859" sId="1">
    <oc r="A1605">
      <v>122</v>
    </oc>
    <nc r="A1605">
      <v>118</v>
    </nc>
  </rcc>
  <rcc rId="24860" sId="1">
    <oc r="A1606">
      <v>123</v>
    </oc>
    <nc r="A1606">
      <v>119</v>
    </nc>
  </rcc>
  <rcc rId="24861" sId="1">
    <oc r="A1607">
      <v>124</v>
    </oc>
    <nc r="A1607">
      <v>120</v>
    </nc>
  </rcc>
  <rcc rId="24862" sId="1">
    <oc r="A1608">
      <v>125</v>
    </oc>
    <nc r="A1608">
      <v>121</v>
    </nc>
  </rcc>
  <rcc rId="24863" sId="1">
    <oc r="A1609">
      <v>126</v>
    </oc>
    <nc r="A1609">
      <v>122</v>
    </nc>
  </rcc>
  <rcc rId="24864" sId="1">
    <oc r="A1610">
      <v>127</v>
    </oc>
    <nc r="A1610">
      <v>123</v>
    </nc>
  </rcc>
  <rcc rId="24865" sId="1">
    <oc r="A1611">
      <v>128</v>
    </oc>
    <nc r="A1611">
      <v>124</v>
    </nc>
  </rcc>
  <rcc rId="24866" sId="1">
    <oc r="A1612">
      <v>129</v>
    </oc>
    <nc r="A1612">
      <v>125</v>
    </nc>
  </rcc>
  <rcc rId="24867" sId="1">
    <oc r="A1613">
      <v>130</v>
    </oc>
    <nc r="A1613">
      <v>126</v>
    </nc>
  </rcc>
  <rcc rId="24868" sId="1">
    <oc r="A1614">
      <v>131</v>
    </oc>
    <nc r="A1614">
      <v>127</v>
    </nc>
  </rcc>
  <rcc rId="24869" sId="1">
    <oc r="A1615">
      <v>132</v>
    </oc>
    <nc r="A1615">
      <v>128</v>
    </nc>
  </rcc>
  <rcc rId="24870" sId="1">
    <oc r="A1616">
      <v>133</v>
    </oc>
    <nc r="A1616">
      <v>129</v>
    </nc>
  </rcc>
  <rcc rId="24871" sId="1">
    <oc r="A1619">
      <v>134</v>
    </oc>
    <nc r="A1619">
      <v>130</v>
    </nc>
  </rcc>
  <rcc rId="24872" sId="1">
    <oc r="A1620">
      <v>135</v>
    </oc>
    <nc r="A1620">
      <v>131</v>
    </nc>
  </rcc>
  <rcc rId="24873" sId="1">
    <oc r="A1621">
      <v>136</v>
    </oc>
    <nc r="A1621">
      <v>132</v>
    </nc>
  </rcc>
  <rcc rId="24874" sId="1">
    <oc r="A1622">
      <v>137</v>
    </oc>
    <nc r="A1622">
      <v>133</v>
    </nc>
  </rcc>
  <rcc rId="24875" sId="1">
    <oc r="A1623">
      <v>138</v>
    </oc>
    <nc r="A1623">
      <v>134</v>
    </nc>
  </rcc>
  <rcc rId="24876" sId="1">
    <oc r="A1624">
      <v>139</v>
    </oc>
    <nc r="A1624">
      <v>135</v>
    </nc>
  </rcc>
  <rcc rId="24877" sId="1">
    <oc r="A1625">
      <v>140</v>
    </oc>
    <nc r="A1625">
      <v>136</v>
    </nc>
  </rcc>
  <rcc rId="24878" sId="1">
    <oc r="A1626">
      <v>141</v>
    </oc>
    <nc r="A1626">
      <v>137</v>
    </nc>
  </rcc>
  <rcc rId="24879" sId="1">
    <oc r="A1627">
      <v>142</v>
    </oc>
    <nc r="A1627">
      <v>138</v>
    </nc>
  </rcc>
  <rcc rId="24880" sId="1">
    <oc r="A1628">
      <v>143</v>
    </oc>
    <nc r="A1628">
      <v>139</v>
    </nc>
  </rcc>
  <rcc rId="24881" sId="1">
    <oc r="A1629">
      <v>144</v>
    </oc>
    <nc r="A1629">
      <v>140</v>
    </nc>
  </rcc>
  <rcc rId="24882" sId="1">
    <oc r="A1630">
      <v>145</v>
    </oc>
    <nc r="A1630">
      <v>141</v>
    </nc>
  </rcc>
  <rcc rId="24883" sId="1">
    <oc r="A1631">
      <v>146</v>
    </oc>
    <nc r="A1631">
      <v>142</v>
    </nc>
  </rcc>
  <rcc rId="24884" sId="1">
    <oc r="A1632">
      <v>148</v>
    </oc>
    <nc r="A1632">
      <v>143</v>
    </nc>
  </rcc>
  <rcc rId="24885" sId="1">
    <oc r="A1633">
      <v>149</v>
    </oc>
    <nc r="A1633">
      <v>144</v>
    </nc>
  </rcc>
  <rcc rId="24886" sId="1">
    <oc r="A1634">
      <v>150</v>
    </oc>
    <nc r="A1634">
      <v>145</v>
    </nc>
  </rcc>
  <rcc rId="24887" sId="1">
    <oc r="A1635">
      <v>151</v>
    </oc>
    <nc r="A1635">
      <v>146</v>
    </nc>
  </rcc>
  <rcc rId="24888" sId="1">
    <oc r="A1636">
      <v>152</v>
    </oc>
    <nc r="A1636">
      <v>147</v>
    </nc>
  </rcc>
  <rcc rId="24889" sId="1">
    <oc r="A1637">
      <v>153</v>
    </oc>
    <nc r="A1637">
      <v>148</v>
    </nc>
  </rcc>
  <rcc rId="24890" sId="1">
    <oc r="A1638">
      <v>154</v>
    </oc>
    <nc r="A1638">
      <v>149</v>
    </nc>
  </rcc>
  <rcc rId="24891" sId="1">
    <oc r="A1639">
      <v>155</v>
    </oc>
    <nc r="A1639">
      <v>150</v>
    </nc>
  </rcc>
  <rcc rId="24892" sId="1">
    <oc r="A1640">
      <v>156</v>
    </oc>
    <nc r="A1640">
      <v>151</v>
    </nc>
  </rcc>
  <rcc rId="24893" sId="1">
    <oc r="A1641">
      <v>157</v>
    </oc>
    <nc r="A1641">
      <v>152</v>
    </nc>
  </rcc>
  <rcc rId="24894" sId="1">
    <oc r="A1642">
      <v>158</v>
    </oc>
    <nc r="A1642">
      <v>153</v>
    </nc>
  </rcc>
  <rcc rId="24895" sId="1">
    <oc r="A1643">
      <v>159</v>
    </oc>
    <nc r="A1643">
      <v>154</v>
    </nc>
  </rcc>
  <rcc rId="24896" sId="1">
    <oc r="A1646">
      <v>160</v>
    </oc>
    <nc r="A1646">
      <v>155</v>
    </nc>
  </rcc>
  <rcc rId="24897" sId="1">
    <oc r="A1647">
      <v>161</v>
    </oc>
    <nc r="A1647">
      <v>156</v>
    </nc>
  </rcc>
  <rcc rId="24898" sId="1">
    <oc r="A1648">
      <v>162</v>
    </oc>
    <nc r="A1648">
      <v>157</v>
    </nc>
  </rcc>
  <rcc rId="24899" sId="1">
    <oc r="A1649">
      <v>163</v>
    </oc>
    <nc r="A1649">
      <v>158</v>
    </nc>
  </rcc>
  <rcc rId="24900" sId="1">
    <oc r="A1650">
      <v>164</v>
    </oc>
    <nc r="A1650">
      <v>159</v>
    </nc>
  </rcc>
  <rcc rId="24901" sId="1">
    <oc r="A1651">
      <v>165</v>
    </oc>
    <nc r="A1651">
      <v>160</v>
    </nc>
  </rcc>
  <rcc rId="24902" sId="1">
    <oc r="A1652">
      <v>166</v>
    </oc>
    <nc r="A1652">
      <v>161</v>
    </nc>
  </rcc>
  <rcc rId="24903" sId="1">
    <oc r="A1653">
      <v>167</v>
    </oc>
    <nc r="A1653">
      <v>162</v>
    </nc>
  </rcc>
  <rcc rId="24904" sId="1">
    <oc r="A1654">
      <v>168</v>
    </oc>
    <nc r="A1654">
      <v>163</v>
    </nc>
  </rcc>
  <rcc rId="24905" sId="1">
    <oc r="A1655">
      <v>169</v>
    </oc>
    <nc r="A1655">
      <v>164</v>
    </nc>
  </rcc>
  <rcc rId="24906" sId="1">
    <oc r="A1656">
      <v>170</v>
    </oc>
    <nc r="A1656">
      <v>165</v>
    </nc>
  </rcc>
  <rcc rId="24907" sId="1">
    <oc r="A1657">
      <v>171</v>
    </oc>
    <nc r="A1657">
      <v>166</v>
    </nc>
  </rcc>
  <rcc rId="24908" sId="1">
    <oc r="A1658">
      <v>172</v>
    </oc>
    <nc r="A1658">
      <v>167</v>
    </nc>
  </rcc>
  <rcc rId="24909" sId="1">
    <oc r="A1659">
      <v>173</v>
    </oc>
    <nc r="A1659">
      <v>168</v>
    </nc>
  </rcc>
  <rcc rId="24910" sId="1">
    <oc r="A1660">
      <v>174</v>
    </oc>
    <nc r="A1660">
      <v>169</v>
    </nc>
  </rcc>
  <rcc rId="24911" sId="1">
    <oc r="A1661">
      <v>175</v>
    </oc>
    <nc r="A1661">
      <v>170</v>
    </nc>
  </rcc>
  <rcc rId="24912" sId="1">
    <oc r="A1662">
      <v>176</v>
    </oc>
    <nc r="A1662">
      <v>171</v>
    </nc>
  </rcc>
  <rcc rId="24913" sId="1">
    <oc r="A1663">
      <v>177</v>
    </oc>
    <nc r="A1663">
      <v>172</v>
    </nc>
  </rcc>
  <rcc rId="24914" sId="1">
    <oc r="A1664">
      <v>178</v>
    </oc>
    <nc r="A1664">
      <v>173</v>
    </nc>
  </rcc>
  <rcc rId="24915" sId="1">
    <oc r="A1665">
      <v>179</v>
    </oc>
    <nc r="A1665">
      <v>174</v>
    </nc>
  </rcc>
  <rcc rId="24916" sId="1">
    <oc r="A1666">
      <v>180</v>
    </oc>
    <nc r="A1666">
      <v>175</v>
    </nc>
  </rcc>
  <rcc rId="24917" sId="1">
    <oc r="A1667">
      <v>181</v>
    </oc>
    <nc r="A1667">
      <v>176</v>
    </nc>
  </rcc>
  <rcc rId="24918" sId="1">
    <oc r="A1668">
      <v>182</v>
    </oc>
    <nc r="A1668">
      <v>177</v>
    </nc>
  </rcc>
  <rcc rId="24919" sId="1">
    <oc r="A1669">
      <v>183</v>
    </oc>
    <nc r="A1669">
      <v>178</v>
    </nc>
  </rcc>
  <rcc rId="24920" sId="1">
    <oc r="A1670">
      <v>184</v>
    </oc>
    <nc r="A1670">
      <v>179</v>
    </nc>
  </rcc>
  <rcc rId="24921" sId="1">
    <oc r="A1671">
      <v>185</v>
    </oc>
    <nc r="A1671">
      <v>180</v>
    </nc>
  </rcc>
  <rcc rId="24922" sId="1">
    <oc r="A1672">
      <v>186</v>
    </oc>
    <nc r="A1672">
      <v>181</v>
    </nc>
  </rcc>
  <rcc rId="24923" sId="1">
    <oc r="A1673">
      <v>187</v>
    </oc>
    <nc r="A1673">
      <v>182</v>
    </nc>
  </rcc>
  <rcc rId="24924" sId="1">
    <oc r="A1674">
      <v>188</v>
    </oc>
    <nc r="A1674">
      <v>183</v>
    </nc>
  </rcc>
  <rcc rId="24925" sId="1">
    <oc r="A1675">
      <v>189</v>
    </oc>
    <nc r="A1675">
      <v>184</v>
    </nc>
  </rcc>
  <rcc rId="24926" sId="1">
    <oc r="A1676">
      <v>190</v>
    </oc>
    <nc r="A1676">
      <v>185</v>
    </nc>
  </rcc>
  <rcc rId="24927" sId="1">
    <oc r="A1677">
      <v>191</v>
    </oc>
    <nc r="A1677">
      <v>186</v>
    </nc>
  </rcc>
  <rcc rId="24928" sId="1">
    <oc r="A1678">
      <v>192</v>
    </oc>
    <nc r="A1678">
      <v>187</v>
    </nc>
  </rcc>
  <rcc rId="24929" sId="1">
    <oc r="A1679">
      <v>193</v>
    </oc>
    <nc r="A1679">
      <v>188</v>
    </nc>
  </rcc>
  <rcc rId="24930" sId="1">
    <oc r="A1680">
      <v>194</v>
    </oc>
    <nc r="A1680">
      <v>189</v>
    </nc>
  </rcc>
  <rcc rId="24931" sId="1">
    <oc r="A1681">
      <v>195</v>
    </oc>
    <nc r="A1681">
      <v>190</v>
    </nc>
  </rcc>
  <rcc rId="24932" sId="1">
    <oc r="A1682">
      <v>196</v>
    </oc>
    <nc r="A1682">
      <v>191</v>
    </nc>
  </rcc>
  <rcc rId="24933" sId="1">
    <oc r="A1683">
      <v>197</v>
    </oc>
    <nc r="A1683">
      <v>192</v>
    </nc>
  </rcc>
  <rcc rId="24934" sId="1">
    <oc r="A1684">
      <v>198</v>
    </oc>
    <nc r="A1684">
      <v>193</v>
    </nc>
  </rcc>
  <rcc rId="24935" sId="1">
    <oc r="A1685">
      <v>199</v>
    </oc>
    <nc r="A1685">
      <v>194</v>
    </nc>
  </rcc>
  <rcc rId="24936" sId="1">
    <oc r="A1686">
      <v>200</v>
    </oc>
    <nc r="A1686">
      <v>195</v>
    </nc>
  </rcc>
  <rcc rId="24937" sId="1">
    <oc r="A1687">
      <v>201</v>
    </oc>
    <nc r="A1687">
      <v>196</v>
    </nc>
  </rcc>
  <rcc rId="24938" sId="1">
    <oc r="A1688">
      <v>202</v>
    </oc>
    <nc r="A1688">
      <v>197</v>
    </nc>
  </rcc>
  <rcc rId="24939" sId="1">
    <oc r="A1689">
      <v>203</v>
    </oc>
    <nc r="A1689">
      <v>198</v>
    </nc>
  </rcc>
  <rcc rId="24940" sId="1">
    <oc r="A1690">
      <v>204</v>
    </oc>
    <nc r="A1690">
      <v>199</v>
    </nc>
  </rcc>
  <rcc rId="24941" sId="1">
    <oc r="A1691">
      <v>205</v>
    </oc>
    <nc r="A1691">
      <v>200</v>
    </nc>
  </rcc>
  <rcc rId="24942" sId="1">
    <oc r="A1692">
      <v>206</v>
    </oc>
    <nc r="A1692">
      <v>201</v>
    </nc>
  </rcc>
  <rcc rId="24943" sId="1">
    <oc r="A1693">
      <v>207</v>
    </oc>
    <nc r="A1693">
      <v>202</v>
    </nc>
  </rcc>
  <rcc rId="24944" sId="1">
    <oc r="A1694">
      <v>208</v>
    </oc>
    <nc r="A1694">
      <v>203</v>
    </nc>
  </rcc>
  <rcc rId="24945" sId="1">
    <oc r="A1695">
      <v>209</v>
    </oc>
    <nc r="A1695">
      <v>204</v>
    </nc>
  </rcc>
  <rcc rId="24946" sId="1">
    <oc r="A1696">
      <v>210</v>
    </oc>
    <nc r="A1696">
      <v>205</v>
    </nc>
  </rcc>
  <rcc rId="24947" sId="1">
    <oc r="A1697">
      <v>211</v>
    </oc>
    <nc r="A1697">
      <v>206</v>
    </nc>
  </rcc>
  <rcc rId="24948" sId="1">
    <oc r="A1698">
      <v>212</v>
    </oc>
    <nc r="A1698">
      <v>207</v>
    </nc>
  </rcc>
  <rcc rId="24949" sId="1">
    <oc r="A1699">
      <v>213</v>
    </oc>
    <nc r="A1699">
      <v>208</v>
    </nc>
  </rcc>
  <rcc rId="24950" sId="1">
    <oc r="A1700">
      <v>214</v>
    </oc>
    <nc r="A1700">
      <v>209</v>
    </nc>
  </rcc>
  <rcc rId="24951" sId="1">
    <oc r="A1701">
      <v>215</v>
    </oc>
    <nc r="A1701">
      <v>210</v>
    </nc>
  </rcc>
  <rcc rId="24952" sId="1">
    <oc r="A1702">
      <v>216</v>
    </oc>
    <nc r="A1702">
      <v>211</v>
    </nc>
  </rcc>
  <rcc rId="24953" sId="1">
    <oc r="A1703">
      <v>217</v>
    </oc>
    <nc r="A1703">
      <v>212</v>
    </nc>
  </rcc>
  <rcc rId="24954" sId="1">
    <oc r="A1704">
      <v>218</v>
    </oc>
    <nc r="A1704">
      <v>213</v>
    </nc>
  </rcc>
  <rcc rId="24955" sId="1">
    <oc r="A1705">
      <v>219</v>
    </oc>
    <nc r="A1705">
      <v>214</v>
    </nc>
  </rcc>
  <rcc rId="24956" sId="1">
    <oc r="A1706">
      <v>220</v>
    </oc>
    <nc r="A1706">
      <v>215</v>
    </nc>
  </rcc>
  <rcc rId="24957" sId="1">
    <oc r="A1707">
      <v>221</v>
    </oc>
    <nc r="A1707">
      <v>216</v>
    </nc>
  </rcc>
  <rcc rId="24958" sId="1">
    <oc r="A1708">
      <v>222</v>
    </oc>
    <nc r="A1708">
      <v>217</v>
    </nc>
  </rcc>
  <rcc rId="24959" sId="1">
    <oc r="A1709">
      <v>223</v>
    </oc>
    <nc r="A1709">
      <v>218</v>
    </nc>
  </rcc>
  <rcc rId="24960" sId="1">
    <oc r="A1710">
      <v>224</v>
    </oc>
    <nc r="A1710">
      <v>219</v>
    </nc>
  </rcc>
  <rcc rId="24961" sId="1">
    <oc r="A1711">
      <v>225</v>
    </oc>
    <nc r="A1711">
      <v>220</v>
    </nc>
  </rcc>
  <rcc rId="24962" sId="1">
    <oc r="A1712">
      <v>226</v>
    </oc>
    <nc r="A1712">
      <v>221</v>
    </nc>
  </rcc>
  <rcc rId="24963" sId="1">
    <oc r="A1713">
      <v>227</v>
    </oc>
    <nc r="A1713">
      <v>222</v>
    </nc>
  </rcc>
  <rcc rId="24964" sId="1">
    <oc r="A1714">
      <v>228</v>
    </oc>
    <nc r="A1714">
      <v>223</v>
    </nc>
  </rcc>
  <rcc rId="24965" sId="1">
    <oc r="A1715">
      <v>229</v>
    </oc>
    <nc r="A1715">
      <v>224</v>
    </nc>
  </rcc>
  <rcc rId="24966" sId="1">
    <oc r="A1716">
      <v>230</v>
    </oc>
    <nc r="A1716">
      <v>225</v>
    </nc>
  </rcc>
  <rcc rId="24967" sId="1">
    <oc r="A1717">
      <v>231</v>
    </oc>
    <nc r="A1717">
      <v>226</v>
    </nc>
  </rcc>
  <rcc rId="24968" sId="1">
    <oc r="A1718">
      <v>232</v>
    </oc>
    <nc r="A1718">
      <v>227</v>
    </nc>
  </rcc>
  <rcc rId="24969" sId="1">
    <oc r="A1719">
      <v>233</v>
    </oc>
    <nc r="A1719">
      <v>228</v>
    </nc>
  </rcc>
  <rcc rId="24970" sId="1">
    <oc r="A1720">
      <v>234</v>
    </oc>
    <nc r="A1720">
      <v>229</v>
    </nc>
  </rcc>
  <rcc rId="24971" sId="1">
    <oc r="A1721">
      <v>235</v>
    </oc>
    <nc r="A1721">
      <v>230</v>
    </nc>
  </rcc>
  <rcc rId="24972" sId="1">
    <oc r="A1722">
      <v>236</v>
    </oc>
    <nc r="A1722">
      <v>231</v>
    </nc>
  </rcc>
  <rcc rId="24973" sId="1">
    <oc r="A1723">
      <v>237</v>
    </oc>
    <nc r="A1723">
      <v>232</v>
    </nc>
  </rcc>
  <rcc rId="24974" sId="1">
    <oc r="A1724">
      <v>238</v>
    </oc>
    <nc r="A1724">
      <v>233</v>
    </nc>
  </rcc>
  <rcc rId="24975" sId="1">
    <oc r="A1725">
      <v>239</v>
    </oc>
    <nc r="A1725">
      <v>234</v>
    </nc>
  </rcc>
  <rcc rId="24976" sId="1">
    <oc r="A1726">
      <v>240</v>
    </oc>
    <nc r="A1726">
      <v>235</v>
    </nc>
  </rcc>
  <rcc rId="24977" sId="1">
    <oc r="A1727">
      <v>241</v>
    </oc>
    <nc r="A1727">
      <v>236</v>
    </nc>
  </rcc>
  <rcc rId="24978" sId="1">
    <oc r="A1728">
      <v>242</v>
    </oc>
    <nc r="A1728">
      <v>237</v>
    </nc>
  </rcc>
  <rcc rId="24979" sId="1">
    <oc r="A1729">
      <v>243</v>
    </oc>
    <nc r="A1729">
      <v>238</v>
    </nc>
  </rcc>
  <rcc rId="24980" sId="1">
    <oc r="A1730">
      <v>244</v>
    </oc>
    <nc r="A1730">
      <v>239</v>
    </nc>
  </rcc>
  <rcc rId="24981" sId="1">
    <oc r="A1731">
      <v>245</v>
    </oc>
    <nc r="A1731">
      <v>240</v>
    </nc>
  </rcc>
  <rcc rId="24982" sId="1">
    <oc r="A1734">
      <v>246</v>
    </oc>
    <nc r="A1734">
      <v>241</v>
    </nc>
  </rcc>
  <rcc rId="24983" sId="1">
    <oc r="A1735">
      <v>247</v>
    </oc>
    <nc r="A1735">
      <v>242</v>
    </nc>
  </rcc>
  <rcc rId="24984" sId="1">
    <oc r="A1736">
      <v>248</v>
    </oc>
    <nc r="A1736">
      <v>243</v>
    </nc>
  </rcc>
  <rcc rId="24985" sId="1">
    <oc r="A1737">
      <v>249</v>
    </oc>
    <nc r="A1737">
      <v>244</v>
    </nc>
  </rcc>
  <rcc rId="24986" sId="1">
    <oc r="A1738">
      <v>250</v>
    </oc>
    <nc r="A1738">
      <v>245</v>
    </nc>
  </rcc>
  <rcc rId="24987" sId="1">
    <oc r="A1739">
      <v>251</v>
    </oc>
    <nc r="A1739">
      <v>246</v>
    </nc>
  </rcc>
  <rcc rId="24988" sId="1">
    <oc r="A1742">
      <v>252</v>
    </oc>
    <nc r="A1742">
      <v>247</v>
    </nc>
  </rcc>
  <rcc rId="24989" sId="1">
    <oc r="A1743">
      <v>253</v>
    </oc>
    <nc r="A1743">
      <v>248</v>
    </nc>
  </rcc>
  <rcc rId="24990" sId="1">
    <oc r="A1744">
      <v>254</v>
    </oc>
    <nc r="A1744">
      <v>249</v>
    </nc>
  </rcc>
  <rcc rId="24991" sId="1">
    <oc r="A1745">
      <v>255</v>
    </oc>
    <nc r="A1745">
      <v>250</v>
    </nc>
  </rcc>
  <rcc rId="24992" sId="1">
    <oc r="A1746">
      <v>256</v>
    </oc>
    <nc r="A1746">
      <v>251</v>
    </nc>
  </rcc>
  <rcc rId="24993" sId="1">
    <oc r="A1747">
      <v>257</v>
    </oc>
    <nc r="A1747">
      <v>252</v>
    </nc>
  </rcc>
  <rcc rId="24994" sId="1">
    <oc r="A1748">
      <v>258</v>
    </oc>
    <nc r="A1748">
      <v>253</v>
    </nc>
  </rcc>
  <rcc rId="24995" sId="1">
    <oc r="A1749">
      <v>259</v>
    </oc>
    <nc r="A1749">
      <v>254</v>
    </nc>
  </rcc>
  <rcc rId="24996" sId="1">
    <oc r="A1750">
      <v>260</v>
    </oc>
    <nc r="A1750">
      <v>255</v>
    </nc>
  </rcc>
  <rcc rId="24997" sId="1">
    <oc r="A1751">
      <v>262</v>
    </oc>
    <nc r="A1751">
      <v>256</v>
    </nc>
  </rcc>
  <rcc rId="24998" sId="1">
    <oc r="A1752">
      <v>263</v>
    </oc>
    <nc r="A1752">
      <v>257</v>
    </nc>
  </rcc>
  <rcc rId="24999" sId="1">
    <oc r="A1753">
      <v>264</v>
    </oc>
    <nc r="A1753">
      <v>258</v>
    </nc>
  </rcc>
  <rcc rId="25000" sId="1">
    <oc r="A1754">
      <v>265</v>
    </oc>
    <nc r="A1754">
      <v>259</v>
    </nc>
  </rcc>
  <rcc rId="25001" sId="1">
    <oc r="A1755">
      <v>266</v>
    </oc>
    <nc r="A1755">
      <v>260</v>
    </nc>
  </rcc>
  <rcc rId="25002" sId="1">
    <oc r="A1756">
      <v>267</v>
    </oc>
    <nc r="A1756">
      <v>261</v>
    </nc>
  </rcc>
  <rcc rId="25003" sId="1">
    <oc r="A1757">
      <v>268</v>
    </oc>
    <nc r="A1757">
      <v>262</v>
    </nc>
  </rcc>
  <rcc rId="25004" sId="1">
    <oc r="A1758">
      <v>269</v>
    </oc>
    <nc r="A1758">
      <v>263</v>
    </nc>
  </rcc>
  <rcc rId="25005" sId="1">
    <oc r="A1759">
      <v>270</v>
    </oc>
    <nc r="A1759">
      <v>264</v>
    </nc>
  </rcc>
  <rcc rId="25006" sId="1">
    <oc r="A1760">
      <v>271</v>
    </oc>
    <nc r="A1760">
      <v>265</v>
    </nc>
  </rcc>
  <rcc rId="25007" sId="1">
    <oc r="A1761">
      <v>272</v>
    </oc>
    <nc r="A1761">
      <v>266</v>
    </nc>
  </rcc>
  <rcc rId="25008" sId="1">
    <oc r="A1762">
      <v>273</v>
    </oc>
    <nc r="A1762">
      <v>267</v>
    </nc>
  </rcc>
  <rcc rId="25009" sId="1">
    <oc r="A1763">
      <v>274</v>
    </oc>
    <nc r="A1763">
      <v>268</v>
    </nc>
  </rcc>
  <rcc rId="25010" sId="1">
    <oc r="A1764">
      <v>275</v>
    </oc>
    <nc r="A1764">
      <v>269</v>
    </nc>
  </rcc>
  <rcc rId="25011" sId="1">
    <oc r="A1765">
      <v>276</v>
    </oc>
    <nc r="A1765">
      <v>270</v>
    </nc>
  </rcc>
  <rcc rId="25012" sId="1">
    <oc r="A1766">
      <v>277</v>
    </oc>
    <nc r="A1766">
      <v>271</v>
    </nc>
  </rcc>
  <rcc rId="25013" sId="1">
    <oc r="A1767">
      <v>278</v>
    </oc>
    <nc r="A1767">
      <v>272</v>
    </nc>
  </rcc>
  <rcc rId="25014" sId="1">
    <oc r="A1768">
      <v>279</v>
    </oc>
    <nc r="A1768">
      <v>273</v>
    </nc>
  </rcc>
  <rcc rId="25015" sId="1">
    <oc r="A1769">
      <v>280</v>
    </oc>
    <nc r="A1769">
      <v>274</v>
    </nc>
  </rcc>
  <rcc rId="25016" sId="1">
    <oc r="A1770">
      <v>281</v>
    </oc>
    <nc r="A1770">
      <v>275</v>
    </nc>
  </rcc>
  <rcc rId="25017" sId="1">
    <oc r="A1771">
      <v>282</v>
    </oc>
    <nc r="A1771">
      <v>276</v>
    </nc>
  </rcc>
  <rcc rId="25018" sId="1">
    <oc r="A1772">
      <v>283</v>
    </oc>
    <nc r="A1772">
      <v>277</v>
    </nc>
  </rcc>
  <rcc rId="25019" sId="1">
    <oc r="A1773">
      <v>284</v>
    </oc>
    <nc r="A1773">
      <v>278</v>
    </nc>
  </rcc>
  <rcc rId="25020" sId="1">
    <oc r="A1774">
      <v>285</v>
    </oc>
    <nc r="A1774">
      <v>279</v>
    </nc>
  </rcc>
  <rcc rId="25021" sId="1">
    <oc r="A1775">
      <v>286</v>
    </oc>
    <nc r="A1775">
      <v>280</v>
    </nc>
  </rcc>
  <rcc rId="25022" sId="1">
    <oc r="A1776">
      <v>288</v>
    </oc>
    <nc r="A1776">
      <v>281</v>
    </nc>
  </rcc>
  <rcc rId="25023" sId="1">
    <oc r="A1777">
      <v>289</v>
    </oc>
    <nc r="A1777">
      <v>282</v>
    </nc>
  </rcc>
  <rcc rId="25024" sId="1">
    <oc r="A1778">
      <v>290</v>
    </oc>
    <nc r="A1778">
      <v>283</v>
    </nc>
  </rcc>
  <rcc rId="25025" sId="1">
    <oc r="A1779">
      <v>291</v>
    </oc>
    <nc r="A1779">
      <v>284</v>
    </nc>
  </rcc>
  <rcc rId="25026" sId="1">
    <oc r="A1782">
      <v>292</v>
    </oc>
    <nc r="A1782">
      <v>285</v>
    </nc>
  </rcc>
  <rcc rId="25027" sId="1">
    <oc r="A1783">
      <v>293</v>
    </oc>
    <nc r="A1783">
      <v>286</v>
    </nc>
  </rcc>
  <rcc rId="25028" sId="1">
    <oc r="A1786">
      <v>295</v>
    </oc>
    <nc r="A1786">
      <v>287</v>
    </nc>
  </rcc>
  <rcc rId="25029" sId="1">
    <oc r="A1787">
      <v>296</v>
    </oc>
    <nc r="A1787">
      <v>288</v>
    </nc>
  </rcc>
  <rcc rId="25030" sId="1">
    <oc r="A1788">
      <v>297</v>
    </oc>
    <nc r="A1788">
      <v>289</v>
    </nc>
  </rcc>
  <rcc rId="25031" sId="1">
    <oc r="A1789">
      <v>298</v>
    </oc>
    <nc r="A1789">
      <v>290</v>
    </nc>
  </rcc>
  <rcc rId="25032" sId="1">
    <oc r="A1790">
      <v>299</v>
    </oc>
    <nc r="A1790">
      <v>291</v>
    </nc>
  </rcc>
  <rcc rId="25033" sId="1">
    <oc r="A1791">
      <v>300</v>
    </oc>
    <nc r="A1791">
      <v>292</v>
    </nc>
  </rcc>
  <rcc rId="25034" sId="1">
    <oc r="A1792">
      <v>301</v>
    </oc>
    <nc r="A1792">
      <v>293</v>
    </nc>
  </rcc>
  <rcc rId="25035" sId="1">
    <oc r="A1793">
      <v>302</v>
    </oc>
    <nc r="A1793">
      <v>294</v>
    </nc>
  </rcc>
  <rcc rId="25036" sId="1">
    <oc r="A1794">
      <v>303</v>
    </oc>
    <nc r="A1794">
      <v>295</v>
    </nc>
  </rcc>
  <rcc rId="25037" sId="1">
    <oc r="A1797">
      <v>304</v>
    </oc>
    <nc r="A1797">
      <v>296</v>
    </nc>
  </rcc>
  <rcc rId="25038" sId="1">
    <oc r="A1798">
      <v>305</v>
    </oc>
    <nc r="A1798">
      <v>297</v>
    </nc>
  </rcc>
  <rcc rId="25039" sId="1">
    <oc r="A1799">
      <v>306</v>
    </oc>
    <nc r="A1799">
      <v>298</v>
    </nc>
  </rcc>
  <rcc rId="25040" sId="1">
    <oc r="A1800">
      <v>307</v>
    </oc>
    <nc r="A1800">
      <v>299</v>
    </nc>
  </rcc>
  <rcc rId="25041" sId="1">
    <oc r="A1801">
      <v>308</v>
    </oc>
    <nc r="A1801">
      <v>300</v>
    </nc>
  </rcc>
  <rcc rId="25042" sId="1">
    <oc r="A1802">
      <v>309</v>
    </oc>
    <nc r="A1802">
      <v>301</v>
    </nc>
  </rcc>
  <rcc rId="25043" sId="1">
    <oc r="A1803">
      <v>310</v>
    </oc>
    <nc r="A1803">
      <v>302</v>
    </nc>
  </rcc>
  <rcc rId="25044" sId="1">
    <oc r="A1804">
      <v>311</v>
    </oc>
    <nc r="A1804">
      <v>303</v>
    </nc>
  </rcc>
  <rcc rId="25045" sId="1">
    <oc r="A1805">
      <v>312</v>
    </oc>
    <nc r="A1805">
      <v>304</v>
    </nc>
  </rcc>
  <rcc rId="25046" sId="1">
    <oc r="A1806">
      <v>313</v>
    </oc>
    <nc r="A1806">
      <v>305</v>
    </nc>
  </rcc>
  <rcc rId="25047" sId="1">
    <oc r="A1807">
      <v>314</v>
    </oc>
    <nc r="A1807">
      <v>306</v>
    </nc>
  </rcc>
  <rcc rId="25048" sId="1">
    <oc r="A1810">
      <v>315</v>
    </oc>
    <nc r="A1810">
      <v>307</v>
    </nc>
  </rcc>
  <rcc rId="25049" sId="1">
    <oc r="A1811">
      <v>316</v>
    </oc>
    <nc r="A1811">
      <v>308</v>
    </nc>
  </rcc>
  <rcc rId="25050" sId="1">
    <oc r="A1812">
      <v>317</v>
    </oc>
    <nc r="A1812">
      <v>309</v>
    </nc>
  </rcc>
  <rcc rId="25051" sId="1">
    <oc r="A1813">
      <v>318</v>
    </oc>
    <nc r="A1813">
      <v>310</v>
    </nc>
  </rcc>
  <rcc rId="25052" sId="1">
    <oc r="A1814">
      <v>319</v>
    </oc>
    <nc r="A1814">
      <v>311</v>
    </nc>
  </rcc>
  <rcc rId="25053" sId="1">
    <oc r="A1815">
      <v>320</v>
    </oc>
    <nc r="A1815">
      <v>312</v>
    </nc>
  </rcc>
  <rcc rId="25054" sId="1">
    <oc r="A1818">
      <v>322</v>
    </oc>
    <nc r="A1818">
      <v>313</v>
    </nc>
  </rcc>
  <rcc rId="25055" sId="1">
    <oc r="A1819">
      <v>323</v>
    </oc>
    <nc r="A1819">
      <v>314</v>
    </nc>
  </rcc>
  <rcc rId="25056" sId="1">
    <oc r="A1820">
      <v>324</v>
    </oc>
    <nc r="A1820">
      <v>315</v>
    </nc>
  </rcc>
  <rcc rId="25057" sId="1">
    <oc r="A1821">
      <v>325</v>
    </oc>
    <nc r="A1821">
      <v>316</v>
    </nc>
  </rcc>
  <rcc rId="25058" sId="1">
    <oc r="A1822">
      <v>326</v>
    </oc>
    <nc r="A1822">
      <v>317</v>
    </nc>
  </rcc>
  <rcc rId="25059" sId="1">
    <oc r="A1823">
      <v>328</v>
    </oc>
    <nc r="A1823">
      <v>318</v>
    </nc>
  </rcc>
  <rcc rId="25060" sId="1">
    <oc r="A1824">
      <v>329</v>
    </oc>
    <nc r="A1824">
      <v>319</v>
    </nc>
  </rcc>
  <rcc rId="25061" sId="1">
    <oc r="A1825">
      <v>331</v>
    </oc>
    <nc r="A1825">
      <v>320</v>
    </nc>
  </rcc>
  <rcc rId="25062" sId="1">
    <oc r="A1826">
      <v>332</v>
    </oc>
    <nc r="A1826">
      <v>321</v>
    </nc>
  </rcc>
  <rcc rId="25063" sId="1">
    <oc r="A1827">
      <v>333</v>
    </oc>
    <nc r="A1827">
      <v>322</v>
    </nc>
  </rcc>
  <rcc rId="25064" sId="1">
    <oc r="A1828">
      <v>334</v>
    </oc>
    <nc r="A1828">
      <v>323</v>
    </nc>
  </rcc>
  <rcc rId="25065" sId="1">
    <oc r="A1829">
      <v>335</v>
    </oc>
    <nc r="A1829">
      <v>324</v>
    </nc>
  </rcc>
  <rcc rId="25066" sId="1">
    <oc r="A1830">
      <v>337</v>
    </oc>
    <nc r="A1830">
      <v>325</v>
    </nc>
  </rcc>
  <rcc rId="25067" sId="1">
    <oc r="A1831">
      <v>338</v>
    </oc>
    <nc r="A1831">
      <v>326</v>
    </nc>
  </rcc>
  <rcc rId="25068" sId="1">
    <oc r="A1832">
      <v>339</v>
    </oc>
    <nc r="A1832">
      <v>327</v>
    </nc>
  </rcc>
  <rcc rId="25069" sId="1">
    <oc r="A1833">
      <v>340</v>
    </oc>
    <nc r="A1833">
      <v>328</v>
    </nc>
  </rcc>
  <rcc rId="25070" sId="1">
    <oc r="A1834">
      <v>341</v>
    </oc>
    <nc r="A1834">
      <v>329</v>
    </nc>
  </rcc>
  <rcc rId="25071" sId="1">
    <oc r="A1835">
      <v>342</v>
    </oc>
    <nc r="A1835">
      <v>330</v>
    </nc>
  </rcc>
  <rcc rId="25072" sId="1">
    <oc r="A1836">
      <v>343</v>
    </oc>
    <nc r="A1836">
      <v>331</v>
    </nc>
  </rcc>
  <rcc rId="25073" sId="1">
    <oc r="A1837">
      <v>348</v>
    </oc>
    <nc r="A1837">
      <v>332</v>
    </nc>
  </rcc>
  <rcc rId="25074" sId="1">
    <oc r="A1838">
      <v>349</v>
    </oc>
    <nc r="A1838">
      <v>333</v>
    </nc>
  </rcc>
  <rcc rId="25075" sId="1">
    <oc r="A1839">
      <v>350</v>
    </oc>
    <nc r="A1839">
      <v>334</v>
    </nc>
  </rcc>
  <rcc rId="25076" sId="1">
    <oc r="A1840">
      <v>351</v>
    </oc>
    <nc r="A1840">
      <v>335</v>
    </nc>
  </rcc>
  <rcc rId="25077" sId="1">
    <oc r="A1841">
      <v>352</v>
    </oc>
    <nc r="A1841">
      <v>336</v>
    </nc>
  </rcc>
  <rcc rId="25078" sId="1">
    <oc r="A1842">
      <v>353</v>
    </oc>
    <nc r="A1842">
      <v>337</v>
    </nc>
  </rcc>
  <rcc rId="25079" sId="1">
    <oc r="A1843">
      <v>354</v>
    </oc>
    <nc r="A1843">
      <v>338</v>
    </nc>
  </rcc>
  <rcc rId="25080" sId="1">
    <oc r="A1844">
      <v>355</v>
    </oc>
    <nc r="A1844">
      <v>339</v>
    </nc>
  </rcc>
  <rcc rId="25081" sId="1">
    <oc r="A1845">
      <v>356</v>
    </oc>
    <nc r="A1845">
      <v>340</v>
    </nc>
  </rcc>
  <rcc rId="25082" sId="1">
    <oc r="A1846">
      <v>359</v>
    </oc>
    <nc r="A1846">
      <v>341</v>
    </nc>
  </rcc>
  <rcc rId="25083" sId="1">
    <oc r="A1847">
      <v>361</v>
    </oc>
    <nc r="A1847">
      <v>342</v>
    </nc>
  </rcc>
  <rcc rId="25084" sId="1">
    <oc r="A1848">
      <v>362</v>
    </oc>
    <nc r="A1848">
      <v>343</v>
    </nc>
  </rcc>
  <rcc rId="25085" sId="1">
    <oc r="A1849">
      <v>363</v>
    </oc>
    <nc r="A1849">
      <v>344</v>
    </nc>
  </rcc>
  <rcc rId="25086" sId="1">
    <oc r="A1850">
      <v>365</v>
    </oc>
    <nc r="A1850">
      <v>345</v>
    </nc>
  </rcc>
  <rcc rId="25087" sId="1">
    <oc r="A1851">
      <v>366</v>
    </oc>
    <nc r="A1851">
      <v>346</v>
    </nc>
  </rcc>
  <rcc rId="25088" sId="1">
    <oc r="A1852">
      <v>367</v>
    </oc>
    <nc r="A1852">
      <v>347</v>
    </nc>
  </rcc>
  <rcc rId="25089" sId="1">
    <oc r="A1853">
      <v>368</v>
    </oc>
    <nc r="A1853">
      <v>348</v>
    </nc>
  </rcc>
  <rcc rId="25090" sId="1">
    <oc r="A1854">
      <v>369</v>
    </oc>
    <nc r="A1854">
      <v>349</v>
    </nc>
  </rcc>
  <rcc rId="25091" sId="1">
    <oc r="A1855">
      <v>370</v>
    </oc>
    <nc r="A1855">
      <v>350</v>
    </nc>
  </rcc>
  <rcc rId="25092" sId="1">
    <oc r="A1856">
      <v>371</v>
    </oc>
    <nc r="A1856">
      <v>351</v>
    </nc>
  </rcc>
  <rcc rId="25093" sId="1">
    <oc r="A1857">
      <v>372</v>
    </oc>
    <nc r="A1857">
      <v>352</v>
    </nc>
  </rcc>
  <rcc rId="25094" sId="1">
    <oc r="A1858">
      <v>373</v>
    </oc>
    <nc r="A1858">
      <v>353</v>
    </nc>
  </rcc>
  <rcc rId="25095" sId="1">
    <oc r="A1859">
      <v>374</v>
    </oc>
    <nc r="A1859">
      <v>354</v>
    </nc>
  </rcc>
  <rcc rId="25096" sId="1">
    <oc r="A1860">
      <v>375</v>
    </oc>
    <nc r="A1860">
      <v>355</v>
    </nc>
  </rcc>
  <rcc rId="25097" sId="1">
    <oc r="A1861">
      <v>377</v>
    </oc>
    <nc r="A1861">
      <v>356</v>
    </nc>
  </rcc>
  <rcc rId="25098" sId="1">
    <oc r="A1862">
      <v>378</v>
    </oc>
    <nc r="A1862">
      <v>357</v>
    </nc>
  </rcc>
  <rcc rId="25099" sId="1">
    <oc r="A1863">
      <v>379</v>
    </oc>
    <nc r="A1863">
      <v>358</v>
    </nc>
  </rcc>
  <rcc rId="25100" sId="1">
    <oc r="A1864">
      <v>380</v>
    </oc>
    <nc r="A1864">
      <v>359</v>
    </nc>
  </rcc>
  <rcc rId="25101" sId="1">
    <oc r="A1865">
      <v>381</v>
    </oc>
    <nc r="A1865">
      <v>360</v>
    </nc>
  </rcc>
  <rcc rId="25102" sId="1">
    <oc r="A1866">
      <v>382</v>
    </oc>
    <nc r="A1866">
      <v>361</v>
    </nc>
  </rcc>
  <rcc rId="25103" sId="1">
    <oc r="A1867">
      <v>383</v>
    </oc>
    <nc r="A1867">
      <v>362</v>
    </nc>
  </rcc>
  <rcc rId="25104" sId="1">
    <oc r="A1868">
      <v>384</v>
    </oc>
    <nc r="A1868">
      <v>363</v>
    </nc>
  </rcc>
  <rcc rId="25105" sId="1">
    <oc r="A1869">
      <v>386</v>
    </oc>
    <nc r="A1869">
      <v>364</v>
    </nc>
  </rcc>
  <rcc rId="25106" sId="1">
    <oc r="A1870">
      <v>389</v>
    </oc>
    <nc r="A1870">
      <v>365</v>
    </nc>
  </rcc>
  <rcc rId="25107" sId="1">
    <oc r="A1871">
      <v>390</v>
    </oc>
    <nc r="A1871">
      <v>366</v>
    </nc>
  </rcc>
  <rcc rId="25108" sId="1">
    <oc r="A1872">
      <v>391</v>
    </oc>
    <nc r="A1872">
      <v>367</v>
    </nc>
  </rcc>
  <rcc rId="25109" sId="1">
    <oc r="A1873">
      <v>392</v>
    </oc>
    <nc r="A1873">
      <v>368</v>
    </nc>
  </rcc>
  <rcc rId="25110" sId="1">
    <oc r="A1874">
      <v>393</v>
    </oc>
    <nc r="A1874">
      <v>369</v>
    </nc>
  </rcc>
  <rcc rId="25111" sId="1">
    <oc r="A1875">
      <v>394</v>
    </oc>
    <nc r="A1875">
      <v>370</v>
    </nc>
  </rcc>
  <rcc rId="25112" sId="1">
    <oc r="A1876">
      <v>395</v>
    </oc>
    <nc r="A1876">
      <v>371</v>
    </nc>
  </rcc>
  <rcc rId="25113" sId="1">
    <oc r="A1877">
      <v>396</v>
    </oc>
    <nc r="A1877">
      <v>372</v>
    </nc>
  </rcc>
  <rcc rId="25114" sId="1">
    <oc r="A1878">
      <v>397</v>
    </oc>
    <nc r="A1878">
      <v>373</v>
    </nc>
  </rcc>
  <rcc rId="25115" sId="1">
    <oc r="A1879">
      <v>398</v>
    </oc>
    <nc r="A1879">
      <v>374</v>
    </nc>
  </rcc>
  <rcc rId="25116" sId="1">
    <oc r="A1880">
      <v>399</v>
    </oc>
    <nc r="A1880">
      <v>375</v>
    </nc>
  </rcc>
  <rcc rId="25117" sId="1">
    <oc r="A1881">
      <v>400</v>
    </oc>
    <nc r="A1881">
      <v>376</v>
    </nc>
  </rcc>
  <rcc rId="25118" sId="1">
    <oc r="A1882">
      <v>401</v>
    </oc>
    <nc r="A1882">
      <v>377</v>
    </nc>
  </rcc>
  <rcc rId="25119" sId="1">
    <oc r="A1883">
      <v>402</v>
    </oc>
    <nc r="A1883">
      <v>378</v>
    </nc>
  </rcc>
  <rcc rId="25120" sId="1">
    <oc r="A1884">
      <v>403</v>
    </oc>
    <nc r="A1884">
      <v>379</v>
    </nc>
  </rcc>
  <rcc rId="25121" sId="1">
    <oc r="A1885">
      <v>404</v>
    </oc>
    <nc r="A1885">
      <v>380</v>
    </nc>
  </rcc>
  <rcc rId="25122" sId="1">
    <oc r="A1886">
      <v>405</v>
    </oc>
    <nc r="A1886">
      <v>381</v>
    </nc>
  </rcc>
  <rcc rId="25123" sId="1">
    <oc r="A1887">
      <v>406</v>
    </oc>
    <nc r="A1887">
      <v>382</v>
    </nc>
  </rcc>
  <rcc rId="25124" sId="1">
    <oc r="A1888">
      <v>407</v>
    </oc>
    <nc r="A1888">
      <v>383</v>
    </nc>
  </rcc>
  <rcc rId="25125" sId="1">
    <oc r="A1889">
      <v>408</v>
    </oc>
    <nc r="A1889">
      <v>384</v>
    </nc>
  </rcc>
  <rcc rId="25126" sId="1">
    <oc r="A1890">
      <v>409</v>
    </oc>
    <nc r="A1890">
      <v>385</v>
    </nc>
  </rcc>
  <rcc rId="25127" sId="1">
    <oc r="A1891">
      <v>411</v>
    </oc>
    <nc r="A1891">
      <v>386</v>
    </nc>
  </rcc>
  <rcc rId="25128" sId="1">
    <oc r="A1892">
      <v>414</v>
    </oc>
    <nc r="A1892">
      <v>387</v>
    </nc>
  </rcc>
  <rcc rId="25129" sId="1">
    <oc r="A1893">
      <v>416</v>
    </oc>
    <nc r="A1893">
      <v>388</v>
    </nc>
  </rcc>
  <rcc rId="25130" sId="1">
    <oc r="A1894">
      <v>417</v>
    </oc>
    <nc r="A1894">
      <v>389</v>
    </nc>
  </rcc>
  <rcc rId="25131" sId="1">
    <oc r="A1895">
      <v>418</v>
    </oc>
    <nc r="A1895">
      <v>390</v>
    </nc>
  </rcc>
  <rcc rId="25132" sId="1">
    <oc r="A1896">
      <v>419</v>
    </oc>
    <nc r="A1896">
      <v>391</v>
    </nc>
  </rcc>
  <rcc rId="25133" sId="1">
    <oc r="A1897">
      <v>421</v>
    </oc>
    <nc r="A1897">
      <v>392</v>
    </nc>
  </rcc>
  <rcc rId="25134" sId="1">
    <oc r="A1898">
      <v>423</v>
    </oc>
    <nc r="A1898">
      <v>393</v>
    </nc>
  </rcc>
  <rcc rId="25135" sId="1">
    <oc r="A1899">
      <v>424</v>
    </oc>
    <nc r="A1899">
      <v>394</v>
    </nc>
  </rcc>
  <rcc rId="25136" sId="1">
    <oc r="A1900">
      <v>427</v>
    </oc>
    <nc r="A1900">
      <v>395</v>
    </nc>
  </rcc>
  <rcc rId="25137" sId="1">
    <oc r="A1901">
      <v>428</v>
    </oc>
    <nc r="A1901">
      <v>396</v>
    </nc>
  </rcc>
  <rcc rId="25138" sId="1">
    <oc r="A1902">
      <v>429</v>
    </oc>
    <nc r="A1902">
      <v>397</v>
    </nc>
  </rcc>
  <rcc rId="25139" sId="1">
    <oc r="A1903">
      <v>430</v>
    </oc>
    <nc r="A1903">
      <v>398</v>
    </nc>
  </rcc>
  <rcc rId="25140" sId="1">
    <oc r="A1904">
      <v>431</v>
    </oc>
    <nc r="A1904">
      <v>399</v>
    </nc>
  </rcc>
  <rcc rId="25141" sId="1">
    <oc r="A1905">
      <v>432</v>
    </oc>
    <nc r="A1905">
      <v>400</v>
    </nc>
  </rcc>
  <rcc rId="25142" sId="1">
    <oc r="A1906">
      <v>435</v>
    </oc>
    <nc r="A1906">
      <v>401</v>
    </nc>
  </rcc>
  <rcc rId="25143" sId="1">
    <oc r="A1907">
      <v>437</v>
    </oc>
    <nc r="A1907">
      <v>402</v>
    </nc>
  </rcc>
  <rcc rId="25144" sId="1">
    <oc r="A1908">
      <v>438</v>
    </oc>
    <nc r="A1908">
      <v>403</v>
    </nc>
  </rcc>
  <rcc rId="25145" sId="1">
    <oc r="A1909">
      <v>440</v>
    </oc>
    <nc r="A1909">
      <v>404</v>
    </nc>
  </rcc>
  <rcc rId="25146" sId="1">
    <oc r="A1910">
      <v>441</v>
    </oc>
    <nc r="A1910">
      <v>405</v>
    </nc>
  </rcc>
  <rcc rId="25147" sId="1">
    <oc r="A1911">
      <v>442</v>
    </oc>
    <nc r="A1911">
      <v>406</v>
    </nc>
  </rcc>
  <rcc rId="25148" sId="1">
    <oc r="A1912">
      <v>443</v>
    </oc>
    <nc r="A1912">
      <v>407</v>
    </nc>
  </rcc>
  <rcc rId="25149" sId="1">
    <oc r="A1913">
      <v>444</v>
    </oc>
    <nc r="A1913">
      <v>408</v>
    </nc>
  </rcc>
  <rcc rId="25150" sId="1">
    <oc r="A1914">
      <v>445</v>
    </oc>
    <nc r="A1914">
      <v>409</v>
    </nc>
  </rcc>
  <rcc rId="25151" sId="1">
    <oc r="A1915">
      <v>447</v>
    </oc>
    <nc r="A1915">
      <v>410</v>
    </nc>
  </rcc>
  <rcc rId="25152" sId="1">
    <oc r="A1916">
      <v>448</v>
    </oc>
    <nc r="A1916">
      <v>411</v>
    </nc>
  </rcc>
  <rcc rId="25153" sId="1">
    <oc r="A1917">
      <v>449</v>
    </oc>
    <nc r="A1917">
      <v>412</v>
    </nc>
  </rcc>
  <rcc rId="25154" sId="1">
    <oc r="A1918">
      <v>451</v>
    </oc>
    <nc r="A1918">
      <v>413</v>
    </nc>
  </rcc>
  <rcc rId="25155" sId="1">
    <oc r="A1919">
      <v>452</v>
    </oc>
    <nc r="A1919">
      <v>414</v>
    </nc>
  </rcc>
  <rcc rId="25156" sId="1">
    <oc r="A1922">
      <v>458</v>
    </oc>
    <nc r="A1922">
      <v>415</v>
    </nc>
  </rcc>
  <rcc rId="25157" sId="1">
    <oc r="A1923">
      <v>459</v>
    </oc>
    <nc r="A1923">
      <v>416</v>
    </nc>
  </rcc>
  <rcc rId="25158" sId="1">
    <oc r="A1924">
      <v>462</v>
    </oc>
    <nc r="A1924">
      <v>417</v>
    </nc>
  </rcc>
  <rcc rId="25159" sId="1">
    <oc r="A1925">
      <v>463</v>
    </oc>
    <nc r="A1925">
      <v>418</v>
    </nc>
  </rcc>
  <rcc rId="25160" sId="1">
    <oc r="A1926">
      <v>464</v>
    </oc>
    <nc r="A1926">
      <v>419</v>
    </nc>
  </rcc>
  <rcc rId="25161" sId="1">
    <oc r="A1927">
      <v>465</v>
    </oc>
    <nc r="A1927">
      <v>420</v>
    </nc>
  </rcc>
  <rcc rId="25162" sId="1">
    <oc r="A1928">
      <v>466</v>
    </oc>
    <nc r="A1928">
      <v>421</v>
    </nc>
  </rcc>
  <rcc rId="25163" sId="1">
    <oc r="A1929">
      <v>467</v>
    </oc>
    <nc r="A1929">
      <v>422</v>
    </nc>
  </rcc>
  <rcc rId="25164" sId="1">
    <oc r="A1934">
      <v>468</v>
    </oc>
    <nc r="A1934">
      <v>423</v>
    </nc>
  </rcc>
  <rcc rId="25165" sId="1">
    <oc r="A1932">
      <v>469</v>
    </oc>
    <nc r="A1932">
      <v>424</v>
    </nc>
  </rcc>
  <rcc rId="25166" sId="1">
    <oc r="A1933">
      <v>470</v>
    </oc>
    <nc r="A1933">
      <v>425</v>
    </nc>
  </rcc>
  <rcc rId="25167" sId="1">
    <oc r="A1935">
      <v>471</v>
    </oc>
    <nc r="A1935">
      <v>426</v>
    </nc>
  </rcc>
  <rcc rId="25168" sId="1">
    <oc r="A1936">
      <v>472</v>
    </oc>
    <nc r="A1936">
      <v>427</v>
    </nc>
  </rcc>
  <rcc rId="25169" sId="1">
    <oc r="A1937">
      <v>473</v>
    </oc>
    <nc r="A1937">
      <v>428</v>
    </nc>
  </rcc>
  <rcc rId="25170" sId="1">
    <oc r="A1938">
      <v>474</v>
    </oc>
    <nc r="A1938">
      <v>429</v>
    </nc>
  </rcc>
  <rcc rId="25171" sId="1">
    <oc r="A1939">
      <v>475</v>
    </oc>
    <nc r="A1939">
      <v>430</v>
    </nc>
  </rcc>
  <rcc rId="25172" sId="1">
    <oc r="A1940">
      <v>476</v>
    </oc>
    <nc r="A1940">
      <v>431</v>
    </nc>
  </rcc>
  <rcc rId="25173" sId="1">
    <oc r="A1941">
      <v>477</v>
    </oc>
    <nc r="A1941">
      <v>432</v>
    </nc>
  </rcc>
  <rcc rId="25174" sId="1">
    <oc r="A1942">
      <v>478</v>
    </oc>
    <nc r="A1942">
      <v>433</v>
    </nc>
  </rcc>
  <rcc rId="25175" sId="1">
    <oc r="A1943">
      <v>479</v>
    </oc>
    <nc r="A1943">
      <v>434</v>
    </nc>
  </rcc>
  <rcc rId="25176" sId="1">
    <oc r="A1944">
      <v>480</v>
    </oc>
    <nc r="A1944">
      <v>435</v>
    </nc>
  </rcc>
  <rcc rId="25177" sId="1">
    <oc r="A1945">
      <v>482</v>
    </oc>
    <nc r="A1945">
      <v>436</v>
    </nc>
  </rcc>
  <rcc rId="25178" sId="1">
    <oc r="A1946">
      <v>484</v>
    </oc>
    <nc r="A1946">
      <v>437</v>
    </nc>
  </rcc>
  <rcc rId="25179" sId="1">
    <oc r="A1947">
      <v>491</v>
    </oc>
    <nc r="A1947">
      <v>438</v>
    </nc>
  </rcc>
  <rcc rId="25180" sId="1">
    <oc r="A1948">
      <v>492</v>
    </oc>
    <nc r="A1948">
      <v>439</v>
    </nc>
  </rcc>
  <rcc rId="25181" sId="1">
    <oc r="A1950">
      <v>493</v>
    </oc>
    <nc r="A1950">
      <v>440</v>
    </nc>
  </rcc>
  <rcc rId="25182" sId="1">
    <oc r="A1949">
      <v>494</v>
    </oc>
    <nc r="A1949">
      <v>441</v>
    </nc>
  </rcc>
  <rcc rId="25183" sId="1">
    <oc r="A1951">
      <v>495</v>
    </oc>
    <nc r="A1951">
      <v>442</v>
    </nc>
  </rcc>
  <rcc rId="25184" sId="1">
    <oc r="A1952">
      <v>496</v>
    </oc>
    <nc r="A1952">
      <v>443</v>
    </nc>
  </rcc>
  <rcc rId="25185" sId="1">
    <oc r="A1953">
      <v>497</v>
    </oc>
    <nc r="A1953">
      <v>444</v>
    </nc>
  </rcc>
  <rcc rId="25186" sId="1">
    <oc r="A1954">
      <v>498</v>
    </oc>
    <nc r="A1954">
      <v>445</v>
    </nc>
  </rcc>
  <rcc rId="25187" sId="1">
    <oc r="A1955">
      <v>499</v>
    </oc>
    <nc r="A1955">
      <v>446</v>
    </nc>
  </rcc>
  <rcc rId="25188" sId="1">
    <oc r="A1956">
      <v>500</v>
    </oc>
    <nc r="A1956">
      <v>447</v>
    </nc>
  </rcc>
  <rcc rId="25189" sId="1">
    <oc r="A1957">
      <v>501</v>
    </oc>
    <nc r="A1957">
      <v>448</v>
    </nc>
  </rcc>
  <rcc rId="25190" sId="1">
    <oc r="A1958">
      <v>502</v>
    </oc>
    <nc r="A1958">
      <v>449</v>
    </nc>
  </rcc>
  <rcc rId="25191" sId="1">
    <oc r="A1959">
      <v>503</v>
    </oc>
    <nc r="A1959">
      <v>450</v>
    </nc>
  </rcc>
  <rcc rId="25192" sId="1">
    <oc r="A1960">
      <v>504</v>
    </oc>
    <nc r="A1960">
      <v>451</v>
    </nc>
  </rcc>
  <rcc rId="25193" sId="1">
    <oc r="A1963">
      <v>510</v>
    </oc>
    <nc r="A1963">
      <v>452</v>
    </nc>
  </rcc>
  <rcc rId="25194" sId="1">
    <oc r="A1964">
      <v>511</v>
    </oc>
    <nc r="A1964">
      <v>453</v>
    </nc>
  </rcc>
  <rcc rId="25195" sId="1">
    <oc r="A1965">
      <v>512</v>
    </oc>
    <nc r="A1965">
      <v>454</v>
    </nc>
  </rcc>
  <rcc rId="25196" sId="1">
    <oc r="A1966">
      <v>513</v>
    </oc>
    <nc r="A1966">
      <v>455</v>
    </nc>
  </rcc>
  <rcc rId="25197" sId="1">
    <oc r="A1967">
      <v>514</v>
    </oc>
    <nc r="A1967">
      <v>456</v>
    </nc>
  </rcc>
  <rcc rId="25198" sId="1">
    <oc r="A1968">
      <v>515</v>
    </oc>
    <nc r="A1968">
      <v>457</v>
    </nc>
  </rcc>
  <rcc rId="25199" sId="1">
    <oc r="A1969">
      <v>516</v>
    </oc>
    <nc r="A1969">
      <v>458</v>
    </nc>
  </rcc>
  <rcc rId="25200" sId="1">
    <oc r="A1970">
      <v>517</v>
    </oc>
    <nc r="A1970">
      <v>459</v>
    </nc>
  </rcc>
  <rcc rId="25201" sId="1">
    <oc r="A1971">
      <v>518</v>
    </oc>
    <nc r="A1971">
      <v>460</v>
    </nc>
  </rcc>
  <rcc rId="25202" sId="1">
    <oc r="A1972">
      <v>519</v>
    </oc>
    <nc r="A1972">
      <v>461</v>
    </nc>
  </rcc>
  <rcc rId="25203" sId="1">
    <oc r="A1975">
      <v>521</v>
    </oc>
    <nc r="A1975">
      <v>462</v>
    </nc>
  </rcc>
  <rcc rId="25204" sId="1" odxf="1" dxf="1">
    <oc r="A1977">
      <v>522</v>
    </oc>
    <nc r="A1977">
      <v>463</v>
    </nc>
    <odxf>
      <fill>
        <patternFill patternType="solid">
          <bgColor rgb="FFFFFF00"/>
        </patternFill>
      </fill>
    </odxf>
    <ndxf>
      <fill>
        <patternFill patternType="none">
          <bgColor indexed="65"/>
        </patternFill>
      </fill>
    </ndxf>
  </rcc>
  <rcc rId="25205" sId="1">
    <oc r="A1978">
      <v>523</v>
    </oc>
    <nc r="A1978">
      <v>464</v>
    </nc>
  </rcc>
  <rcc rId="25206" sId="1">
    <oc r="A1979">
      <v>524</v>
    </oc>
    <nc r="A1979">
      <v>465</v>
    </nc>
  </rcc>
  <rcc rId="25207" sId="1">
    <oc r="A1980">
      <v>525</v>
    </oc>
    <nc r="A1980">
      <v>466</v>
    </nc>
  </rcc>
  <rcc rId="25208" sId="1">
    <oc r="A1981">
      <v>526</v>
    </oc>
    <nc r="A1981">
      <v>467</v>
    </nc>
  </rcc>
  <rcc rId="25209" sId="1">
    <oc r="A1982">
      <v>528</v>
    </oc>
    <nc r="A1982">
      <v>468</v>
    </nc>
  </rcc>
  <rcc rId="25210" sId="1">
    <oc r="A1983">
      <v>530</v>
    </oc>
    <nc r="A1983">
      <v>469</v>
    </nc>
  </rcc>
  <rcc rId="25211" sId="1">
    <oc r="A1985">
      <v>531</v>
    </oc>
    <nc r="A1985">
      <v>470</v>
    </nc>
  </rcc>
  <rcc rId="25212" sId="1">
    <oc r="A1984">
      <v>532</v>
    </oc>
    <nc r="A1984">
      <v>471</v>
    </nc>
  </rcc>
  <rcc rId="25213" sId="1">
    <oc r="A1986">
      <v>533</v>
    </oc>
    <nc r="A1986">
      <v>472</v>
    </nc>
  </rcc>
  <rcc rId="25214" sId="1">
    <oc r="A1987">
      <v>534</v>
    </oc>
    <nc r="A1987">
      <v>473</v>
    </nc>
  </rcc>
  <rcc rId="25215" sId="1" numFmtId="4">
    <oc r="A1990">
      <v>536</v>
    </oc>
    <nc r="A1990">
      <v>474</v>
    </nc>
  </rcc>
  <rcc rId="25216" sId="1" numFmtId="4">
    <oc r="A1991">
      <v>537</v>
    </oc>
    <nc r="A1991">
      <v>475</v>
    </nc>
  </rcc>
  <rcc rId="25217" sId="1" numFmtId="4">
    <oc r="A1992">
      <v>538</v>
    </oc>
    <nc r="A1992">
      <v>476</v>
    </nc>
  </rcc>
  <rcc rId="25218" sId="1" numFmtId="4">
    <oc r="A1993">
      <v>539</v>
    </oc>
    <nc r="A1993">
      <v>477</v>
    </nc>
  </rcc>
  <rcc rId="25219" sId="1" numFmtId="4">
    <oc r="A1994">
      <v>540</v>
    </oc>
    <nc r="A1994">
      <v>478</v>
    </nc>
  </rcc>
  <rcc rId="25220" sId="1" numFmtId="4">
    <oc r="A1995">
      <v>541</v>
    </oc>
    <nc r="A1995">
      <v>479</v>
    </nc>
  </rcc>
  <rcc rId="25221" sId="1" numFmtId="4">
    <oc r="A1996">
      <v>542</v>
    </oc>
    <nc r="A1996">
      <v>480</v>
    </nc>
  </rcc>
  <rcc rId="25222" sId="1" numFmtId="4">
    <oc r="A1997">
      <v>543</v>
    </oc>
    <nc r="A1997">
      <v>481</v>
    </nc>
  </rcc>
  <rcc rId="25223" sId="1" numFmtId="4">
    <oc r="A1998">
      <v>544</v>
    </oc>
    <nc r="A1998">
      <v>482</v>
    </nc>
  </rcc>
  <rcc rId="25224" sId="1" numFmtId="4">
    <oc r="A2000">
      <v>545</v>
    </oc>
    <nc r="A2000">
      <v>483</v>
    </nc>
  </rcc>
  <rcc rId="25225" sId="1" numFmtId="4">
    <oc r="A1999">
      <v>546</v>
    </oc>
    <nc r="A1999">
      <v>484</v>
    </nc>
  </rcc>
  <rcc rId="25226" sId="1" numFmtId="4">
    <oc r="A2001">
      <v>547</v>
    </oc>
    <nc r="A2001">
      <v>485</v>
    </nc>
  </rcc>
  <rcc rId="25227" sId="1" numFmtId="4">
    <oc r="A2002">
      <v>548</v>
    </oc>
    <nc r="A2002">
      <v>486</v>
    </nc>
  </rcc>
  <rcc rId="25228" sId="1" numFmtId="4">
    <oc r="A2003">
      <v>549</v>
    </oc>
    <nc r="A2003">
      <v>487</v>
    </nc>
  </rcc>
  <rcc rId="25229" sId="1" numFmtId="4">
    <oc r="A2004">
      <v>550</v>
    </oc>
    <nc r="A2004">
      <v>488</v>
    </nc>
  </rcc>
  <rcc rId="25230" sId="1" numFmtId="4">
    <oc r="A2005">
      <v>551</v>
    </oc>
    <nc r="A2005">
      <v>489</v>
    </nc>
  </rcc>
  <rcc rId="25231" sId="1" numFmtId="4">
    <oc r="A2006">
      <v>552</v>
    </oc>
    <nc r="A2006">
      <v>490</v>
    </nc>
  </rcc>
  <rcc rId="25232" sId="1" numFmtId="4">
    <oc r="A2007">
      <v>553</v>
    </oc>
    <nc r="A2007">
      <v>491</v>
    </nc>
  </rcc>
  <rcc rId="25233" sId="1" numFmtId="4">
    <oc r="A2008">
      <v>554</v>
    </oc>
    <nc r="A2008">
      <v>492</v>
    </nc>
  </rcc>
  <rcc rId="25234" sId="1" numFmtId="4">
    <oc r="A2009">
      <v>555</v>
    </oc>
    <nc r="A2009">
      <v>493</v>
    </nc>
  </rcc>
  <rcc rId="25235" sId="1" numFmtId="4">
    <oc r="A2010">
      <v>556</v>
    </oc>
    <nc r="A2010">
      <v>494</v>
    </nc>
  </rcc>
</revisions>
</file>

<file path=xl/revisions/revisionLog4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595E341-47B0-4869-BE47-43740FED65BC}" action="delete"/>
  <rdn rId="0" localSheetId="1" customView="1" name="Z_9595E341_47B0_4869_BE47_43740FED65BC_.wvu.FilterData" hidden="1" oldHidden="1">
    <formula>'2020-2022'!$A$6:$T$2011</formula>
    <oldFormula>'2020-2022'!$A$6:$T$2011</oldFormula>
  </rdn>
  <rdn rId="0" localSheetId="2" customView="1" name="Z_9595E341_47B0_4869_BE47_43740FED65BC_.wvu.FilterData" hidden="1" oldHidden="1">
    <formula>Примечания!$A$2:$G$162</formula>
    <oldFormula>Примечания!$A$2:$G$162</oldFormula>
  </rdn>
  <rcv guid="{9595E341-47B0-4869-BE47-43740FED65BC}"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58" sId="1" numFmtId="4">
    <oc r="F1911">
      <v>3058093.3</v>
    </oc>
    <nc r="F1911">
      <v>2608614.9500000002</v>
    </nc>
  </rcc>
  <rfmt sheetId="1" sqref="F1911">
    <dxf>
      <fill>
        <patternFill patternType="solid">
          <bgColor rgb="FFFFFF00"/>
        </patternFill>
      </fill>
    </dxf>
  </rfmt>
  <rfmt sheetId="1" sqref="G1911">
    <dxf>
      <fill>
        <patternFill patternType="solid">
          <bgColor rgb="FFFFFF00"/>
        </patternFill>
      </fill>
    </dxf>
  </rfmt>
  <rcc rId="17159" sId="1" numFmtId="4">
    <oc r="G1911">
      <v>9664324.3599999994</v>
    </oc>
    <nc r="G1911">
      <v>5520857.8700000001</v>
    </nc>
  </rcc>
  <rfmt sheetId="1" sqref="H1911">
    <dxf>
      <fill>
        <patternFill patternType="solid">
          <bgColor rgb="FFFFFF00"/>
        </patternFill>
      </fill>
    </dxf>
  </rfmt>
  <rcc rId="17160" sId="1" numFmtId="4">
    <oc r="H1911">
      <v>7015110.6299999999</v>
    </oc>
    <nc r="H1911">
      <v>4468607.26</v>
    </nc>
  </rcc>
  <rfmt sheetId="1" sqref="I1911">
    <dxf>
      <fill>
        <patternFill patternType="solid">
          <bgColor rgb="FFFFFF00"/>
        </patternFill>
      </fill>
    </dxf>
  </rfmt>
  <rcc rId="17161" sId="1" numFmtId="4">
    <oc r="I1911">
      <v>3354696.48</v>
    </oc>
    <nc r="I1911">
      <v>2160135.2000000002</v>
    </nc>
  </rcc>
  <rfmt sheetId="1" sqref="J1911">
    <dxf>
      <fill>
        <patternFill patternType="solid">
          <bgColor rgb="FFFFFF00"/>
        </patternFill>
      </fill>
    </dxf>
  </rfmt>
  <rcc rId="17162" sId="1" numFmtId="4">
    <oc r="J1911">
      <v>4012111.69</v>
    </oc>
    <nc r="J1911">
      <v>2835786.6</v>
    </nc>
  </rcc>
  <rcc rId="17163" sId="1" numFmtId="4">
    <oc r="R1921">
      <v>16547531.710000001</v>
    </oc>
    <nc r="R1921">
      <v>16354717.050000001</v>
    </nc>
  </rcc>
  <rfmt sheetId="1" sqref="R1921">
    <dxf>
      <fill>
        <patternFill patternType="solid">
          <bgColor rgb="FFFFFF00"/>
        </patternFill>
      </fill>
    </dxf>
  </rfmt>
  <rfmt sheetId="1" sqref="R1923">
    <dxf>
      <fill>
        <patternFill patternType="solid">
          <bgColor rgb="FFFFFF00"/>
        </patternFill>
      </fill>
    </dxf>
  </rfmt>
  <rcc rId="17164" sId="1" numFmtId="4">
    <oc r="R1923">
      <v>10371600</v>
    </oc>
    <nc r="R1923">
      <v>7643968.2300000004</v>
    </nc>
  </rcc>
  <rfmt sheetId="1" sqref="O1914">
    <dxf>
      <fill>
        <patternFill patternType="solid">
          <bgColor rgb="FFFFFF00"/>
        </patternFill>
      </fill>
    </dxf>
  </rfmt>
  <rcc rId="17165" sId="1" numFmtId="4">
    <oc r="O1914">
      <v>6179429.4699999997</v>
    </oc>
    <nc r="O1914">
      <v>6250419.6500000004</v>
    </nc>
  </rcc>
  <rfmt sheetId="1" sqref="Q1914">
    <dxf>
      <fill>
        <patternFill patternType="solid">
          <bgColor rgb="FFFFFF00"/>
        </patternFill>
      </fill>
    </dxf>
  </rfmt>
  <rcc rId="17166" sId="1" numFmtId="4">
    <oc r="Q1914">
      <v>12423580.960000001</v>
    </oc>
    <nc r="Q1914">
      <v>11619954.83</v>
    </nc>
  </rcc>
  <rfmt sheetId="1" sqref="G1917">
    <dxf>
      <fill>
        <patternFill patternType="solid">
          <bgColor rgb="FFFFFF00"/>
        </patternFill>
      </fill>
    </dxf>
  </rfmt>
  <rcc rId="17167" sId="1" numFmtId="4">
    <oc r="G1917">
      <v>12599243.26</v>
    </oc>
    <nc r="G1917">
      <v>9011030.1600000001</v>
    </nc>
  </rcc>
  <rfmt sheetId="1" sqref="F1917">
    <dxf>
      <fill>
        <patternFill patternType="solid">
          <bgColor rgb="FFFFFF00"/>
        </patternFill>
      </fill>
    </dxf>
  </rfmt>
  <rcc rId="17168" sId="1" numFmtId="4">
    <oc r="F1917">
      <v>2991103.47</v>
    </oc>
    <nc r="F1917">
      <v>2422225.2400000002</v>
    </nc>
  </rcc>
  <rfmt sheetId="1" sqref="O1917">
    <dxf>
      <fill>
        <patternFill patternType="solid">
          <bgColor rgb="FFFFFF00"/>
        </patternFill>
      </fill>
    </dxf>
  </rfmt>
  <rcc rId="17169" sId="1" numFmtId="4">
    <oc r="O1917">
      <v>12408124.76</v>
    </oc>
    <nc r="O1917">
      <v>11359877.710000001</v>
    </nc>
  </rcc>
</revisions>
</file>

<file path=xl/revisions/revisionLog4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238" sId="1" ref="A1976:XFD1976" action="deleteRow">
    <undo index="0" exp="area" dr="S1975:S1987" r="S1988" sId="1"/>
    <undo index="0" exp="area" dr="R1975:R1987" r="R1988" sId="1"/>
    <undo index="0" exp="area" dr="Q1975:Q1987" r="Q1988" sId="1"/>
    <undo index="0" exp="area" dr="P1975:P1987" r="P1988" sId="1"/>
    <undo index="0" exp="area" dr="O1975:O1987" r="O1988" sId="1"/>
    <undo index="0" exp="area" dr="N1975:N1987" r="N1988" sId="1"/>
    <undo index="0" exp="area" dr="M1975:M1987" r="M1988" sId="1"/>
    <undo index="0" exp="area" dr="L1975:L1987" r="L1988" sId="1"/>
    <undo index="0" exp="area" dr="K1975:K1987" r="K1988" sId="1"/>
    <undo index="0" exp="area" dr="J1975:J1987" r="J1988" sId="1"/>
    <undo index="0" exp="area" dr="I1975:I1987" r="I1988" sId="1"/>
    <undo index="0" exp="area" dr="H1975:H1987" r="H1988" sId="1"/>
    <undo index="0" exp="area" dr="G1975:G1987" r="G1988" sId="1"/>
    <undo index="0" exp="area" dr="F1975:F1987" r="F1988" sId="1"/>
    <undo index="0" exp="area" dr="E1975:E1987" r="E1988" sId="1"/>
    <undo index="0" exp="area" dr="D1975:D1987" r="D1988" sId="1"/>
    <rfmt sheetId="1" xfDxf="1" sqref="A1976:XFD1976" start="0" length="0">
      <dxf>
        <font>
          <strike/>
          <color auto="1"/>
        </font>
      </dxf>
    </rfmt>
    <rcc rId="0" sId="1" dxf="1">
      <nc r="A1976">
        <v>520</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76" t="inlineStr">
        <is>
          <t>ул. Гагарина, д. 288А</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76">
        <f>ROUND(SUM(D1976+E1976+F1976+G1976+H1976+I1976+J1976+K1976+M1976+O1976+P1976+Q1976+R1976+S1976),2)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76">
        <f>ROUND((F1976+G1976+H1976+I1976+J1976+K1976+M1976+O1976+P1976+Q1976+R1976+S1976)*0.0214,2)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76"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1976"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H1976"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976"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1976"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K1976">
        <v>773776.08</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L1976"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7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v guid="{9595E341-47B0-4869-BE47-43740FED65BC}" action="delete"/>
  <rdn rId="0" localSheetId="1" customView="1" name="Z_9595E341_47B0_4869_BE47_43740FED65BC_.wvu.FilterData" hidden="1" oldHidden="1">
    <formula>'2020-2022'!$A$6:$T$2010</formula>
    <oldFormula>'2020-2022'!$A$6:$T$2010</oldFormula>
  </rdn>
  <rdn rId="0" localSheetId="2" customView="1" name="Z_9595E341_47B0_4869_BE47_43740FED65BC_.wvu.FilterData" hidden="1" oldHidden="1">
    <formula>Примечания!$A$2:$G$162</formula>
    <oldFormula>Примечания!$A$2:$G$162</oldFormula>
  </rdn>
  <rcv guid="{9595E341-47B0-4869-BE47-43740FED65BC}" action="add"/>
</revisions>
</file>

<file path=xl/revisions/revisionLog4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41" sId="2">
    <nc r="B114" t="inlineStr">
      <is>
        <t>-</t>
      </is>
    </nc>
  </rcc>
  <rcc rId="25242" sId="2">
    <nc r="C114" t="inlineStr">
      <is>
        <t>2022</t>
      </is>
    </nc>
  </rcc>
  <rcc rId="25243" sId="2">
    <nc r="D114" t="inlineStr">
      <is>
        <t>Ханты-Мансийск</t>
      </is>
    </nc>
  </rcc>
  <rcc rId="25244" sId="2">
    <nc r="E114" t="inlineStr">
      <is>
        <t>ул. Гагарина,д.288А</t>
      </is>
    </nc>
  </rcc>
  <rcc rId="25245" sId="2">
    <nc r="F114">
      <v>773776.08</v>
    </nc>
  </rcc>
  <rcc rId="25246" sId="2">
    <nc r="G114" t="inlineStr">
      <is>
        <t>По невозможности с 2022 на 2023 (Приказ №150 от 25.10.2022)</t>
      </is>
    </nc>
  </rcc>
</revisions>
</file>

<file path=xl/revisions/revisionLog4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'2020-2022'!$A$7:$S$2011</formula>
    <oldFormula>'2020-2022'!$A$7:$S$2011</oldFormula>
  </rdn>
  <rdn rId="0" localSheetId="2" customView="1" name="Z_A299C84D_C097_439E_954D_685D90CA46C9_.wvu.FilterData" hidden="1" oldHidden="1">
    <formula>Примечания!$A$2:$G$162</formula>
    <oldFormula>Примечания!$A$2:$G$162</oldFormula>
  </rdn>
  <rcv guid="{A299C84D-C097-439E-954D-685D90CA46C9}" action="add"/>
</revisions>
</file>

<file path=xl/revisions/revisionLog4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50" sId="2">
    <oc r="E114" t="inlineStr">
      <is>
        <t>ул. Гагарина,д.288А</t>
      </is>
    </oc>
    <nc r="E114" t="inlineStr">
      <is>
        <t>ул. Гагарина, д. 288А</t>
      </is>
    </nc>
  </rcc>
  <rrc rId="25251" sId="1" ref="A1865:XFD1865" action="deleteRow">
    <rfmt sheetId="1" xfDxf="1" sqref="A1865:XFD1865" start="0" length="0">
      <dxf>
        <font>
          <color auto="1"/>
        </font>
      </dxf>
    </rfmt>
    <rcc rId="0" sId="1" dxf="1">
      <nc r="A1865">
        <v>360</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65" t="inlineStr">
        <is>
          <t>ул. Майская, д. 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65">
        <f>ROUND(SUM(D1865+E1865+F1865+G1865+H1865+I1865+J1865+K1865+M1865+O1865+P1865+Q1865+R1865+S1865),2)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65">
        <f>ROUND((F1865+G1865+H1865+I1865+J1865+K1865+M1865+O1865+P1865+Q1865+R1865+S1865)*0.0214,2)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865">
        <v>4923980.83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86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I186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J186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K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6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6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6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52" sId="1" numFmtId="4">
    <oc r="O1926">
      <v>4713820.75</v>
    </oc>
    <nc r="O1926">
      <v>3717362.08</v>
    </nc>
  </rcc>
  <rfmt sheetId="1" sqref="O1926">
    <dxf>
      <fill>
        <patternFill patternType="solid">
          <bgColor rgb="FFFFFF00"/>
        </patternFill>
      </fill>
    </dxf>
  </rfmt>
  <rcc rId="25253" sId="1" numFmtId="4">
    <oc r="G1926">
      <v>3704764.51</v>
    </oc>
    <nc r="G1926">
      <v>1664558.06</v>
    </nc>
  </rcc>
  <rfmt sheetId="1" sqref="G1926">
    <dxf>
      <fill>
        <patternFill patternType="solid">
          <bgColor rgb="FFFFFF00"/>
        </patternFill>
      </fill>
    </dxf>
  </rfmt>
  <rfmt sheetId="1" sqref="B1926">
    <dxf>
      <fill>
        <patternFill patternType="solid">
          <bgColor rgb="FFFFFF00"/>
        </patternFill>
      </fill>
    </dxf>
  </rfmt>
  <rcc rId="25254" sId="1" numFmtId="4">
    <oc r="D1926">
      <f>ROUND((F1926+G1926+H1926+I1926+J1926+K1926+M1926+O1926+P1926+Q1926+R1926+S1926)*0.0214,2)</f>
    </oc>
    <nc r="D1926">
      <v>85787.81</v>
    </nc>
  </rcc>
  <rfmt sheetId="1" sqref="D1926">
    <dxf>
      <fill>
        <patternFill patternType="solid">
          <bgColor rgb="FFFFFF00"/>
        </patternFill>
      </fill>
    </dxf>
  </rfmt>
  <rcc rId="25255" sId="1" numFmtId="4">
    <oc r="G1947">
      <v>8496885.4299999997</v>
    </oc>
    <nc r="G1947">
      <v>7884772.9299999997</v>
    </nc>
  </rcc>
  <rfmt sheetId="1" sqref="G1947">
    <dxf>
      <fill>
        <patternFill patternType="solid">
          <bgColor rgb="FFFFFF00"/>
        </patternFill>
      </fill>
    </dxf>
  </rfmt>
  <rcc rId="25256" sId="1" numFmtId="4">
    <oc r="I1947">
      <v>2949520.7</v>
    </oc>
    <nc r="I1947">
      <v>1034249.66</v>
    </nc>
  </rcc>
  <rfmt sheetId="1" sqref="I1947">
    <dxf>
      <fill>
        <patternFill patternType="solid">
          <bgColor rgb="FFFFFF00"/>
        </patternFill>
      </fill>
    </dxf>
  </rfmt>
  <rcc rId="25257" sId="1" numFmtId="4">
    <oc r="H1947">
      <v>6167677.0800000001</v>
    </oc>
    <nc r="H1947">
      <v>240569.54</v>
    </nc>
  </rcc>
  <rfmt sheetId="1" sqref="H1947">
    <dxf>
      <fill>
        <patternFill patternType="solid">
          <bgColor rgb="FFFFFF00"/>
        </patternFill>
      </fill>
    </dxf>
  </rfmt>
  <rcc rId="25258" sId="1" numFmtId="4">
    <oc r="G1619">
      <v>1187858.72</v>
    </oc>
    <nc r="G1619">
      <v>1155799.2</v>
    </nc>
  </rcc>
  <rfmt sheetId="1" sqref="G1619">
    <dxf>
      <fill>
        <patternFill patternType="solid">
          <bgColor rgb="FFFFFF00"/>
        </patternFill>
      </fill>
    </dxf>
  </rfmt>
  <rcc rId="25259" sId="1" numFmtId="4">
    <oc r="D1619">
      <f>ROUND((F1619+G1619+H1619+I1619+J1619+K1619+M1619+O1619+P1619+Q1619+R1619+S1619)*0.0214,2)</f>
    </oc>
    <nc r="D1619">
      <v>25871.439999999999</v>
    </nc>
  </rcc>
  <rfmt sheetId="1" sqref="D1619">
    <dxf>
      <fill>
        <patternFill patternType="solid">
          <bgColor rgb="FFFFFF00"/>
        </patternFill>
      </fill>
    </dxf>
  </rfmt>
  <rfmt sheetId="1" sqref="B1619">
    <dxf>
      <fill>
        <patternFill patternType="solid">
          <bgColor rgb="FFFFFF00"/>
        </patternFill>
      </fill>
    </dxf>
  </rfmt>
  <rcc rId="25260" sId="1" numFmtId="4">
    <oc r="G1620">
      <v>3103669.66</v>
    </oc>
    <nc r="G1620">
      <v>3076743.18</v>
    </nc>
  </rcc>
  <rfmt sheetId="1" sqref="G1620">
    <dxf>
      <fill>
        <patternFill patternType="solid">
          <bgColor rgb="FFFFFF00"/>
        </patternFill>
      </fill>
    </dxf>
  </rfmt>
  <rcc rId="25261" sId="1" numFmtId="4">
    <oc r="I1620">
      <v>649182.69999999995</v>
    </oc>
    <nc r="I1620">
      <v>670311.18000000005</v>
    </nc>
  </rcc>
  <rfmt sheetId="1" sqref="I1620">
    <dxf>
      <fill>
        <patternFill patternType="solid">
          <bgColor rgb="FFFFFF00"/>
        </patternFill>
      </fill>
    </dxf>
  </rfmt>
  <rcc rId="25262" sId="1" numFmtId="4">
    <oc r="H1620">
      <v>1328498.56</v>
    </oc>
    <nc r="H1620">
      <v>1266893.28</v>
    </nc>
  </rcc>
  <rfmt sheetId="1" sqref="H1620">
    <dxf>
      <fill>
        <patternFill patternType="solid">
          <bgColor rgb="FFFFFF00"/>
        </patternFill>
      </fill>
    </dxf>
  </rfmt>
  <rfmt sheetId="1" sqref="B1620">
    <dxf>
      <fill>
        <patternFill patternType="solid">
          <bgColor rgb="FFFFFF00"/>
        </patternFill>
      </fill>
    </dxf>
  </rfmt>
  <rcc rId="25263" sId="1" numFmtId="4">
    <oc r="G1621">
      <v>1642350.86</v>
    </oc>
    <nc r="G1621">
      <v>1610542.32</v>
    </nc>
  </rcc>
  <rfmt sheetId="1" sqref="G1621">
    <dxf>
      <fill>
        <patternFill patternType="solid">
          <bgColor rgb="FFFFFF00"/>
        </patternFill>
      </fill>
    </dxf>
  </rfmt>
  <rcc rId="25264" sId="1" numFmtId="4">
    <oc r="I1621">
      <v>522204.98</v>
    </oc>
    <nc r="I1621">
      <v>461264.63</v>
    </nc>
  </rcc>
  <rfmt sheetId="1" sqref="I1621">
    <dxf>
      <fill>
        <patternFill patternType="solid">
          <bgColor rgb="FFFFFF00"/>
        </patternFill>
      </fill>
    </dxf>
  </rfmt>
  <rcc rId="25265" sId="1" numFmtId="4">
    <oc r="H1621">
      <v>874167.37</v>
    </oc>
    <nc r="H1621">
      <v>795145.99</v>
    </nc>
  </rcc>
  <rfmt sheetId="1" sqref="H1621">
    <dxf>
      <fill>
        <patternFill patternType="solid">
          <bgColor rgb="FFFFFF00"/>
        </patternFill>
      </fill>
    </dxf>
  </rfmt>
  <rcc rId="25266" sId="1" numFmtId="4">
    <oc r="D1621">
      <f>ROUND((F1621+G1621+H1621+I1621+J1621+K1621+M1621+O1621+P1621+Q1621+R1621+S1621)*0.0214,2)</f>
    </oc>
    <nc r="D1621">
      <v>64022.59</v>
    </nc>
  </rcc>
  <rfmt sheetId="1" sqref="D1621">
    <dxf>
      <fill>
        <patternFill patternType="solid">
          <bgColor rgb="FFFFFF00"/>
        </patternFill>
      </fill>
    </dxf>
  </rfmt>
  <rfmt sheetId="1" sqref="B1621">
    <dxf>
      <fill>
        <patternFill patternType="solid">
          <bgColor rgb="FFFFFF00"/>
        </patternFill>
      </fill>
    </dxf>
  </rfmt>
  <rcc rId="25267" sId="1" numFmtId="4">
    <oc r="G1622">
      <v>3084150.53</v>
    </oc>
    <nc r="G1622">
      <v>3063695.69</v>
    </nc>
  </rcc>
  <rfmt sheetId="1" sqref="G1622">
    <dxf>
      <fill>
        <patternFill patternType="solid">
          <bgColor rgb="FFFFFF00"/>
        </patternFill>
      </fill>
    </dxf>
  </rfmt>
  <rcc rId="25268" sId="1" numFmtId="4">
    <oc r="I1622">
      <v>716142.19</v>
    </oc>
    <nc r="I1622">
      <v>744700.65</v>
    </nc>
  </rcc>
  <rfmt sheetId="1" sqref="I1622">
    <dxf>
      <fill>
        <patternFill patternType="solid">
          <bgColor rgb="FFFFFF00"/>
        </patternFill>
      </fill>
    </dxf>
  </rfmt>
  <rcc rId="25269" sId="1" numFmtId="4">
    <oc r="H1622">
      <v>1356869.03</v>
    </oc>
    <nc r="H1622">
      <v>1387884.82</v>
    </nc>
  </rcc>
  <rfmt sheetId="1" sqref="H1622">
    <dxf>
      <fill>
        <patternFill patternType="solid">
          <bgColor rgb="FFFFFF00"/>
        </patternFill>
      </fill>
    </dxf>
  </rfmt>
  <rcc rId="25270" sId="1" numFmtId="4">
    <oc r="D1622">
      <f>ROUND((F1622+G1622+H1622+I1622+J1622+K1622+M1622+O1622+P1622+Q1622+R1622+S1622)*0.0214,2)</f>
    </oc>
    <nc r="D1622">
      <v>114684.86</v>
    </nc>
  </rcc>
  <rfmt sheetId="1" sqref="D1622">
    <dxf>
      <fill>
        <patternFill patternType="solid">
          <bgColor rgb="FFFFFF00"/>
        </patternFill>
      </fill>
    </dxf>
  </rfmt>
  <rfmt sheetId="1" sqref="B1622">
    <dxf>
      <fill>
        <patternFill patternType="solid">
          <bgColor rgb="FFFFFF00"/>
        </patternFill>
      </fill>
    </dxf>
  </rfmt>
  <rcc rId="25271" sId="1" numFmtId="4">
    <oc r="O1623">
      <v>4867919.6500000004</v>
    </oc>
    <nc r="O1623">
      <v>4906552.7300000004</v>
    </nc>
  </rcc>
  <rfmt sheetId="1" sqref="O1623">
    <dxf>
      <fill>
        <patternFill patternType="solid">
          <bgColor rgb="FFFFFF00"/>
        </patternFill>
      </fill>
    </dxf>
  </rfmt>
  <rcc rId="25272" sId="1" numFmtId="4">
    <oc r="D1623">
      <f>ROUND((F1623+G1623+H1623+I1623+J1623+K1623+M1623+O1623+P1623+Q1623+R1623+S1623)*0.0214,2)</f>
    </oc>
    <nc r="D1623">
      <v>102311</v>
    </nc>
  </rcc>
  <rfmt sheetId="1" sqref="D1623">
    <dxf>
      <fill>
        <patternFill patternType="solid">
          <bgColor rgb="FFFFFF00"/>
        </patternFill>
      </fill>
    </dxf>
  </rfmt>
  <rfmt sheetId="1" sqref="B1623">
    <dxf>
      <fill>
        <patternFill patternType="solid">
          <bgColor rgb="FFFFFF00"/>
        </patternFill>
      </fill>
    </dxf>
  </rfmt>
  <rcc rId="25273" sId="1" numFmtId="4">
    <oc r="Q1500">
      <v>4140886.22</v>
    </oc>
    <nc r="Q1500">
      <v>2528950.7999999998</v>
    </nc>
  </rcc>
  <rfmt sheetId="1" sqref="Q1500">
    <dxf>
      <fill>
        <patternFill patternType="solid">
          <bgColor rgb="FFFFFF00"/>
        </patternFill>
      </fill>
    </dxf>
  </rfmt>
  <rcc rId="25274" sId="1" numFmtId="4">
    <oc r="D1500">
      <f>ROUND((F1500+G1500+H1500+I1500+J1500+K1500+M1500+O1500+P1500+Q1500+R1500+S1500)*0.0214,2)</f>
    </oc>
    <nc r="D1500">
      <v>51413.57</v>
    </nc>
  </rcc>
  <rfmt sheetId="1" sqref="D1500">
    <dxf>
      <fill>
        <patternFill patternType="solid">
          <bgColor rgb="FFFFFF00"/>
        </patternFill>
      </fill>
    </dxf>
  </rfmt>
  <rfmt sheetId="1" sqref="B1500">
    <dxf>
      <fill>
        <patternFill patternType="solid">
          <bgColor rgb="FFFFFF00"/>
        </patternFill>
      </fill>
    </dxf>
  </rfmt>
  <rcc rId="25275" sId="1" numFmtId="4">
    <oc r="O1505">
      <v>4733090.7</v>
    </oc>
    <nc r="O1505">
      <v>4470955.91</v>
    </nc>
  </rcc>
  <rfmt sheetId="1" sqref="O1505">
    <dxf>
      <fill>
        <patternFill patternType="solid">
          <bgColor rgb="FFFFFF00"/>
        </patternFill>
      </fill>
    </dxf>
  </rfmt>
  <rfmt sheetId="1" sqref="B1505">
    <dxf>
      <fill>
        <patternFill patternType="solid">
          <bgColor rgb="FFFFFF00"/>
        </patternFill>
      </fill>
    </dxf>
  </rfmt>
  <rcc rId="25276" sId="1" numFmtId="4">
    <oc r="O1506">
      <v>9085678.0299999993</v>
    </oc>
    <nc r="O1506">
      <v>8987853.4700000007</v>
    </nc>
  </rcc>
  <rfmt sheetId="1" sqref="O1506">
    <dxf>
      <fill>
        <patternFill patternType="solid">
          <bgColor rgb="FFFFFF00"/>
        </patternFill>
      </fill>
    </dxf>
  </rfmt>
  <rfmt sheetId="1" sqref="B1506">
    <dxf>
      <fill>
        <patternFill patternType="solid">
          <bgColor rgb="FFFFFF00"/>
        </patternFill>
      </fill>
    </dxf>
  </rfmt>
  <rcc rId="25277" sId="1" numFmtId="4">
    <oc r="F1512">
      <v>1612859.57</v>
    </oc>
    <nc r="F1512">
      <v>1524015.01</v>
    </nc>
  </rcc>
  <rfmt sheetId="1" sqref="F1512">
    <dxf>
      <fill>
        <patternFill patternType="solid">
          <bgColor rgb="FFFFFF00"/>
        </patternFill>
      </fill>
    </dxf>
  </rfmt>
  <rfmt sheetId="1" sqref="B1512">
    <dxf>
      <fill>
        <patternFill patternType="solid">
          <bgColor rgb="FFFFFF00"/>
        </patternFill>
      </fill>
    </dxf>
  </rfmt>
  <rcc rId="25278" sId="1" numFmtId="4">
    <oc r="F1515">
      <v>2422970.25</v>
    </oc>
    <nc r="F1515">
      <v>2492446.4500000002</v>
    </nc>
  </rcc>
  <rfmt sheetId="1" sqref="F1515">
    <dxf>
      <fill>
        <patternFill patternType="solid">
          <bgColor rgb="FFFFFF00"/>
        </patternFill>
      </fill>
    </dxf>
  </rfmt>
  <rcc rId="25279" sId="1" numFmtId="4">
    <oc r="R1515">
      <v>21719780.079999998</v>
    </oc>
    <nc r="R1515">
      <v>12926290.800000001</v>
    </nc>
  </rcc>
  <rfmt sheetId="1" sqref="R1515">
    <dxf>
      <fill>
        <patternFill patternType="solid">
          <bgColor rgb="FFFFFF00"/>
        </patternFill>
      </fill>
    </dxf>
  </rfmt>
  <rfmt sheetId="1" sqref="B1515">
    <dxf>
      <fill>
        <patternFill patternType="solid">
          <bgColor rgb="FFFFFF00"/>
        </patternFill>
      </fill>
    </dxf>
  </rfmt>
  <rcc rId="25280" sId="1" numFmtId="4">
    <oc r="O1932">
      <v>10476169.76</v>
    </oc>
    <nc r="O1932">
      <v>11312885.119999999</v>
    </nc>
  </rcc>
  <rfmt sheetId="1" sqref="O1932">
    <dxf>
      <fill>
        <patternFill patternType="solid">
          <bgColor rgb="FFFFFF00"/>
        </patternFill>
      </fill>
    </dxf>
  </rfmt>
  <rfmt sheetId="1" sqref="B1932">
    <dxf>
      <fill>
        <patternFill patternType="solid">
          <bgColor rgb="FFFFFF00"/>
        </patternFill>
      </fill>
    </dxf>
  </rfmt>
  <rcc rId="25281" sId="1" numFmtId="4">
    <oc r="H1938">
      <v>5014636.3499999996</v>
    </oc>
    <nc r="H1938">
      <v>3534218.51</v>
    </nc>
  </rcc>
  <rfmt sheetId="1" sqref="B1938">
    <dxf>
      <fill>
        <patternFill patternType="solid">
          <bgColor rgb="FFFFFF00"/>
        </patternFill>
      </fill>
    </dxf>
  </rfmt>
  <rcc rId="25282" sId="1" numFmtId="4">
    <oc r="E1548">
      <v>210890.4</v>
    </oc>
    <nc r="E1548">
      <v>194080.36</v>
    </nc>
  </rcc>
  <rfmt sheetId="1" sqref="E1548">
    <dxf>
      <fill>
        <patternFill patternType="solid">
          <bgColor rgb="FFFFFF00"/>
        </patternFill>
      </fill>
    </dxf>
  </rfmt>
  <rfmt sheetId="1" sqref="B1548">
    <dxf>
      <fill>
        <patternFill patternType="solid">
          <bgColor rgb="FFFFFF00"/>
        </patternFill>
      </fill>
    </dxf>
  </rfmt>
  <rcc rId="25283" sId="1" numFmtId="4">
    <oc r="M1549">
      <v>7602363.4800000004</v>
    </oc>
    <nc r="M1549">
      <v>6663619.2000000002</v>
    </nc>
  </rcc>
  <rcc rId="25284" sId="1" numFmtId="4">
    <oc r="E1549">
      <f>ROUND((M1549)*0.03,2)</f>
    </oc>
    <nc r="E1549">
      <v>54923.19</v>
    </nc>
  </rcc>
  <rfmt sheetId="1" sqref="E1549">
    <dxf>
      <fill>
        <patternFill patternType="solid">
          <bgColor rgb="FFFFFF00"/>
        </patternFill>
      </fill>
    </dxf>
  </rfmt>
  <rcc rId="25285" sId="1" numFmtId="4">
    <oc r="D1549">
      <f>ROUND((F1549+G1549+H1549+I1549+J1549+K1549+M1549+O1549+P1549+Q1549+R1549+S1549)*0.0214,2)</f>
    </oc>
    <nc r="D1549">
      <v>135399.78</v>
    </nc>
  </rcc>
  <rfmt sheetId="1" sqref="D1549">
    <dxf>
      <fill>
        <patternFill patternType="solid">
          <bgColor rgb="FFFFFF00"/>
        </patternFill>
      </fill>
    </dxf>
  </rfmt>
  <rfmt sheetId="1" sqref="B1549">
    <dxf>
      <fill>
        <patternFill patternType="solid">
          <bgColor rgb="FFFFFF00"/>
        </patternFill>
      </fill>
    </dxf>
  </rfmt>
  <rfmt sheetId="1" sqref="M1549">
    <dxf>
      <fill>
        <patternFill patternType="solid">
          <bgColor rgb="FFFFFF00"/>
        </patternFill>
      </fill>
    </dxf>
  </rfmt>
  <rcc rId="25286" sId="1" numFmtId="4">
    <oc r="E1552">
      <v>67340.36</v>
    </oc>
    <nc r="E1552">
      <v>54119.07</v>
    </nc>
  </rcc>
  <rfmt sheetId="1" sqref="E1552">
    <dxf>
      <fill>
        <patternFill patternType="solid">
          <bgColor rgb="FFFFFF00"/>
        </patternFill>
      </fill>
    </dxf>
  </rfmt>
  <rfmt sheetId="1" sqref="B1552">
    <dxf>
      <fill>
        <patternFill patternType="solid">
          <bgColor rgb="FFFFFF00"/>
        </patternFill>
      </fill>
    </dxf>
  </rfmt>
  <rcc rId="25287" sId="1" numFmtId="4">
    <oc r="E1553">
      <v>68246.17</v>
    </oc>
    <nc r="E1553">
      <v>66540.039999999994</v>
    </nc>
  </rcc>
  <rfmt sheetId="1" sqref="E1553">
    <dxf>
      <fill>
        <patternFill patternType="solid">
          <bgColor rgb="FFFFFF00"/>
        </patternFill>
      </fill>
    </dxf>
  </rfmt>
  <rfmt sheetId="1" sqref="B1553">
    <dxf>
      <fill>
        <patternFill patternType="solid">
          <bgColor rgb="FFFFFF00"/>
        </patternFill>
      </fill>
    </dxf>
  </rfmt>
  <rcc rId="25288" sId="1" numFmtId="4">
    <oc r="E1554">
      <v>201197.62</v>
    </oc>
    <nc r="E1554">
      <v>196167.67999999999</v>
    </nc>
  </rcc>
  <rfmt sheetId="1" sqref="E1554">
    <dxf>
      <fill>
        <patternFill patternType="solid">
          <bgColor rgb="FFFFFF00"/>
        </patternFill>
      </fill>
    </dxf>
  </rfmt>
  <rfmt sheetId="1" sqref="B1554">
    <dxf>
      <fill>
        <patternFill patternType="solid">
          <bgColor rgb="FFFFFF00"/>
        </patternFill>
      </fill>
    </dxf>
  </rfmt>
  <rcc rId="25289" sId="1" numFmtId="4">
    <oc r="E1555">
      <v>68845.149999999994</v>
    </oc>
    <nc r="E1555">
      <v>55586.239999999998</v>
    </nc>
  </rcc>
  <rfmt sheetId="1" sqref="E1555">
    <dxf>
      <fill>
        <patternFill patternType="solid">
          <bgColor rgb="FFFFFF00"/>
        </patternFill>
      </fill>
    </dxf>
  </rfmt>
  <rfmt sheetId="1" sqref="B1555">
    <dxf>
      <fill>
        <patternFill patternType="solid">
          <bgColor rgb="FFFFFF00"/>
        </patternFill>
      </fill>
    </dxf>
  </rfmt>
  <rcc rId="25290" sId="1" numFmtId="4">
    <oc r="E1557">
      <v>68853.16</v>
    </oc>
    <nc r="E1557">
      <v>55594.05</v>
    </nc>
  </rcc>
  <rfmt sheetId="1" sqref="E1557">
    <dxf>
      <fill>
        <patternFill patternType="solid">
          <bgColor rgb="FFFFFF00"/>
        </patternFill>
      </fill>
    </dxf>
  </rfmt>
  <rcc rId="25291" sId="1" numFmtId="4">
    <oc r="E1556">
      <v>37521.35</v>
    </oc>
    <nc r="E1556">
      <v>54295.54</v>
    </nc>
  </rcc>
  <rfmt sheetId="1" sqref="E1556">
    <dxf>
      <fill>
        <patternFill patternType="solid">
          <bgColor rgb="FFFFFF00"/>
        </patternFill>
      </fill>
    </dxf>
  </rfmt>
  <rfmt sheetId="1" sqref="B1556:B1557">
    <dxf>
      <fill>
        <patternFill patternType="solid">
          <bgColor rgb="FFFFFF00"/>
        </patternFill>
      </fill>
    </dxf>
  </rfmt>
  <rcc rId="25292" sId="1" numFmtId="4">
    <oc r="E1559">
      <v>68084.100000000006</v>
    </oc>
    <nc r="E1559">
      <v>54844.22</v>
    </nc>
  </rcc>
  <rfmt sheetId="1" sqref="E1559">
    <dxf>
      <fill>
        <patternFill patternType="solid">
          <bgColor rgb="FFFFFF00"/>
        </patternFill>
      </fill>
    </dxf>
  </rfmt>
  <rfmt sheetId="1" sqref="B1559">
    <dxf>
      <fill>
        <patternFill patternType="solid">
          <bgColor rgb="FFFFFF00"/>
        </patternFill>
      </fill>
    </dxf>
  </rfmt>
  <rcc rId="25293" sId="1" xfDxf="1" dxf="1" numFmtId="4">
    <oc r="M1553">
      <v>22807090.440000001</v>
    </oc>
    <nc r="M1553">
      <v>19977939.600000001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M1553">
    <dxf>
      <fill>
        <patternFill patternType="solid">
          <bgColor rgb="FFFFFF00"/>
        </patternFill>
      </fill>
    </dxf>
  </rfmt>
  <rcc rId="25294" sId="1" numFmtId="4">
    <oc r="F1560">
      <v>2256067.33</v>
    </oc>
    <nc r="F1560">
      <v>2057260.03</v>
    </nc>
  </rcc>
  <rfmt sheetId="1" sqref="F1560">
    <dxf>
      <fill>
        <patternFill patternType="solid">
          <bgColor rgb="FFFFFF00"/>
        </patternFill>
      </fill>
    </dxf>
  </rfmt>
  <rfmt sheetId="1" sqref="B1560">
    <dxf>
      <fill>
        <patternFill patternType="solid">
          <bgColor rgb="FFFFFF00"/>
        </patternFill>
      </fill>
    </dxf>
  </rfmt>
</revisions>
</file>

<file path=xl/revisions/revisionLog4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95" sId="1" numFmtId="4">
    <oc r="Q1517">
      <v>4025187</v>
    </oc>
    <nc r="Q1517">
      <v>1692452.4</v>
    </nc>
  </rcc>
  <rfmt sheetId="1" sqref="Q1517">
    <dxf>
      <fill>
        <patternFill patternType="solid">
          <bgColor rgb="FFFFFF00"/>
        </patternFill>
      </fill>
    </dxf>
  </rfmt>
  <rcc rId="25296" sId="1" numFmtId="4">
    <oc r="G1491">
      <v>3513809.13</v>
    </oc>
    <nc r="G1491">
      <v>3431754.15</v>
    </nc>
  </rcc>
  <rfmt sheetId="1" sqref="G1491">
    <dxf>
      <fill>
        <patternFill patternType="solid">
          <bgColor rgb="FFFFFF00"/>
        </patternFill>
      </fill>
    </dxf>
  </rfmt>
  <rfmt sheetId="1" sqref="B1491">
    <dxf>
      <fill>
        <patternFill patternType="solid">
          <bgColor rgb="FFFFFF00"/>
        </patternFill>
      </fill>
    </dxf>
  </rfmt>
  <rfmt sheetId="1" sqref="J1491">
    <dxf>
      <fill>
        <patternFill patternType="solid">
          <bgColor rgb="FFFFFF00"/>
        </patternFill>
      </fill>
    </dxf>
  </rfmt>
  <rcc rId="25297" sId="1" numFmtId="4">
    <oc r="J1491">
      <v>258629.64</v>
    </oc>
    <nc r="J1491">
      <v>288106.21000000002</v>
    </nc>
  </rcc>
  <rcc rId="25298" sId="1" numFmtId="4">
    <oc r="J1493">
      <v>304166.39</v>
    </oc>
    <nc r="J1493">
      <v>329680.43</v>
    </nc>
  </rcc>
  <rfmt sheetId="1" sqref="J1493">
    <dxf>
      <fill>
        <patternFill patternType="solid">
          <bgColor rgb="FFFFFF00"/>
        </patternFill>
      </fill>
    </dxf>
  </rfmt>
  <rfmt sheetId="1" sqref="B1493">
    <dxf>
      <fill>
        <patternFill patternType="solid">
          <bgColor rgb="FFFFFF00"/>
        </patternFill>
      </fill>
    </dxf>
  </rfmt>
  <rcc rId="25299" sId="1" numFmtId="4">
    <oc r="O1489">
      <v>1950038.66</v>
    </oc>
    <nc r="O1489">
      <v>2207567.25</v>
    </nc>
  </rcc>
  <rfmt sheetId="1" sqref="O1489">
    <dxf>
      <fill>
        <patternFill patternType="solid">
          <bgColor rgb="FFFFFF00"/>
        </patternFill>
      </fill>
    </dxf>
  </rfmt>
  <rfmt sheetId="1" sqref="B1489">
    <dxf>
      <fill>
        <patternFill patternType="solid">
          <bgColor rgb="FFFFFF00"/>
        </patternFill>
      </fill>
    </dxf>
  </rfmt>
  <rcc rId="25300" sId="1" numFmtId="4">
    <oc r="G1489">
      <v>924062.75</v>
    </oc>
    <nc r="G1489">
      <v>905327.1399999999</v>
    </nc>
  </rcc>
  <rfmt sheetId="1" sqref="G1489">
    <dxf>
      <fill>
        <patternFill patternType="solid">
          <bgColor rgb="FFFFFF00"/>
        </patternFill>
      </fill>
    </dxf>
  </rfmt>
  <rcc rId="25301" sId="1" numFmtId="4">
    <oc r="I1489">
      <v>211403.35</v>
    </oc>
    <nc r="I1489">
      <v>269855.32</v>
    </nc>
  </rcc>
  <rfmt sheetId="1" sqref="I1489">
    <dxf>
      <fill>
        <patternFill patternType="solid">
          <bgColor rgb="FFFFFF00"/>
        </patternFill>
      </fill>
    </dxf>
  </rfmt>
  <rcc rId="25302" sId="1" numFmtId="4">
    <oc r="P1490">
      <v>1277205.73</v>
    </oc>
    <nc r="P1490">
      <v>1146494.3400000001</v>
    </nc>
  </rcc>
  <rfmt sheetId="1" sqref="P1490">
    <dxf>
      <fill>
        <patternFill patternType="solid">
          <bgColor rgb="FFFFFF00"/>
        </patternFill>
      </fill>
    </dxf>
  </rfmt>
  <rfmt sheetId="1" sqref="B1490">
    <dxf>
      <fill>
        <patternFill patternType="solid">
          <bgColor rgb="FFFFFF00"/>
        </patternFill>
      </fill>
    </dxf>
  </rfmt>
  <rcc rId="25303" sId="1" numFmtId="4">
    <oc r="O1494">
      <v>2222776.33</v>
    </oc>
    <nc r="O1494">
      <v>2234950.88</v>
    </nc>
  </rcc>
  <rfmt sheetId="1" sqref="O1494">
    <dxf>
      <fill>
        <patternFill patternType="solid">
          <bgColor rgb="FFFFFF00"/>
        </patternFill>
      </fill>
    </dxf>
  </rfmt>
  <rcc rId="25304" sId="1" numFmtId="4">
    <oc r="G1494">
      <v>1270642.92</v>
    </oc>
    <nc r="G1494">
      <v>889594.64</v>
    </nc>
  </rcc>
  <rfmt sheetId="1" sqref="G1494">
    <dxf>
      <fill>
        <patternFill patternType="solid">
          <bgColor rgb="FFFFFF00"/>
        </patternFill>
      </fill>
    </dxf>
  </rfmt>
  <rcc rId="25305" sId="1" numFmtId="4">
    <oc r="J1494">
      <v>457098.03</v>
    </oc>
    <nc r="J1494">
      <v>413394.03</v>
    </nc>
  </rcc>
  <rfmt sheetId="1" sqref="J1494">
    <dxf>
      <fill>
        <patternFill patternType="solid">
          <bgColor rgb="FFFFFF00"/>
        </patternFill>
      </fill>
    </dxf>
  </rfmt>
  <rfmt sheetId="1" sqref="B1494:C1494">
    <dxf>
      <fill>
        <patternFill patternType="solid">
          <bgColor rgb="FFFFFF00"/>
        </patternFill>
      </fill>
    </dxf>
  </rfmt>
  <rcc rId="25306" sId="1" numFmtId="4">
    <oc r="D1494">
      <f>ROUND((F1494+G1494+H1494+I1494+J1494+K1494+M1494+O1494+P1494+Q1494+R1494+S1494)*0.0214,2)</f>
    </oc>
    <nc r="D1494">
      <v>75711.91</v>
    </nc>
  </rcc>
  <rfmt sheetId="1" sqref="D1494">
    <dxf>
      <fill>
        <patternFill patternType="solid">
          <bgColor rgb="FFFFFF00"/>
        </patternFill>
      </fill>
    </dxf>
  </rfmt>
  <rcc rId="25307" sId="1" numFmtId="4">
    <oc r="G1495">
      <v>1395771.36</v>
    </oc>
    <nc r="G1495">
      <v>947477.21</v>
    </nc>
  </rcc>
  <rfmt sheetId="1" sqref="G1495">
    <dxf>
      <fill>
        <patternFill patternType="solid">
          <bgColor rgb="FFFFFF00"/>
        </patternFill>
      </fill>
    </dxf>
  </rfmt>
  <rfmt sheetId="1" sqref="B1495:C1495">
    <dxf>
      <fill>
        <patternFill patternType="solid">
          <bgColor rgb="FFFFFF00"/>
        </patternFill>
      </fill>
    </dxf>
  </rfmt>
  <rcc rId="25308" sId="1" numFmtId="4">
    <oc r="G1496">
      <v>1192533.52</v>
    </oc>
    <nc r="G1496">
      <v>1077749.43</v>
    </nc>
  </rcc>
  <rfmt sheetId="1" sqref="G1496">
    <dxf>
      <fill>
        <patternFill patternType="solid">
          <bgColor rgb="FFFFFF00"/>
        </patternFill>
      </fill>
    </dxf>
  </rfmt>
  <rfmt sheetId="1" sqref="B1496:C1496">
    <dxf>
      <fill>
        <patternFill patternType="solid">
          <bgColor rgb="FFFFFF00"/>
        </patternFill>
      </fill>
    </dxf>
  </rfmt>
</revisions>
</file>

<file path=xl/revisions/revisionLog4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09" sId="1" numFmtId="4">
    <oc r="O1571">
      <v>3514751.84</v>
    </oc>
    <nc r="O1571">
      <v>3033249.13</v>
    </nc>
  </rcc>
  <rfmt sheetId="1" sqref="A1571:XFD1571">
    <dxf>
      <fill>
        <patternFill patternType="solid">
          <bgColor rgb="FFFFFF00"/>
        </patternFill>
      </fill>
    </dxf>
  </rfmt>
  <rcc rId="25310" sId="1" numFmtId="4">
    <oc r="Q1574">
      <v>1824231.21</v>
    </oc>
    <nc r="Q1574">
      <v>1730509.06</v>
    </nc>
  </rcc>
  <rfmt sheetId="1" sqref="Q1574">
    <dxf>
      <fill>
        <patternFill patternType="solid">
          <bgColor rgb="FFFFFF00"/>
        </patternFill>
      </fill>
    </dxf>
  </rfmt>
  <rfmt sheetId="1" sqref="B1574">
    <dxf>
      <fill>
        <patternFill patternType="solid">
          <bgColor rgb="FFFFFF00"/>
        </patternFill>
      </fill>
    </dxf>
  </rfmt>
  <rcc rId="25311" sId="1" numFmtId="4">
    <oc r="Q1572">
      <v>1819454.24</v>
    </oc>
    <nc r="Q1572">
      <v>1674209.74</v>
    </nc>
  </rcc>
  <rfmt sheetId="1" sqref="Q1572">
    <dxf>
      <fill>
        <patternFill patternType="solid">
          <bgColor rgb="FFFFFF00"/>
        </patternFill>
      </fill>
    </dxf>
  </rfmt>
  <rfmt sheetId="1" sqref="B1572">
    <dxf>
      <fill>
        <patternFill patternType="solid">
          <bgColor rgb="FFFFFF00"/>
        </patternFill>
      </fill>
    </dxf>
  </rfmt>
  <rfmt sheetId="1" sqref="C1572">
    <dxf>
      <fill>
        <patternFill patternType="solid">
          <bgColor rgb="FFFFFF00"/>
        </patternFill>
      </fill>
    </dxf>
  </rfmt>
  <rfmt sheetId="1" sqref="D1572">
    <dxf>
      <fill>
        <patternFill patternType="solid">
          <bgColor rgb="FFFFFF00"/>
        </patternFill>
      </fill>
    </dxf>
  </rfmt>
  <rfmt sheetId="1" sqref="A1572">
    <dxf>
      <fill>
        <patternFill patternType="solid">
          <bgColor rgb="FFFFFF00"/>
        </patternFill>
      </fill>
    </dxf>
  </rfmt>
  <rcc rId="25312" sId="1" numFmtId="4">
    <oc r="G1575">
      <v>965386.82</v>
    </oc>
    <nc r="G1575">
      <v>880545.33</v>
    </nc>
  </rcc>
  <rcc rId="25313" sId="1" numFmtId="4">
    <oc r="I1575">
      <v>335114.37</v>
    </oc>
    <nc r="I1575">
      <v>80050.87</v>
    </nc>
  </rcc>
  <rfmt sheetId="1" sqref="I1575">
    <dxf>
      <fill>
        <patternFill patternType="solid">
          <bgColor rgb="FFFFFF00"/>
        </patternFill>
      </fill>
    </dxf>
  </rfmt>
  <rfmt sheetId="1" sqref="G1575">
    <dxf>
      <fill>
        <patternFill patternType="solid">
          <bgColor rgb="FFFFFF00"/>
        </patternFill>
      </fill>
    </dxf>
  </rfmt>
  <rcc rId="25314" sId="1" numFmtId="4">
    <oc r="H1575">
      <v>700750.2</v>
    </oc>
    <nc r="H1575">
      <v>186003.66</v>
    </nc>
  </rcc>
  <rfmt sheetId="1" sqref="H1575">
    <dxf>
      <fill>
        <patternFill patternType="solid">
          <bgColor rgb="FFFFFF00"/>
        </patternFill>
      </fill>
    </dxf>
  </rfmt>
  <rcc rId="25315" sId="1" numFmtId="4">
    <oc r="J1575">
      <v>400782.82</v>
    </oc>
    <nc r="J1575">
      <v>67192.240000000005</v>
    </nc>
  </rcc>
  <rfmt sheetId="1" sqref="J1575">
    <dxf>
      <fill>
        <patternFill patternType="solid">
          <bgColor rgb="FFFFFF00"/>
        </patternFill>
      </fill>
    </dxf>
  </rfmt>
  <rfmt sheetId="1" sqref="B1575">
    <dxf>
      <fill>
        <patternFill patternType="solid">
          <bgColor rgb="FFFFFF00"/>
        </patternFill>
      </fill>
    </dxf>
  </rfmt>
  <rfmt sheetId="1" sqref="B1604">
    <dxf>
      <fill>
        <patternFill patternType="solid">
          <bgColor rgb="FFFFFF00"/>
        </patternFill>
      </fill>
    </dxf>
  </rfmt>
  <rcc rId="25316" sId="1" numFmtId="4">
    <oc r="I1604">
      <v>1468646.09</v>
    </oc>
    <nc r="I1604">
      <v>792394.86</v>
    </nc>
  </rcc>
  <rfmt sheetId="1" sqref="I1604">
    <dxf>
      <fill>
        <patternFill patternType="solid">
          <bgColor rgb="FFFFFF00"/>
        </patternFill>
      </fill>
    </dxf>
  </rfmt>
  <rcc rId="25317" sId="1" numFmtId="4">
    <oc r="H1604">
      <v>4058552.75</v>
    </oc>
    <nc r="H1604">
      <v>1808167.8</v>
    </nc>
  </rcc>
  <rfmt sheetId="1" sqref="H1604">
    <dxf>
      <fill>
        <patternFill patternType="solid">
          <bgColor rgb="FFFFFF00"/>
        </patternFill>
      </fill>
    </dxf>
  </rfmt>
  <rfmt sheetId="1" sqref="C1604:D1604">
    <dxf>
      <fill>
        <patternFill patternType="solid">
          <bgColor rgb="FFFFFF00"/>
        </patternFill>
      </fill>
    </dxf>
  </rfmt>
  <rcc rId="25318" sId="1" numFmtId="4">
    <oc r="G1612">
      <v>5222693.57</v>
    </oc>
    <nc r="G1612">
      <v>1569902.98</v>
    </nc>
  </rcc>
  <rfmt sheetId="1" sqref="G1612">
    <dxf>
      <fill>
        <patternFill patternType="solid">
          <bgColor rgb="FFFFFF00"/>
        </patternFill>
      </fill>
    </dxf>
  </rfmt>
  <rfmt sheetId="1" sqref="B1612">
    <dxf>
      <fill>
        <patternFill patternType="solid">
          <bgColor rgb="FFFFFF00"/>
        </patternFill>
      </fill>
    </dxf>
  </rfmt>
  <rfmt sheetId="1" sqref="C1612:D1612">
    <dxf>
      <fill>
        <patternFill patternType="solid">
          <bgColor rgb="FFFFFF00"/>
        </patternFill>
      </fill>
    </dxf>
  </rfmt>
  <rcc rId="25319" sId="1" numFmtId="4">
    <oc r="J1612">
      <v>1284180.1100000001</v>
    </oc>
    <nc r="J1612">
      <v>78648.710000000006</v>
    </nc>
  </rcc>
  <rfmt sheetId="1" sqref="J1612">
    <dxf>
      <fill>
        <patternFill patternType="solid">
          <bgColor rgb="FFFFFF00"/>
        </patternFill>
      </fill>
    </dxf>
  </rfmt>
  <rcc rId="25320" sId="1" numFmtId="4">
    <oc r="O1612">
      <v>8934560.3100000005</v>
    </oc>
    <nc r="O1612">
      <v>6384455.3899999997</v>
    </nc>
  </rcc>
  <rfmt sheetId="1" sqref="O1612">
    <dxf>
      <fill>
        <patternFill patternType="solid">
          <bgColor rgb="FFFFFF00"/>
        </patternFill>
      </fill>
    </dxf>
  </rfmt>
  <rcc rId="25321" sId="1" numFmtId="4">
    <oc r="Q1599">
      <v>4741808.41</v>
    </oc>
    <nc r="Q1599">
      <v>4183675.33</v>
    </nc>
  </rcc>
  <rfmt sheetId="1" sqref="Q1599">
    <dxf>
      <fill>
        <patternFill patternType="solid">
          <bgColor rgb="FFFFFF00"/>
        </patternFill>
      </fill>
    </dxf>
  </rfmt>
  <rfmt sheetId="1" sqref="B1599">
    <dxf>
      <fill>
        <patternFill patternType="solid">
          <bgColor rgb="FFFFFF00"/>
        </patternFill>
      </fill>
    </dxf>
  </rfmt>
  <rcc rId="25322" sId="1" numFmtId="4">
    <oc r="D1599">
      <f>ROUND((F1599+G1599+H1599+I1599+J1599+K1599+M1599+O1599+P1599+Q1599+R1599+S1599)*0.0214,2)</f>
    </oc>
    <nc r="D1599">
      <v>71289.83</v>
    </nc>
  </rcc>
  <rfmt sheetId="1" sqref="D1599">
    <dxf>
      <fill>
        <patternFill patternType="solid">
          <bgColor rgb="FFFFFF00"/>
        </patternFill>
      </fill>
    </dxf>
  </rfmt>
  <rcc rId="25323" sId="1" numFmtId="4">
    <oc r="O1597">
      <v>6390361.2999999998</v>
    </oc>
    <nc r="O1597">
      <v>6271033.5499999998</v>
    </nc>
  </rcc>
  <rfmt sheetId="1" sqref="O1597">
    <dxf>
      <fill>
        <patternFill patternType="solid">
          <bgColor rgb="FFFFFF00"/>
        </patternFill>
      </fill>
    </dxf>
  </rfmt>
  <rfmt sheetId="1" sqref="B1597">
    <dxf>
      <fill>
        <patternFill patternType="solid">
          <bgColor rgb="FFFFFF00"/>
        </patternFill>
      </fill>
    </dxf>
  </rfmt>
  <rcc rId="25324" sId="1" numFmtId="4">
    <oc r="Q1595">
      <v>7082368.4299999997</v>
    </oc>
    <nc r="Q1595">
      <v>6975431.4199999999</v>
    </nc>
  </rcc>
  <rfmt sheetId="1" sqref="Q1595">
    <dxf>
      <fill>
        <patternFill patternType="solid">
          <bgColor rgb="FFFFFF00"/>
        </patternFill>
      </fill>
    </dxf>
  </rfmt>
  <rcc rId="25325" sId="1" numFmtId="4">
    <oc r="O1595">
      <v>9718298.4800000004</v>
    </oc>
    <nc r="O1595">
      <v>10004804.630000001</v>
    </nc>
  </rcc>
  <rfmt sheetId="1" sqref="O1595">
    <dxf>
      <fill>
        <patternFill patternType="solid">
          <bgColor rgb="FFFFFF00"/>
        </patternFill>
      </fill>
    </dxf>
  </rfmt>
  <rfmt sheetId="1" sqref="B1595">
    <dxf>
      <fill>
        <patternFill patternType="solid">
          <bgColor rgb="FFFFFF00"/>
        </patternFill>
      </fill>
    </dxf>
  </rfmt>
  <rfmt sheetId="1" sqref="B1602">
    <dxf>
      <fill>
        <patternFill patternType="solid">
          <bgColor rgb="FFFFFF00"/>
        </patternFill>
      </fill>
    </dxf>
  </rfmt>
  <rcc rId="25326" sId="1" numFmtId="4">
    <oc r="Q1602">
      <v>7158037.6299999999</v>
    </oc>
    <nc r="Q1602">
      <v>5846172.4199999999</v>
    </nc>
  </rcc>
  <rfmt sheetId="1" sqref="Q1602">
    <dxf>
      <fill>
        <patternFill patternType="solid">
          <bgColor rgb="FFFFFF00"/>
        </patternFill>
      </fill>
    </dxf>
  </rfmt>
  <rfmt sheetId="1" sqref="C1602">
    <dxf>
      <fill>
        <patternFill patternType="solid">
          <bgColor rgb="FFFFFF00"/>
        </patternFill>
      </fill>
    </dxf>
  </rfmt>
  <rcc rId="25327" sId="1" numFmtId="4">
    <oc r="D1602">
      <f>ROUND((F1602+G1602+H1602+I1602+J1602+K1602+M1602+O1602+P1602+Q1602+R1602+S1602)*0.0214,2)</f>
    </oc>
    <nc r="D1602">
      <v>99618.78</v>
    </nc>
  </rcc>
  <rfmt sheetId="1" sqref="D1602">
    <dxf>
      <fill>
        <patternFill patternType="solid">
          <bgColor rgb="FFFFFF00"/>
        </patternFill>
      </fill>
    </dxf>
  </rfmt>
  <rfmt sheetId="1" sqref="B1605">
    <dxf>
      <fill>
        <patternFill patternType="solid">
          <bgColor rgb="FFFFFF00"/>
        </patternFill>
      </fill>
    </dxf>
  </rfmt>
  <rcc rId="25328" sId="1" numFmtId="4">
    <oc r="G1605">
      <v>9374801.4000000004</v>
    </oc>
    <nc r="G1605">
      <v>3462376.66</v>
    </nc>
  </rcc>
  <rfmt sheetId="1" sqref="G1605">
    <dxf>
      <fill>
        <patternFill patternType="solid">
          <bgColor rgb="FFFFFF00"/>
        </patternFill>
      </fill>
    </dxf>
  </rfmt>
  <rcc rId="25329" sId="1" numFmtId="4">
    <oc r="I1605">
      <v>2415908.4</v>
    </oc>
    <nc r="I1605">
      <v>586235.82999999996</v>
    </nc>
  </rcc>
  <rfmt sheetId="1" sqref="I1605">
    <dxf>
      <fill>
        <patternFill patternType="solid">
          <bgColor rgb="FFFFFF00"/>
        </patternFill>
      </fill>
    </dxf>
  </rfmt>
  <rcc rId="25330" sId="1" numFmtId="4">
    <oc r="H1605">
      <v>6161391.0999999996</v>
    </oc>
    <nc r="H1605">
      <v>796444.21</v>
    </nc>
  </rcc>
  <rfmt sheetId="1" sqref="H1605">
    <dxf>
      <fill>
        <patternFill patternType="solid">
          <bgColor rgb="FFFFFF00"/>
        </patternFill>
      </fill>
    </dxf>
  </rfmt>
  <rfmt sheetId="1" sqref="C1605:D1605">
    <dxf>
      <fill>
        <patternFill patternType="solid">
          <bgColor rgb="FFFFFF00"/>
        </patternFill>
      </fill>
    </dxf>
  </rfmt>
  <rcc rId="25331" sId="1" numFmtId="4">
    <oc r="F1609">
      <v>1808088.23</v>
    </oc>
    <nc r="F1609">
      <v>1756443.69</v>
    </nc>
  </rcc>
  <rfmt sheetId="1" sqref="F1609">
    <dxf>
      <fill>
        <patternFill patternType="solid">
          <bgColor rgb="FFFFFF00"/>
        </patternFill>
      </fill>
    </dxf>
  </rfmt>
  <rfmt sheetId="1" sqref="B1609:D1609">
    <dxf>
      <fill>
        <patternFill patternType="solid">
          <bgColor rgb="FFFFFF00"/>
        </patternFill>
      </fill>
    </dxf>
  </rfmt>
  <rcc rId="25332" sId="1" numFmtId="4">
    <oc r="G1610">
      <v>3552304.15</v>
    </oc>
    <nc r="G1610">
      <v>3190276.91</v>
    </nc>
  </rcc>
  <rfmt sheetId="1" sqref="G1610">
    <dxf>
      <fill>
        <patternFill patternType="solid">
          <bgColor rgb="FFFFFF00"/>
        </patternFill>
      </fill>
    </dxf>
  </rfmt>
  <rfmt sheetId="1" sqref="B1610:C1610">
    <dxf>
      <fill>
        <patternFill patternType="solid">
          <bgColor rgb="FFFFFF00"/>
        </patternFill>
      </fill>
    </dxf>
  </rfmt>
  <rfmt sheetId="1" sqref="B1611">
    <dxf>
      <fill>
        <patternFill patternType="solid">
          <bgColor rgb="FFFFFF00"/>
        </patternFill>
      </fill>
    </dxf>
  </rfmt>
  <rcc rId="25333" sId="1" numFmtId="4">
    <oc r="G1611">
      <v>4721341.07</v>
    </oc>
    <nc r="G1611">
      <v>4014539.38</v>
    </nc>
  </rcc>
  <rfmt sheetId="1" sqref="G1611">
    <dxf>
      <fill>
        <patternFill patternType="solid">
          <bgColor rgb="FFFFFF00"/>
        </patternFill>
      </fill>
    </dxf>
  </rfmt>
  <rcc rId="25334" sId="1" numFmtId="4">
    <oc r="J1611">
      <v>1250479.0900000001</v>
    </oc>
    <nc r="J1611">
      <v>433937.17</v>
    </nc>
  </rcc>
  <rfmt sheetId="1" sqref="J1611">
    <dxf>
      <fill>
        <patternFill patternType="solid">
          <bgColor rgb="FFFFFF00"/>
        </patternFill>
      </fill>
    </dxf>
  </rfmt>
  <rcc rId="25335" sId="1" numFmtId="4">
    <oc r="F1611">
      <v>1234697.68</v>
    </oc>
    <nc r="F1611">
      <v>1195288.25</v>
    </nc>
  </rcc>
  <rfmt sheetId="1" sqref="F1611">
    <dxf>
      <fill>
        <patternFill patternType="solid">
          <bgColor rgb="FFFFFF00"/>
        </patternFill>
      </fill>
    </dxf>
  </rfmt>
  <rcc rId="25336" sId="1" numFmtId="4">
    <oc r="Q1611">
      <v>5788898.1200000001</v>
    </oc>
    <nc r="Q1611">
      <v>5567504.3399999999</v>
    </nc>
  </rcc>
  <rfmt sheetId="1" sqref="Q1611">
    <dxf>
      <fill>
        <patternFill patternType="solid">
          <bgColor rgb="FFFFFF00"/>
        </patternFill>
      </fill>
    </dxf>
  </rfmt>
</revisions>
</file>

<file path=xl/revisions/revisionLog4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37" sId="1" numFmtId="4">
    <oc r="J951">
      <v>1976528.25</v>
    </oc>
    <nc r="J951">
      <v>2029226.64</v>
    </nc>
  </rcc>
  <rfmt sheetId="1" sqref="J951">
    <dxf>
      <fill>
        <patternFill patternType="solid">
          <bgColor rgb="FFFFFF00"/>
        </patternFill>
      </fill>
    </dxf>
  </rfmt>
  <rcc rId="25338" sId="1" numFmtId="4">
    <oc r="H951">
      <v>3860558.48</v>
    </oc>
    <nc r="H951">
      <v>4030632.69</v>
    </nc>
  </rcc>
  <rfmt sheetId="1" sqref="H951">
    <dxf>
      <fill>
        <patternFill patternType="solid">
          <bgColor rgb="FFFFFF00"/>
        </patternFill>
      </fill>
    </dxf>
  </rfmt>
  <rfmt sheetId="1" sqref="B951">
    <dxf>
      <fill>
        <patternFill patternType="solid">
          <bgColor rgb="FFFFFF00"/>
        </patternFill>
      </fill>
    </dxf>
  </rfmt>
  <rcc rId="25339" sId="1" numFmtId="4">
    <oc r="I951">
      <v>1426333.38</v>
    </oc>
    <nc r="I951">
      <v>1515541.2</v>
    </nc>
  </rcc>
  <rfmt sheetId="1" sqref="I951">
    <dxf>
      <fill>
        <patternFill patternType="solid">
          <bgColor rgb="FFFFFF00"/>
        </patternFill>
      </fill>
    </dxf>
  </rfmt>
  <rcc rId="25340" sId="1" numFmtId="4">
    <oc r="F1652">
      <v>501598.69</v>
    </oc>
    <nc r="F1652">
      <v>498709.58</v>
    </nc>
  </rcc>
  <rfmt sheetId="1" sqref="F1652">
    <dxf>
      <fill>
        <patternFill patternType="solid">
          <bgColor rgb="FFFFFF00"/>
        </patternFill>
      </fill>
    </dxf>
  </rfmt>
  <rfmt sheetId="1" sqref="B1652">
    <dxf>
      <fill>
        <patternFill patternType="solid">
          <bgColor rgb="FFFFFF00"/>
        </patternFill>
      </fill>
    </dxf>
  </rfmt>
  <rcc rId="25341" sId="1" numFmtId="4">
    <oc r="F1654">
      <v>573244.54</v>
    </oc>
    <nc r="F1654">
      <v>569563.16</v>
    </nc>
  </rcc>
  <rfmt sheetId="1" sqref="F1654">
    <dxf>
      <fill>
        <patternFill patternType="solid">
          <bgColor rgb="FFFFFF00"/>
        </patternFill>
      </fill>
    </dxf>
  </rfmt>
  <rfmt sheetId="1" sqref="B1654">
    <dxf>
      <fill>
        <patternFill patternType="solid">
          <bgColor rgb="FFFFFF00"/>
        </patternFill>
      </fill>
    </dxf>
  </rfmt>
  <rcc rId="25342" sId="1" numFmtId="4">
    <oc r="E1656">
      <v>332668.65000000002</v>
    </oc>
    <nc r="E1656">
      <v>282585.07</v>
    </nc>
  </rcc>
  <rfmt sheetId="1" sqref="E1656">
    <dxf>
      <fill>
        <patternFill patternType="solid">
          <bgColor rgb="FFFFFF00"/>
        </patternFill>
      </fill>
    </dxf>
  </rfmt>
  <rfmt sheetId="1" sqref="B1656">
    <dxf>
      <fill>
        <patternFill patternType="solid">
          <bgColor rgb="FFFFFF00"/>
        </patternFill>
      </fill>
    </dxf>
  </rfmt>
  <rcc rId="25343" sId="1" numFmtId="4">
    <oc r="E1657">
      <v>91488.4</v>
    </oc>
    <nc r="E1657">
      <v>71552.350000000006</v>
    </nc>
  </rcc>
  <rfmt sheetId="1" sqref="E1657">
    <dxf>
      <fill>
        <patternFill patternType="solid">
          <bgColor rgb="FFFFFF00"/>
        </patternFill>
      </fill>
    </dxf>
  </rfmt>
  <rfmt sheetId="1" sqref="B1657">
    <dxf>
      <fill>
        <patternFill patternType="solid">
          <bgColor rgb="FFFFFF00"/>
        </patternFill>
      </fill>
    </dxf>
  </rfmt>
  <rcc rId="25344" sId="1" numFmtId="4">
    <oc r="E1658">
      <v>91558.06</v>
    </oc>
    <nc r="E1658">
      <v>71613.3</v>
    </nc>
  </rcc>
  <rfmt sheetId="1" sqref="E1658">
    <dxf>
      <fill>
        <patternFill patternType="solid">
          <bgColor rgb="FFFFFF00"/>
        </patternFill>
      </fill>
    </dxf>
  </rfmt>
  <rfmt sheetId="1" sqref="B1658">
    <dxf>
      <fill>
        <patternFill patternType="solid">
          <bgColor rgb="FFFFFF00"/>
        </patternFill>
      </fill>
    </dxf>
  </rfmt>
  <rcc rId="25345" sId="1" numFmtId="4">
    <oc r="O1662">
      <v>2300206.2999999998</v>
    </oc>
    <nc r="O1662">
      <v>2183556</v>
    </nc>
  </rcc>
  <rfmt sheetId="1" sqref="O1662">
    <dxf>
      <fill>
        <patternFill patternType="solid">
          <bgColor rgb="FFFFFF00"/>
        </patternFill>
      </fill>
    </dxf>
  </rfmt>
  <rcc rId="25346" sId="1" numFmtId="4">
    <oc r="F1662">
      <v>568970.65</v>
    </oc>
    <nc r="F1662">
      <v>554552.4</v>
    </nc>
  </rcc>
  <rfmt sheetId="1" sqref="F1662">
    <dxf>
      <fill>
        <patternFill patternType="solid">
          <bgColor rgb="FFFFFF00"/>
        </patternFill>
      </fill>
    </dxf>
  </rfmt>
  <rfmt sheetId="1" sqref="B1662:C1662">
    <dxf>
      <fill>
        <patternFill patternType="solid">
          <bgColor rgb="FFFFFF00"/>
        </patternFill>
      </fill>
    </dxf>
  </rfmt>
  <rcc rId="25347" sId="1" numFmtId="4">
    <oc r="D1662">
      <f>ROUND((F1662+G1662+H1662+I1662+J1662+K1662+M1662+O1662+P1662+Q1662+R1662+S1662)*0.0214,2)</f>
    </oc>
    <nc r="D1662">
      <v>57719.32</v>
    </nc>
  </rcc>
  <rfmt sheetId="1" sqref="D1662">
    <dxf>
      <fill>
        <patternFill patternType="solid">
          <bgColor rgb="FFFFFF00"/>
        </patternFill>
      </fill>
    </dxf>
  </rfmt>
  <rfmt sheetId="1" sqref="B1664">
    <dxf>
      <fill>
        <patternFill patternType="solid">
          <bgColor rgb="FFFFFF00"/>
        </patternFill>
      </fill>
    </dxf>
  </rfmt>
  <rcc rId="25348" sId="1" numFmtId="4">
    <oc r="G1664">
      <v>10326182.35</v>
    </oc>
    <nc r="G1664">
      <v>8557736.4000000004</v>
    </nc>
  </rcc>
  <rfmt sheetId="1" sqref="G1664">
    <dxf>
      <fill>
        <patternFill patternType="solid">
          <bgColor rgb="FFFFFF00"/>
        </patternFill>
      </fill>
    </dxf>
  </rfmt>
  <rfmt sheetId="1" sqref="C1664">
    <dxf>
      <fill>
        <patternFill patternType="solid">
          <bgColor rgb="FFFFFF00"/>
        </patternFill>
      </fill>
    </dxf>
  </rfmt>
  <rcc rId="25349" sId="1" numFmtId="4">
    <oc r="J1664">
      <v>4286941.1500000004</v>
    </oc>
    <nc r="J1664">
      <v>3584941.2</v>
    </nc>
  </rcc>
  <rfmt sheetId="1" sqref="J1664">
    <dxf>
      <fill>
        <patternFill patternType="solid">
          <bgColor rgb="FFFFFF00"/>
        </patternFill>
      </fill>
    </dxf>
  </rfmt>
  <rcc rId="25350" sId="1" numFmtId="4">
    <oc r="P1676">
      <v>1194944.8400000001</v>
    </oc>
    <nc r="P1676">
      <v>1033317.6</v>
    </nc>
  </rcc>
  <rfmt sheetId="1" sqref="P1676">
    <dxf>
      <fill>
        <patternFill patternType="solid">
          <bgColor rgb="FFFFFF00"/>
        </patternFill>
      </fill>
    </dxf>
  </rfmt>
  <rcc rId="25351" sId="1" numFmtId="4">
    <oc r="G1676">
      <v>2573459.5499999998</v>
    </oc>
    <nc r="G1676">
      <v>2111300.4</v>
    </nc>
  </rcc>
  <rfmt sheetId="1" sqref="G1676">
    <dxf>
      <fill>
        <patternFill patternType="solid">
          <bgColor rgb="FFFFFF00"/>
        </patternFill>
      </fill>
    </dxf>
  </rfmt>
  <rcc rId="25352" sId="1" numFmtId="4">
    <oc r="J1676">
      <v>1068378.3500000001</v>
    </oc>
    <nc r="J1676">
      <v>851638.8</v>
    </nc>
  </rcc>
  <rfmt sheetId="1" sqref="J1676">
    <dxf>
      <fill>
        <patternFill patternType="solid">
          <bgColor rgb="FFFFFF00"/>
        </patternFill>
      </fill>
    </dxf>
  </rfmt>
  <rfmt sheetId="1" sqref="B1676">
    <dxf>
      <fill>
        <patternFill patternType="solid">
          <bgColor rgb="FFFFFF00"/>
        </patternFill>
      </fill>
    </dxf>
  </rfmt>
  <rcc rId="25353" sId="1" numFmtId="4">
    <oc r="E1674">
      <v>70974.73</v>
    </oc>
    <nc r="E1674">
      <v>53602.89</v>
    </nc>
  </rcc>
  <rfmt sheetId="1" sqref="E1674">
    <dxf>
      <fill>
        <patternFill patternType="solid">
          <bgColor rgb="FFFFFF00"/>
        </patternFill>
      </fill>
    </dxf>
  </rfmt>
  <rfmt sheetId="1" sqref="B1674">
    <dxf>
      <fill>
        <patternFill patternType="solid">
          <bgColor rgb="FFFFFF00"/>
        </patternFill>
      </fill>
    </dxf>
  </rfmt>
  <rcc rId="25354" sId="1" numFmtId="4">
    <oc r="R1677">
      <v>9120948.8800000008</v>
    </oc>
    <nc r="R1677">
      <v>9095614.8000000007</v>
    </nc>
  </rcc>
  <rfmt sheetId="1" sqref="R1677">
    <dxf>
      <fill>
        <patternFill patternType="solid">
          <bgColor rgb="FFFFFF00"/>
        </patternFill>
      </fill>
    </dxf>
  </rfmt>
  <rcc rId="25355" sId="1" numFmtId="4">
    <oc r="O1677">
      <v>8335341.9500000002</v>
    </oc>
    <nc r="O1677">
      <v>8148238.7999999998</v>
    </nc>
  </rcc>
  <rfmt sheetId="1" sqref="O1677">
    <dxf>
      <fill>
        <patternFill patternType="solid">
          <bgColor rgb="FFFFFF00"/>
        </patternFill>
      </fill>
    </dxf>
  </rfmt>
  <rcc rId="25356" sId="1" numFmtId="4">
    <oc r="G1677">
      <v>1980000</v>
    </oc>
    <nc r="G1677">
      <v>1921418.4</v>
    </nc>
  </rcc>
  <rfmt sheetId="1" sqref="G1677">
    <dxf>
      <fill>
        <patternFill patternType="solid">
          <bgColor rgb="FFFFFF00"/>
        </patternFill>
      </fill>
    </dxf>
  </rfmt>
  <rfmt sheetId="1" sqref="B1677">
    <dxf>
      <fill>
        <patternFill patternType="solid">
          <bgColor rgb="FFFFFF00"/>
        </patternFill>
      </fill>
    </dxf>
  </rfmt>
  <rfmt sheetId="1" sqref="H1677">
    <dxf>
      <fill>
        <patternFill patternType="solid">
          <bgColor rgb="FFFFFF00"/>
        </patternFill>
      </fill>
    </dxf>
  </rfmt>
  <rfmt sheetId="1" sqref="C1674">
    <dxf>
      <fill>
        <patternFill patternType="solid">
          <bgColor rgb="FFFFFF00"/>
        </patternFill>
      </fill>
    </dxf>
  </rfmt>
  <rfmt sheetId="1" sqref="C1676:C1677">
    <dxf>
      <fill>
        <patternFill patternType="solid">
          <bgColor rgb="FFFFFF00"/>
        </patternFill>
      </fill>
    </dxf>
  </rfmt>
  <rfmt sheetId="1" sqref="J1679">
    <dxf>
      <fill>
        <patternFill patternType="solid">
          <bgColor rgb="FFFFFF00"/>
        </patternFill>
      </fill>
    </dxf>
  </rfmt>
  <rfmt sheetId="1" sqref="G1679">
    <dxf>
      <fill>
        <patternFill patternType="solid">
          <bgColor rgb="FFFFFF00"/>
        </patternFill>
      </fill>
    </dxf>
  </rfmt>
  <rfmt sheetId="1" sqref="B1679">
    <dxf>
      <fill>
        <patternFill patternType="solid">
          <bgColor rgb="FFFFFF00"/>
        </patternFill>
      </fill>
    </dxf>
  </rfmt>
  <rfmt sheetId="1" sqref="G1685">
    <dxf>
      <fill>
        <patternFill patternType="solid">
          <bgColor rgb="FFFFFF00"/>
        </patternFill>
      </fill>
    </dxf>
  </rfmt>
  <rfmt sheetId="1" sqref="B1685">
    <dxf>
      <fill>
        <patternFill patternType="solid">
          <bgColor rgb="FFFFFF00"/>
        </patternFill>
      </fill>
    </dxf>
  </rfmt>
  <rfmt sheetId="1" sqref="C1685:D1685">
    <dxf>
      <fill>
        <patternFill patternType="solid">
          <bgColor rgb="FFFFFF00"/>
        </patternFill>
      </fill>
    </dxf>
  </rfmt>
  <rfmt sheetId="1" sqref="F1685">
    <dxf>
      <fill>
        <patternFill patternType="solid">
          <bgColor rgb="FFFFFF00"/>
        </patternFill>
      </fill>
    </dxf>
  </rfmt>
  <rcc rId="25357" sId="1" numFmtId="4">
    <oc r="J1687">
      <v>1292869.5900000001</v>
    </oc>
    <nc r="J1687">
      <v>377592.36</v>
    </nc>
  </rcc>
  <rfmt sheetId="1" sqref="J1687">
    <dxf>
      <fill>
        <patternFill patternType="solid">
          <bgColor rgb="FFFFFF00"/>
        </patternFill>
      </fill>
    </dxf>
  </rfmt>
  <rcc rId="25358" sId="1" numFmtId="4">
    <oc r="G1687">
      <v>3938289.62</v>
    </oc>
    <nc r="G1687">
      <v>2966598.16</v>
    </nc>
  </rcc>
  <rfmt sheetId="1" sqref="G1687">
    <dxf>
      <fill>
        <patternFill patternType="solid">
          <bgColor rgb="FFFFFF00"/>
        </patternFill>
      </fill>
    </dxf>
  </rfmt>
  <rfmt sheetId="1" sqref="B1687:D1687">
    <dxf>
      <fill>
        <patternFill patternType="solid">
          <bgColor rgb="FFFFFF00"/>
        </patternFill>
      </fill>
    </dxf>
  </rfmt>
  <rcc rId="25359" sId="1" numFmtId="4">
    <oc r="G1694">
      <v>5827020.2599999998</v>
    </oc>
    <nc r="G1694">
      <v>4938891.5999999996</v>
    </nc>
  </rcc>
  <rfmt sheetId="1" sqref="G1694">
    <dxf>
      <fill>
        <patternFill patternType="solid">
          <bgColor rgb="FFFFFF00"/>
        </patternFill>
      </fill>
    </dxf>
  </rfmt>
  <rfmt sheetId="1" sqref="B1694">
    <dxf>
      <fill>
        <patternFill patternType="solid">
          <bgColor rgb="FFFFFF00"/>
        </patternFill>
      </fill>
    </dxf>
  </rfmt>
  <rcc rId="25360" sId="1" numFmtId="4">
    <oc r="E1699">
      <v>91195.31</v>
    </oc>
    <nc r="E1699">
      <v>71295.899999999994</v>
    </nc>
  </rcc>
  <rfmt sheetId="1" sqref="E1699">
    <dxf>
      <fill>
        <patternFill patternType="solid">
          <bgColor rgb="FFFFFF00"/>
        </patternFill>
      </fill>
    </dxf>
  </rfmt>
  <rfmt sheetId="1" sqref="B1699">
    <dxf>
      <fill>
        <patternFill patternType="solid">
          <bgColor rgb="FFFFFF00"/>
        </patternFill>
      </fill>
    </dxf>
  </rfmt>
  <rcc rId="25361" sId="1" numFmtId="4">
    <oc r="E1698">
      <v>91400.82</v>
    </oc>
    <nc r="E1698">
      <v>71475.72</v>
    </nc>
  </rcc>
  <rfmt sheetId="1" sqref="E1698">
    <dxf>
      <fill>
        <patternFill patternType="solid">
          <bgColor rgb="FFFFFF00"/>
        </patternFill>
      </fill>
    </dxf>
  </rfmt>
  <rfmt sheetId="1" sqref="B1698">
    <dxf>
      <fill>
        <patternFill patternType="solid">
          <bgColor rgb="FFFFFF00"/>
        </patternFill>
      </fill>
    </dxf>
  </rfmt>
</revisions>
</file>

<file path=xl/revisions/revisionLog4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62" sId="2">
    <nc r="E50" t="inlineStr">
      <is>
        <t>ул. Высоковольтная, д. 2</t>
      </is>
    </nc>
  </rcc>
  <rcc rId="25363" sId="2" numFmtId="4">
    <nc r="F50">
      <v>6276301.25</v>
    </nc>
  </rcc>
  <rcc rId="25364" sId="2">
    <nc r="B50" t="inlineStr">
      <is>
        <t>-</t>
      </is>
    </nc>
  </rcc>
  <rcc rId="25365" sId="2">
    <nc r="C50" t="inlineStr">
      <is>
        <t>2022</t>
      </is>
    </nc>
  </rcc>
  <rcc rId="25366" sId="2">
    <nc r="D50" t="inlineStr">
      <is>
        <t>Сургут</t>
      </is>
    </nc>
  </rcc>
  <rcc rId="25367" sId="2">
    <nc r="G50" t="inlineStr">
      <is>
        <t>На 2024 с 2022 по решению комиссии, готовятся документы по переселению и сносу. 33/01-Вх-20177 12.10.2022</t>
      </is>
    </nc>
  </rcc>
</revisions>
</file>

<file path=xl/revisions/revisionLog4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368" sId="1" ref="A1843:XFD1843" action="deleteRow">
    <rfmt sheetId="1" xfDxf="1" sqref="A1843:XFD1843" start="0" length="0">
      <dxf>
        <font>
          <color auto="1"/>
        </font>
      </dxf>
    </rfmt>
    <rcc rId="0" sId="1" dxf="1">
      <nc r="A1843">
        <v>338</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43" t="inlineStr">
        <is>
          <t>ул. Высоковольтная, д. 2</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43">
        <f>ROUND(SUM(D1843+E1843+F1843+G1843+H1843+I1843+J1843+K1843+M1843+O1843+P1843+Q1843+R1843+S1843),2)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43">
        <f>ROUND((F1843+G1843+H1843+I1843+J1843+K1843+M1843+O1843+P1843+Q1843+R1843+S1843)*0.0214,2)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4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G1843">
        <v>2422849.33</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H184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I1843">
        <v>841042.79</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cc rId="0" sId="1" dxf="1" numFmtId="4">
      <nc r="J1843">
        <v>1005852.13</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K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4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4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43">
        <v>1875058.23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R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27" start="0" length="0">
    <dxf>
      <alignment vertical="top" wrapText="0"/>
    </dxf>
  </rfmt>
  <rcc rId="17170" sId="2" odxf="1" dxf="1">
    <oc r="E73" t="inlineStr">
      <is>
        <t>ул. Дружбы Народов, д. 22/3</t>
      </is>
    </oc>
    <nc r="E73" t="inlineStr">
      <is>
        <t>ул. Дружбы Народов, д. 22/1</t>
      </is>
    </nc>
    <odxf>
      <font>
        <color auto="1"/>
        <name val="Times New Roman"/>
        <family val="1"/>
        <charset val="204"/>
        <scheme val="none"/>
      </font>
    </odxf>
    <ndxf>
      <font>
        <color auto="1"/>
        <name val="Times New Roman"/>
        <family val="1"/>
        <charset val="204"/>
        <scheme val="none"/>
      </font>
    </ndxf>
  </rcc>
  <rcc rId="17171" sId="2">
    <oc r="E27" t="inlineStr">
      <is>
        <t>ул. Ленина, д. 7 корп. 2</t>
      </is>
    </oc>
    <nc r="E27" t="inlineStr">
      <is>
        <t>ул. Дружбы Народов, д. 22/1</t>
      </is>
    </nc>
  </rcc>
  <rcc rId="17172" sId="2" numFmtId="4">
    <oc r="F73">
      <v>23979374.890000001</v>
    </oc>
    <nc r="F73">
      <v>15986249.93</v>
    </nc>
  </rcc>
  <rcc rId="17173" sId="2" numFmtId="4">
    <oc r="F27">
      <v>15986249.93</v>
    </oc>
    <nc r="F27">
      <v>23979374.890000001</v>
    </nc>
  </rcc>
  <rrc rId="17174" sId="1" ref="A1679:XFD1679" action="insertRow"/>
  <rcc rId="17175" sId="1">
    <nc r="B1679" t="inlineStr">
      <is>
        <t>ул. Дружбы Народов, д. 22/1</t>
      </is>
    </nc>
  </rcc>
  <rcc rId="17176" sId="1">
    <nc r="L1679">
      <v>4</v>
    </nc>
  </rcc>
  <rcc rId="17177" sId="1">
    <nc r="M1679">
      <f>M1678/6</f>
    </nc>
  </rcc>
  <rcc rId="17178" sId="1" numFmtId="4">
    <oc r="M1679">
      <f>M1678/6</f>
    </oc>
    <nc r="M1679">
      <f>3801181.74*L1679</f>
    </nc>
  </rcc>
  <rcc rId="17179" sId="1">
    <nc r="E1679">
      <f>ROUND((M1679)*0.03,2)</f>
    </nc>
  </rcc>
  <rcc rId="17180" sId="1">
    <nc r="D1679">
      <f>ROUND((F1679+G1679+H1679+I1679+J1679+K1679+M1679+O1679+P1679+Q1679+R1679+S1679)*0.0214,2)</f>
    </nc>
  </rcc>
  <rcc rId="17181" sId="1">
    <nc r="C1679">
      <f>ROUND(SUM(D1679+E1679+F1679+G1679+H1679+I1679+J1679+K1679+M1679+O1679+P1679+Q1679+R1679+S1679),2)</f>
    </nc>
  </rcc>
  <rrc rId="17182" sId="1" ref="A1695:XFD1695" action="deleteRow">
    <rfmt sheetId="1" xfDxf="1" sqref="A1695:XFD1695" start="0" length="0">
      <dxf>
        <font>
          <color auto="1"/>
        </font>
        <fill>
          <patternFill patternType="solid">
            <bgColor rgb="FFFFFF00"/>
          </patternFill>
        </fill>
      </dxf>
    </rfmt>
    <rfmt sheetId="1" sqref="A1695" start="0" length="0">
      <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dxf>
    </rfmt>
    <rcc rId="0" sId="1" dxf="1">
      <nc r="B1695" t="inlineStr">
        <is>
          <t>ул. Ленина, д. 7 корп. 2</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695">
        <f>ROUND(SUM(D1695+E1695+F1695+G1695+H1695+I1695+J1695+K1695+M1695+O1695+P1695+Q1695+R1695+S1695),2)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695">
        <f>ROUND((F1695+G1695+H1695+I1695+J1695+K1695+M1695+O1695+P1695+Q1695+R1695+S1695)*0.0214,2)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cc rId="0" sId="1" dxf="1">
      <nc r="E1695">
        <f>ROUND((M1695)*0.03,2)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F1695"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1695"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H1695"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I1695"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J1695"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K16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L1695">
        <v>4</v>
      </nc>
      <ndxf>
        <font>
          <sz val="9"/>
          <color auto="1"/>
          <name val="Times New Roman"/>
          <family val="1"/>
          <charset val="204"/>
          <scheme val="none"/>
        </font>
        <alignment horizontal="center" vertical="center"/>
        <border outline="0">
          <right style="thin">
            <color indexed="64"/>
          </right>
          <top style="thin">
            <color indexed="64"/>
          </top>
          <bottom style="thin">
            <color indexed="64"/>
          </bottom>
        </border>
      </ndxf>
    </rcc>
    <rcc rId="0" sId="1" dxf="1" numFmtId="4">
      <nc r="M1695">
        <v>15204726.960000001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N16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6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6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69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6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v guid="{588C31BA-C36B-4B9E-AE8B-D926F1C5CA78}" action="delete"/>
  <rdn rId="0" localSheetId="1" customView="1" name="Z_588C31BA_C36B_4B9E_AE8B_D926F1C5CA78_.wvu.FilterData" hidden="1" oldHidden="1">
    <formula>'2020-2022'!$A$7:$S$2128</formula>
    <oldFormula>'2020-2022'!$A$7:$S$2128</oldFormula>
  </rdn>
  <rdn rId="0" localSheetId="2" customView="1" name="Z_588C31BA_C36B_4B9E_AE8B_D926F1C5CA78_.wvu.FilterData" hidden="1" oldHidden="1">
    <formula>Примечания!$A$2:$G$165</formula>
    <oldFormula>Примечания!$A$2:$G$165</oldFormula>
  </rdn>
  <rcv guid="{588C31BA-C36B-4B9E-AE8B-D926F1C5CA78}" action="add"/>
</revisions>
</file>

<file path=xl/revisions/revisionLog4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69" sId="1" numFmtId="4">
    <oc r="R1034">
      <v>15767346</v>
    </oc>
    <nc r="R1034">
      <v>9232402.8000000007</v>
    </nc>
  </rcc>
  <rfmt sheetId="1" sqref="R1034">
    <dxf>
      <fill>
        <patternFill patternType="solid">
          <bgColor rgb="FFFFFF00"/>
        </patternFill>
      </fill>
    </dxf>
  </rfmt>
  <rfmt sheetId="1" sqref="B1034">
    <dxf>
      <fill>
        <patternFill patternType="solid">
          <bgColor rgb="FFFFFF00"/>
        </patternFill>
      </fill>
    </dxf>
  </rfmt>
  <rfmt sheetId="1" sqref="B1702:D1702">
    <dxf>
      <fill>
        <patternFill patternType="solid">
          <bgColor rgb="FFFFFF00"/>
        </patternFill>
      </fill>
    </dxf>
  </rfmt>
  <rcc rId="25370" sId="1" numFmtId="4">
    <oc r="R1702">
      <v>12381378.359999999</v>
    </oc>
    <nc r="R1702">
      <v>12319162.800000001</v>
    </nc>
  </rcc>
  <rfmt sheetId="1" sqref="R1702">
    <dxf>
      <fill>
        <patternFill patternType="solid">
          <bgColor rgb="FFFFFF00"/>
        </patternFill>
      </fill>
    </dxf>
  </rfmt>
  <rcc rId="25371" sId="1" numFmtId="4">
    <oc r="G1702">
      <v>4449149.82</v>
    </oc>
    <nc r="G1702">
      <v>2439656.4</v>
    </nc>
  </rcc>
  <rfmt sheetId="1" sqref="G1702">
    <dxf>
      <fill>
        <patternFill patternType="solid">
          <bgColor rgb="FFFFFF00"/>
        </patternFill>
      </fill>
    </dxf>
  </rfmt>
  <rcc rId="25372" sId="1" numFmtId="4">
    <oc r="J1703">
      <v>2664490.02</v>
    </oc>
    <nc r="J1703">
      <v>1983985.99</v>
    </nc>
  </rcc>
  <rfmt sheetId="1" sqref="J1703">
    <dxf>
      <fill>
        <patternFill patternType="solid">
          <bgColor rgb="FFFFFF00"/>
        </patternFill>
      </fill>
    </dxf>
  </rfmt>
  <rcc rId="25373" sId="1" numFmtId="4">
    <oc r="I1703">
      <v>1113946.47</v>
    </oc>
    <nc r="I1703">
      <v>741527.25</v>
    </nc>
  </rcc>
  <rfmt sheetId="1" sqref="I1703">
    <dxf>
      <fill>
        <patternFill patternType="solid">
          <bgColor rgb="FFFFFF00"/>
        </patternFill>
      </fill>
    </dxf>
  </rfmt>
  <rfmt sheetId="1" sqref="B1703:D1703">
    <dxf>
      <fill>
        <patternFill patternType="solid">
          <bgColor rgb="FFFFFF00"/>
        </patternFill>
      </fill>
    </dxf>
  </rfmt>
  <rfmt sheetId="1" sqref="B1680:C1680">
    <dxf>
      <fill>
        <patternFill patternType="solid">
          <bgColor rgb="FFFFFF00"/>
        </patternFill>
      </fill>
    </dxf>
  </rfmt>
  <rcc rId="25374" sId="1" numFmtId="4">
    <nc r="G1680">
      <v>3134287.2</v>
    </nc>
  </rcc>
  <rcc rId="25375" sId="1" numFmtId="4">
    <nc r="G1671">
      <v>2905706.4</v>
    </nc>
  </rcc>
  <rfmt sheetId="1" sqref="B1671">
    <dxf>
      <fill>
        <patternFill patternType="solid">
          <bgColor rgb="FFFFFF00"/>
        </patternFill>
      </fill>
    </dxf>
  </rfmt>
  <rfmt sheetId="1" sqref="G1671">
    <dxf>
      <fill>
        <patternFill patternType="solid">
          <bgColor rgb="FFFFFF00"/>
        </patternFill>
      </fill>
    </dxf>
  </rfmt>
</revisions>
</file>

<file path=xl/revisions/revisionLog4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88C31BA-C36B-4B9E-AE8B-D926F1C5CA78}" action="delete"/>
  <rdn rId="0" localSheetId="1" customView="1" name="Z_588C31BA_C36B_4B9E_AE8B_D926F1C5CA78_.wvu.FilterData" hidden="1" oldHidden="1">
    <formula>'2020-2022'!$A$7:$S$2009</formula>
    <oldFormula>'2020-2022'!$A$7:$S$2009</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4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671">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4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78" sId="1" numFmtId="4">
    <oc r="E1706">
      <v>69589.55</v>
    </oc>
    <nc r="E1706">
      <v>52390.86</v>
    </nc>
  </rcc>
  <rfmt sheetId="1" sqref="E1706">
    <dxf>
      <fill>
        <patternFill patternType="solid">
          <bgColor rgb="FFFFFF00"/>
        </patternFill>
      </fill>
    </dxf>
  </rfmt>
  <rfmt sheetId="1" sqref="B1706">
    <dxf>
      <fill>
        <patternFill patternType="solid">
          <bgColor rgb="FFFFFF00"/>
        </patternFill>
      </fill>
    </dxf>
  </rfmt>
  <rcc rId="25379" sId="1" numFmtId="4">
    <oc r="E1647">
      <v>68001.33</v>
    </oc>
    <nc r="E1647">
      <v>51001.16</v>
    </nc>
  </rcc>
  <rfmt sheetId="1" sqref="E1647">
    <dxf>
      <fill>
        <patternFill patternType="solid">
          <bgColor rgb="FFFFFF00"/>
        </patternFill>
      </fill>
    </dxf>
  </rfmt>
  <rfmt sheetId="1" sqref="B1647">
    <dxf>
      <fill>
        <patternFill patternType="solid">
          <bgColor rgb="FFFFFF00"/>
        </patternFill>
      </fill>
    </dxf>
  </rfmt>
  <rcc rId="25380" sId="1" numFmtId="4">
    <oc r="E1649">
      <v>70068.44</v>
    </oc>
    <nc r="E1649">
      <v>52809.88</v>
    </nc>
  </rcc>
  <rfmt sheetId="1" sqref="E1649">
    <dxf>
      <fill>
        <patternFill patternType="solid">
          <bgColor rgb="FFFFFF00"/>
        </patternFill>
      </fill>
    </dxf>
  </rfmt>
  <rfmt sheetId="1" sqref="B1649">
    <dxf>
      <fill>
        <patternFill patternType="solid">
          <bgColor rgb="FFFFFF00"/>
        </patternFill>
      </fill>
    </dxf>
  </rfmt>
  <rcc rId="25381" sId="1" numFmtId="4">
    <oc r="E1648">
      <v>199196.02</v>
    </oc>
    <nc r="E1648">
      <v>165796.51999999999</v>
    </nc>
  </rcc>
  <rfmt sheetId="1" sqref="E1648">
    <dxf>
      <fill>
        <patternFill patternType="solid">
          <bgColor rgb="FFFFFF00"/>
        </patternFill>
      </fill>
    </dxf>
  </rfmt>
  <rfmt sheetId="1" sqref="B1648">
    <dxf>
      <fill>
        <patternFill patternType="solid">
          <bgColor rgb="FFFFFF00"/>
        </patternFill>
      </fill>
    </dxf>
  </rfmt>
  <rcc rId="25382" sId="1" numFmtId="4">
    <oc r="P1711">
      <v>3196531.89</v>
    </oc>
    <nc r="P1711">
      <v>3113988</v>
    </nc>
  </rcc>
  <rfmt sheetId="1" sqref="P1711">
    <dxf>
      <fill>
        <patternFill patternType="solid">
          <bgColor rgb="FFFFFF00"/>
        </patternFill>
      </fill>
    </dxf>
  </rfmt>
  <rfmt sheetId="1" sqref="B1711">
    <dxf>
      <fill>
        <patternFill patternType="solid">
          <bgColor rgb="FFFFFF00"/>
        </patternFill>
      </fill>
    </dxf>
  </rfmt>
  <rcc rId="25383" sId="1" numFmtId="4">
    <oc r="J1716">
      <v>2621397.59</v>
    </oc>
    <nc r="J1716">
      <v>1756884.51</v>
    </nc>
  </rcc>
  <rfmt sheetId="1" sqref="J1716">
    <dxf>
      <fill>
        <patternFill patternType="solid">
          <bgColor rgb="FFFFFF00"/>
        </patternFill>
      </fill>
    </dxf>
  </rfmt>
  <rfmt sheetId="1" sqref="B1716">
    <dxf>
      <fill>
        <patternFill patternType="solid">
          <bgColor rgb="FFFFFF00"/>
        </patternFill>
      </fill>
    </dxf>
  </rfmt>
  <rcc rId="25384" sId="1" numFmtId="4">
    <oc r="E1713">
      <v>96741.11</v>
    </oc>
    <nc r="E1713">
      <v>76148.47</v>
    </nc>
  </rcc>
  <rfmt sheetId="1" sqref="E1713">
    <dxf>
      <fill>
        <patternFill patternType="solid">
          <bgColor rgb="FFFFFF00"/>
        </patternFill>
      </fill>
    </dxf>
  </rfmt>
  <rfmt sheetId="1" sqref="B1713">
    <dxf>
      <fill>
        <patternFill patternType="solid">
          <bgColor rgb="FFFFFF00"/>
        </patternFill>
      </fill>
    </dxf>
  </rfmt>
  <rcc rId="25385" sId="1" numFmtId="4">
    <oc r="G1714">
      <v>8132053.0199999996</v>
    </oc>
    <nc r="G1714">
      <v>7559916</v>
    </nc>
  </rcc>
  <rfmt sheetId="1" sqref="G1714">
    <dxf>
      <fill>
        <patternFill patternType="solid">
          <bgColor rgb="FFFFFF00"/>
        </patternFill>
      </fill>
    </dxf>
  </rfmt>
  <rfmt sheetId="1" sqref="B1714">
    <dxf>
      <fill>
        <patternFill patternType="solid">
          <bgColor rgb="FFFFFF00"/>
        </patternFill>
      </fill>
    </dxf>
  </rfmt>
  <rcc rId="25386" sId="1" numFmtId="4">
    <oc r="J1724">
      <v>480172.79999999999</v>
    </oc>
    <nc r="J1724">
      <v>1354846.8</v>
    </nc>
  </rcc>
  <rfmt sheetId="1" sqref="J1724">
    <dxf>
      <fill>
        <patternFill patternType="solid">
          <bgColor rgb="FFFFFF00"/>
        </patternFill>
      </fill>
    </dxf>
  </rfmt>
  <rfmt sheetId="1" sqref="B1724">
    <dxf>
      <fill>
        <patternFill patternType="solid">
          <bgColor rgb="FFFFFF00"/>
        </patternFill>
      </fill>
    </dxf>
  </rfmt>
  <rcc rId="25387" sId="1" numFmtId="4">
    <oc r="Q1720">
      <v>8230270.6299999999</v>
    </oc>
    <nc r="Q1720">
      <v>8095842</v>
    </nc>
  </rcc>
  <rfmt sheetId="1" sqref="Q1720">
    <dxf>
      <fill>
        <patternFill patternType="solid">
          <bgColor rgb="FFFFFF00"/>
        </patternFill>
      </fill>
    </dxf>
  </rfmt>
  <rfmt sheetId="1" sqref="B1720">
    <dxf>
      <fill>
        <patternFill patternType="solid">
          <bgColor rgb="FFFFFF00"/>
        </patternFill>
      </fill>
    </dxf>
  </rfmt>
  <rfmt sheetId="1" sqref="B1742">
    <dxf>
      <fill>
        <patternFill patternType="solid">
          <bgColor rgb="FFFFFF00"/>
        </patternFill>
      </fill>
    </dxf>
  </rfmt>
  <rcc rId="25388" sId="1" numFmtId="4">
    <oc r="J1742">
      <v>1674685.23</v>
    </oc>
    <nc r="J1742">
      <v>1917514.24</v>
    </nc>
  </rcc>
  <rfmt sheetId="1" sqref="J1742">
    <dxf>
      <fill>
        <patternFill patternType="solid">
          <bgColor rgb="FFFFFF00"/>
        </patternFill>
      </fill>
    </dxf>
  </rfmt>
  <rcc rId="25389" sId="1" numFmtId="4">
    <oc r="D1742">
      <f>ROUND((F1742+G1742+H1742+I1742+J1742+K1742+M1742+O1742+P1742+Q1742+R1742+S1742)*0.0214,2)</f>
    </oc>
    <nc r="D1742">
      <v>3278.95</v>
    </nc>
  </rcc>
  <rfmt sheetId="1" sqref="D1742">
    <dxf>
      <fill>
        <patternFill patternType="solid">
          <bgColor rgb="FFFFFF00"/>
        </patternFill>
      </fill>
    </dxf>
  </rfmt>
  <rcc rId="25390" sId="1" numFmtId="4">
    <oc r="G1755">
      <v>3100721.85</v>
    </oc>
    <nc r="G1755">
      <v>3260897.8</v>
    </nc>
  </rcc>
  <rfmt sheetId="1" sqref="G1755">
    <dxf>
      <fill>
        <patternFill patternType="solid">
          <bgColor rgb="FFFFFF00"/>
        </patternFill>
      </fill>
    </dxf>
  </rfmt>
  <rfmt sheetId="1" sqref="B1755">
    <dxf>
      <fill>
        <patternFill patternType="solid">
          <bgColor rgb="FFFFFF00"/>
        </patternFill>
      </fill>
    </dxf>
  </rfmt>
  <rcc rId="25391" sId="1" numFmtId="4">
    <oc r="G1756">
      <v>3361118.46</v>
    </oc>
    <nc r="G1756">
      <v>1889216.66</v>
    </nc>
  </rcc>
  <rfmt sheetId="1" sqref="G1756">
    <dxf>
      <fill>
        <patternFill patternType="solid">
          <bgColor rgb="FFFFFF00"/>
        </patternFill>
      </fill>
    </dxf>
  </rfmt>
  <rfmt sheetId="1" sqref="B1756">
    <dxf>
      <fill>
        <patternFill patternType="solid">
          <bgColor rgb="FFFFFF00"/>
        </patternFill>
      </fill>
    </dxf>
  </rfmt>
  <rfmt sheetId="1" sqref="B1757">
    <dxf>
      <fill>
        <patternFill patternType="solid">
          <bgColor rgb="FFFFFF00"/>
        </patternFill>
      </fill>
    </dxf>
  </rfmt>
  <rcc rId="25392" sId="1" numFmtId="4">
    <oc r="G1757">
      <v>5763682.5</v>
    </oc>
    <nc r="G1757">
      <v>3940667.45</v>
    </nc>
  </rcc>
  <rfmt sheetId="1" sqref="G1757">
    <dxf>
      <fill>
        <patternFill patternType="solid">
          <bgColor rgb="FFFFFF00"/>
        </patternFill>
      </fill>
    </dxf>
  </rfmt>
  <rcc rId="25393" sId="1" numFmtId="4">
    <oc r="R1757">
      <v>23423758.460000001</v>
    </oc>
    <nc r="R1757">
      <v>23203978.670000002</v>
    </nc>
  </rcc>
  <rfmt sheetId="1" sqref="R1757">
    <dxf>
      <fill>
        <patternFill patternType="solid">
          <bgColor rgb="FFFFFF00"/>
        </patternFill>
      </fill>
    </dxf>
  </rfmt>
  <rfmt sheetId="1" sqref="C1757">
    <dxf>
      <fill>
        <patternFill patternType="solid">
          <bgColor rgb="FFFFFF00"/>
        </patternFill>
      </fill>
    </dxf>
  </rfmt>
  <rcc rId="25394" sId="1" numFmtId="4">
    <oc r="G1758">
      <v>2571472.75</v>
    </oc>
    <nc r="G1758">
      <v>2890958.96</v>
    </nc>
  </rcc>
  <rfmt sheetId="1" sqref="G1758">
    <dxf>
      <fill>
        <patternFill patternType="solid">
          <bgColor rgb="FFFFFF00"/>
        </patternFill>
      </fill>
    </dxf>
  </rfmt>
  <rfmt sheetId="1" sqref="B1758">
    <dxf>
      <fill>
        <patternFill patternType="solid">
          <bgColor rgb="FFFFFF00"/>
        </patternFill>
      </fill>
    </dxf>
  </rfmt>
  <rcc rId="25395" sId="1" numFmtId="4">
    <oc r="G1779">
      <v>3394378.12</v>
    </oc>
    <nc r="G1779">
      <v>3327822.11</v>
    </nc>
  </rcc>
  <rfmt sheetId="1" sqref="G1779">
    <dxf>
      <fill>
        <patternFill patternType="solid">
          <bgColor rgb="FFFFFF00"/>
        </patternFill>
      </fill>
    </dxf>
  </rfmt>
  <rfmt sheetId="1" sqref="B1779:C1779">
    <dxf>
      <fill>
        <patternFill patternType="solid">
          <bgColor rgb="FFFFFF00"/>
        </patternFill>
      </fill>
    </dxf>
  </rfmt>
</revisions>
</file>

<file path=xl/revisions/revisionLog4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96" sId="2">
    <nc r="E49" t="inlineStr">
      <is>
        <t>ул. Пушкина, д. 8/2</t>
      </is>
    </nc>
  </rcc>
  <rcc rId="25397" sId="2">
    <nc r="F49">
      <v>13310425.17</v>
    </nc>
  </rcc>
  <rcc rId="25398" sId="2">
    <nc r="B49" t="inlineStr">
      <is>
        <t>-</t>
      </is>
    </nc>
  </rcc>
  <rcc rId="25399" sId="2">
    <nc r="C49" t="inlineStr">
      <is>
        <t>2022</t>
      </is>
    </nc>
  </rcc>
  <rcc rId="25400" sId="2">
    <nc r="D49" t="inlineStr">
      <is>
        <t>Сургут</t>
      </is>
    </nc>
  </rcc>
  <rcc rId="25401" sId="2" odxf="1" dxf="1">
    <nc r="G49" t="inlineStr">
      <is>
        <t>По невозможности с 2022 на 2023</t>
      </is>
    </nc>
    <odxf>
      <numFmt numFmtId="0" formatCode="General"/>
    </odxf>
    <ndxf>
      <numFmt numFmtId="4" formatCode="#,##0.00"/>
    </ndxf>
  </rcc>
  <rcc rId="25402" sId="2">
    <nc r="H49" t="inlineStr">
      <is>
        <t>комиссия авансом</t>
      </is>
    </nc>
  </rcc>
  <rfmt sheetId="2" sqref="A49:XFD49">
    <dxf>
      <fill>
        <patternFill patternType="solid">
          <bgColor rgb="FFFF0000"/>
        </patternFill>
      </fill>
    </dxf>
  </rfmt>
  <rrc rId="25403" sId="1" ref="A1906:XFD1906" action="deleteRow">
    <rfmt sheetId="1" xfDxf="1" sqref="A1906:XFD1906" start="0" length="0">
      <dxf>
        <font>
          <color auto="1"/>
        </font>
      </dxf>
    </rfmt>
    <rcc rId="0" sId="1" dxf="1">
      <nc r="A1906">
        <v>403</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06" t="inlineStr">
        <is>
          <t>ул. Пушкина, д. 8/2</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906">
        <f>ROUND(SUM(D1906+E1906+F1906+G1906+H1906+I1906+J1906+K1906+M1906+O1906+P1906+Q1906+R1906+S1906),2)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06">
        <f>ROUND((F1906+G1906+H1906+I1906+J1906+K1906+M1906+O1906+P1906+Q1906+R1906+S1906)*0.0214,2)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0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906"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G190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90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90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90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90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06"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0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0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06"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90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06"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cc rId="0" sId="1" dxf="1" numFmtId="4">
      <nc r="R1906">
        <v>13031550</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S190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4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04" sId="1" numFmtId="4">
    <oc r="G1616">
      <v>2431490.9</v>
    </oc>
    <nc r="G1616"/>
  </rcc>
  <rfmt sheetId="1" sqref="G1616">
    <dxf>
      <fill>
        <patternFill patternType="solid">
          <bgColor rgb="FFFFFF00"/>
        </patternFill>
      </fill>
    </dxf>
  </rfmt>
  <rcc rId="25405" sId="1">
    <nc r="T1634" t="inlineStr">
      <is>
        <t>выше отметки 0,00 по невозможности на 2023 г.</t>
      </is>
    </nc>
  </rcc>
  <rcc rId="25406" sId="1" numFmtId="4">
    <oc r="H1634">
      <v>3147767.64</v>
    </oc>
    <nc r="H1634">
      <v>1573883.82</v>
    </nc>
  </rcc>
  <rfmt sheetId="1" sqref="H1634">
    <dxf>
      <fill>
        <patternFill patternType="solid">
          <bgColor rgb="FFFFFF00"/>
        </patternFill>
      </fill>
    </dxf>
  </rfmt>
  <rcc rId="25407" sId="1" numFmtId="4">
    <oc r="I1634">
      <v>1196847.25</v>
    </oc>
    <nc r="I1634">
      <v>598423.63</v>
    </nc>
  </rcc>
  <rfmt sheetId="1" sqref="I1634">
    <dxf>
      <fill>
        <patternFill patternType="solid">
          <bgColor rgb="FFFFFF00"/>
        </patternFill>
      </fill>
    </dxf>
  </rfmt>
  <rcc rId="25408" sId="1" numFmtId="4">
    <oc r="J1799">
      <v>835210.79</v>
    </oc>
    <nc r="J1799"/>
  </rcc>
  <rfmt sheetId="1" sqref="J1799">
    <dxf>
      <fill>
        <patternFill patternType="solid">
          <bgColor rgb="FFFFFF00"/>
        </patternFill>
      </fill>
    </dxf>
  </rfmt>
</revisions>
</file>

<file path=xl/revisions/revisionLog4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633">
    <dxf>
      <fill>
        <patternFill patternType="solid">
          <bgColor rgb="FFFFFF00"/>
        </patternFill>
      </fill>
    </dxf>
  </rfmt>
  <rcc rId="25409" sId="1" numFmtId="4">
    <oc r="G1633">
      <v>4758757.5599999996</v>
    </oc>
    <nc r="G1633">
      <v>4005994.51</v>
    </nc>
  </rcc>
  <rfmt sheetId="1" sqref="G1633">
    <dxf>
      <fill>
        <patternFill patternType="solid">
          <bgColor rgb="FFFFFF00"/>
        </patternFill>
      </fill>
    </dxf>
  </rfmt>
  <rcc rId="25410" sId="1" numFmtId="4">
    <oc r="I1633">
      <v>696920.4</v>
    </oc>
    <nc r="I1633">
      <v>425092.12</v>
    </nc>
  </rcc>
  <rfmt sheetId="1" sqref="I1633">
    <dxf>
      <fill>
        <patternFill patternType="solid">
          <bgColor rgb="FFFFFF00"/>
        </patternFill>
      </fill>
    </dxf>
  </rfmt>
  <rcc rId="25411" sId="1" numFmtId="4">
    <oc r="H1633">
      <v>2402586.4900000002</v>
    </oc>
    <nc r="H1633">
      <v>1031833</v>
    </nc>
  </rcc>
  <rfmt sheetId="1" sqref="H1633">
    <dxf>
      <fill>
        <patternFill patternType="solid">
          <bgColor rgb="FFFFFF00"/>
        </patternFill>
      </fill>
    </dxf>
  </rfmt>
  <rfmt sheetId="1" sqref="C1633">
    <dxf>
      <fill>
        <patternFill patternType="solid">
          <bgColor rgb="FFFFFF00"/>
        </patternFill>
      </fill>
    </dxf>
  </rfmt>
  <rcc rId="25412" sId="1" numFmtId="4">
    <oc r="G1635">
      <v>2610955.15</v>
    </oc>
    <nc r="G1635">
      <v>2736896.33</v>
    </nc>
  </rcc>
  <rfmt sheetId="1" sqref="G1635">
    <dxf>
      <fill>
        <patternFill patternType="solid">
          <bgColor rgb="FFFFFF00"/>
        </patternFill>
      </fill>
    </dxf>
  </rfmt>
  <rfmt sheetId="1" sqref="B1635">
    <dxf>
      <fill>
        <patternFill patternType="solid">
          <bgColor rgb="FFFFFF00"/>
        </patternFill>
      </fill>
    </dxf>
  </rfmt>
  <rcc rId="25413" sId="1" numFmtId="4">
    <oc r="I1635">
      <v>435505.08</v>
    </oc>
    <nc r="I1635">
      <v>413955.32</v>
    </nc>
  </rcc>
  <rfmt sheetId="1" sqref="I1635">
    <dxf>
      <fill>
        <patternFill patternType="solid">
          <bgColor rgb="FFFFFF00"/>
        </patternFill>
      </fill>
    </dxf>
  </rfmt>
  <rcc rId="25414" sId="1" numFmtId="4">
    <oc r="H1635">
      <v>1426556.02</v>
    </oc>
    <nc r="H1635">
      <v>840911.87</v>
    </nc>
  </rcc>
  <rfmt sheetId="1" sqref="H1635">
    <dxf>
      <fill>
        <patternFill patternType="solid">
          <bgColor rgb="FFFFFF00"/>
        </patternFill>
      </fill>
    </dxf>
  </rfmt>
  <rfmt sheetId="1" sqref="C1635">
    <dxf>
      <fill>
        <patternFill patternType="solid">
          <bgColor rgb="FFFFFF00"/>
        </patternFill>
      </fill>
    </dxf>
  </rfmt>
  <rcc rId="25415" sId="1" xfDxf="1" dxf="1" numFmtId="4">
    <oc r="G1636">
      <v>2874505</v>
    </oc>
    <nc r="G1636">
      <v>3004682.89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G1636">
    <dxf>
      <fill>
        <patternFill patternType="solid">
          <bgColor rgb="FFFFFF00"/>
        </patternFill>
      </fill>
    </dxf>
  </rfmt>
  <rfmt sheetId="1" sqref="B1636">
    <dxf>
      <fill>
        <patternFill patternType="solid">
          <bgColor rgb="FFFFFF00"/>
        </patternFill>
      </fill>
    </dxf>
  </rfmt>
  <rcc rId="25416" sId="1" xfDxf="1" dxf="1" numFmtId="4">
    <oc r="I1636">
      <v>410123.26</v>
    </oc>
    <nc r="I1636">
      <v>366339.42</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I1636">
    <dxf>
      <fill>
        <patternFill patternType="solid">
          <bgColor rgb="FFFFFF00"/>
        </patternFill>
      </fill>
    </dxf>
  </rfmt>
  <rcc rId="25417" sId="1" xfDxf="1" dxf="1" numFmtId="4">
    <oc r="H1636">
      <v>1513608.23</v>
    </oc>
    <nc r="H1636">
      <v>944885.93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636">
    <dxf>
      <fill>
        <patternFill patternType="solid">
          <bgColor rgb="FFFFFF00"/>
        </patternFill>
      </fill>
    </dxf>
  </rfmt>
  <rfmt sheetId="1" sqref="C1636">
    <dxf>
      <fill>
        <patternFill patternType="solid">
          <bgColor rgb="FFFFFF00"/>
        </patternFill>
      </fill>
    </dxf>
  </rfmt>
</revisions>
</file>

<file path=xl/revisions/revisionLog4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18" sId="1" numFmtId="4">
    <oc r="Q1802">
      <v>8575606.4100000001</v>
    </oc>
    <nc r="Q1802">
      <v>8569802.4000000004</v>
    </nc>
  </rcc>
  <rfmt sheetId="1" sqref="Q1802">
    <dxf>
      <fill>
        <patternFill patternType="solid">
          <bgColor rgb="FFFFFF00"/>
        </patternFill>
      </fill>
    </dxf>
  </rfmt>
  <rfmt sheetId="1" sqref="B1802">
    <dxf>
      <fill>
        <patternFill patternType="solid">
          <bgColor rgb="FFFFFF00"/>
        </patternFill>
      </fill>
    </dxf>
  </rfmt>
  <rcc rId="25419" sId="1" numFmtId="4">
    <oc r="I1802">
      <v>3846521.59</v>
    </oc>
    <nc r="I1802">
      <v>1327046.3999999999</v>
    </nc>
  </rcc>
  <rfmt sheetId="1" sqref="I1802">
    <dxf>
      <fill>
        <patternFill patternType="solid">
          <bgColor rgb="FFFFFF00"/>
        </patternFill>
      </fill>
    </dxf>
  </rfmt>
  <rcc rId="25420" sId="1" numFmtId="4">
    <oc r="H1802">
      <v>8043375.6799999997</v>
    </oc>
    <nc r="H1802">
      <v>3956425.2</v>
    </nc>
  </rcc>
  <rfmt sheetId="1" sqref="H1802">
    <dxf>
      <fill>
        <patternFill patternType="solid">
          <bgColor rgb="FFFFFF00"/>
        </patternFill>
      </fill>
    </dxf>
  </rfmt>
  <rfmt sheetId="1" sqref="C1802">
    <dxf>
      <fill>
        <patternFill patternType="solid">
          <bgColor rgb="FFFFFF00"/>
        </patternFill>
      </fill>
    </dxf>
  </rfmt>
  <rcc rId="25421" sId="1" numFmtId="4">
    <oc r="Q1318">
      <v>1677864.7</v>
    </oc>
    <nc r="Q1318">
      <v>699438.98</v>
    </nc>
  </rcc>
  <rfmt sheetId="1" sqref="Q1318">
    <dxf>
      <fill>
        <patternFill patternType="solid">
          <bgColor rgb="FFFFFF00"/>
        </patternFill>
      </fill>
    </dxf>
  </rfmt>
  <rfmt sheetId="1" sqref="B1318">
    <dxf>
      <fill>
        <patternFill patternType="solid">
          <bgColor rgb="FFFFFF00"/>
        </patternFill>
      </fill>
    </dxf>
  </rfmt>
  <rcc rId="25422" sId="1" numFmtId="4">
    <oc r="G1920">
      <v>2713042.25</v>
    </oc>
    <nc r="G1920">
      <v>2699158.94</v>
    </nc>
  </rcc>
  <rfmt sheetId="1" sqref="G1920">
    <dxf>
      <fill>
        <patternFill patternType="solid">
          <bgColor rgb="FFFFFF00"/>
        </patternFill>
      </fill>
    </dxf>
  </rfmt>
  <rfmt sheetId="1" sqref="B1920">
    <dxf>
      <fill>
        <patternFill patternType="solid">
          <bgColor rgb="FFFFFF00"/>
        </patternFill>
      </fill>
    </dxf>
  </rfmt>
  <rcc rId="25423" sId="1" numFmtId="4">
    <oc r="I1920">
      <v>396061.75</v>
    </oc>
    <nc r="I1920">
      <v>393766.97</v>
    </nc>
  </rcc>
  <rfmt sheetId="1" sqref="I1920">
    <dxf>
      <fill>
        <patternFill patternType="solid">
          <bgColor rgb="FFFFFF00"/>
        </patternFill>
      </fill>
    </dxf>
  </rfmt>
  <rcc rId="25424" sId="1" numFmtId="4">
    <oc r="H1920">
      <v>1033544.4</v>
    </oc>
    <nc r="H1920">
      <v>1022188.82</v>
    </nc>
  </rcc>
  <rfmt sheetId="1" sqref="H1920">
    <dxf>
      <fill>
        <patternFill patternType="solid">
          <bgColor rgb="FFFFFF00"/>
        </patternFill>
      </fill>
    </dxf>
  </rfmt>
  <rcc rId="25425" sId="1" numFmtId="4">
    <oc r="J1920">
      <v>575439.04</v>
    </oc>
    <nc r="J1920">
      <v>572497.73</v>
    </nc>
  </rcc>
  <rfmt sheetId="1" sqref="J1920">
    <dxf>
      <fill>
        <patternFill patternType="solid">
          <bgColor rgb="FFFFFF00"/>
        </patternFill>
      </fill>
    </dxf>
  </rfmt>
  <rfmt sheetId="1" sqref="C1920">
    <dxf>
      <fill>
        <patternFill patternType="solid">
          <bgColor rgb="FFFFFF00"/>
        </patternFill>
      </fill>
    </dxf>
  </rfmt>
  <rfmt sheetId="1" sqref="B1848">
    <dxf>
      <fill>
        <patternFill patternType="solid">
          <bgColor rgb="FFFFFF00"/>
        </patternFill>
      </fill>
    </dxf>
  </rfmt>
  <rcc rId="25426" sId="1" numFmtId="4">
    <oc r="M1848">
      <v>6842127.1299999999</v>
    </oc>
    <nc r="M1848">
      <v>6716460.2699999996</v>
    </nc>
  </rcc>
  <rfmt sheetId="1" sqref="M1848">
    <dxf>
      <fill>
        <patternFill patternType="solid">
          <bgColor rgb="FFFFFF00"/>
        </patternFill>
      </fill>
    </dxf>
  </rfmt>
  <rfmt sheetId="1" sqref="C1848">
    <dxf>
      <fill>
        <patternFill patternType="solid">
          <bgColor rgb="FFFFFF00"/>
        </patternFill>
      </fill>
    </dxf>
  </rfmt>
  <rcc rId="25427" sId="1" numFmtId="4">
    <oc r="D1848">
      <f>ROUND((F1848+G1848+H1848+I1848+J1848+K1848+M1848+O1848+P1848+Q1848+R1848+S1848)*0.0214,2)</f>
    </oc>
    <nc r="D1848">
      <v>102013.57</v>
    </nc>
  </rcc>
  <rfmt sheetId="1" sqref="D1848">
    <dxf>
      <fill>
        <patternFill patternType="solid">
          <bgColor rgb="FFFFFF00"/>
        </patternFill>
      </fill>
    </dxf>
  </rfmt>
  <rfmt sheetId="1" sqref="B1849">
    <dxf>
      <fill>
        <patternFill patternType="solid">
          <bgColor rgb="FFFFFF00"/>
        </patternFill>
      </fill>
    </dxf>
  </rfmt>
  <rcc rId="25428" sId="1" numFmtId="4">
    <oc r="G1849">
      <v>2371663.42</v>
    </oc>
    <nc r="G1849">
      <v>609333.23</v>
    </nc>
  </rcc>
  <rfmt sheetId="1" sqref="G1849">
    <dxf>
      <fill>
        <patternFill patternType="solid">
          <bgColor rgb="FFFFFF00"/>
        </patternFill>
      </fill>
    </dxf>
  </rfmt>
  <rcc rId="25429" sId="1" numFmtId="4">
    <oc r="O1849">
      <v>7738852.6299999999</v>
    </oc>
    <nc r="O1849">
      <v>8262303.46</v>
    </nc>
  </rcc>
  <rfmt sheetId="1" sqref="O1849">
    <dxf>
      <fill>
        <patternFill patternType="solid">
          <bgColor rgb="FFFFFF00"/>
        </patternFill>
      </fill>
    </dxf>
  </rfmt>
  <rcc rId="25430" sId="1" numFmtId="4">
    <oc r="G1850">
      <v>5405160</v>
    </oc>
    <nc r="G1850">
      <v>919768.95</v>
    </nc>
  </rcc>
  <rfmt sheetId="1" sqref="G1850">
    <dxf>
      <fill>
        <patternFill patternType="solid">
          <bgColor rgb="FFFFFF00"/>
        </patternFill>
      </fill>
    </dxf>
  </rfmt>
  <rcc rId="25431" sId="1" numFmtId="4">
    <oc r="O1850">
      <v>12175785.15</v>
    </oc>
    <nc r="O1850">
      <v>11877898.48</v>
    </nc>
  </rcc>
  <rfmt sheetId="1" sqref="O1850">
    <dxf>
      <fill>
        <patternFill patternType="solid">
          <bgColor rgb="FFFFFF00"/>
        </patternFill>
      </fill>
    </dxf>
  </rfmt>
  <rfmt sheetId="1" sqref="B1850">
    <dxf>
      <fill>
        <patternFill patternType="solid">
          <bgColor rgb="FFFFFF00"/>
        </patternFill>
      </fill>
    </dxf>
  </rfmt>
  <rcc rId="25432" sId="1" numFmtId="4">
    <oc r="Q1851">
      <v>9859326.8200000003</v>
    </oc>
    <nc r="Q1851">
      <v>13525285.550000001</v>
    </nc>
  </rcc>
  <rfmt sheetId="1" sqref="Q1851">
    <dxf>
      <fill>
        <patternFill patternType="solid">
          <bgColor rgb="FFFFFF00"/>
        </patternFill>
      </fill>
    </dxf>
  </rfmt>
  <rfmt sheetId="1" sqref="B1851">
    <dxf>
      <fill>
        <patternFill patternType="solid">
          <bgColor rgb="FFFFFF00"/>
        </patternFill>
      </fill>
    </dxf>
  </rfmt>
  <rcc rId="25433" sId="1" numFmtId="4">
    <oc r="G1852">
      <v>5468821.0800000001</v>
    </oc>
    <nc r="G1852">
      <v>919768.95</v>
    </nc>
  </rcc>
  <rfmt sheetId="1" sqref="G1852">
    <dxf>
      <fill>
        <patternFill patternType="solid">
          <bgColor rgb="FFFFFF00"/>
        </patternFill>
      </fill>
    </dxf>
  </rfmt>
  <rfmt sheetId="1" sqref="B1852">
    <dxf>
      <fill>
        <patternFill patternType="solid">
          <bgColor rgb="FFFFFF00"/>
        </patternFill>
      </fill>
    </dxf>
  </rfmt>
  <rcc rId="25434" sId="1" numFmtId="4">
    <oc r="G1855">
      <v>6194225.5599999996</v>
    </oc>
    <nc r="G1855">
      <v>2289837.2999999998</v>
    </nc>
  </rcc>
  <rfmt sheetId="1" sqref="G1855">
    <dxf>
      <fill>
        <patternFill patternType="solid">
          <bgColor rgb="FFFFFF00"/>
        </patternFill>
      </fill>
    </dxf>
  </rfmt>
  <rfmt sheetId="1" sqref="B1855">
    <dxf>
      <fill>
        <patternFill patternType="solid">
          <bgColor rgb="FFFFFF00"/>
        </patternFill>
      </fill>
    </dxf>
  </rfmt>
  <rfmt sheetId="1" sqref="B1854">
    <dxf>
      <fill>
        <patternFill patternType="solid">
          <bgColor rgb="FFFFFF00"/>
        </patternFill>
      </fill>
    </dxf>
  </rfmt>
  <rcc rId="25435" sId="1" numFmtId="4">
    <oc r="Q1854">
      <v>30279072.329999998</v>
    </oc>
    <nc r="Q1854">
      <v>13411322.800000001</v>
    </nc>
  </rcc>
  <rfmt sheetId="1" sqref="Q1854">
    <dxf>
      <fill>
        <patternFill patternType="solid">
          <bgColor rgb="FFFFFF00"/>
        </patternFill>
      </fill>
    </dxf>
  </rfmt>
  <rfmt sheetId="1" sqref="B1857">
    <dxf>
      <fill>
        <patternFill patternType="solid">
          <bgColor rgb="FFFFFF00"/>
        </patternFill>
      </fill>
    </dxf>
  </rfmt>
  <rfmt sheetId="1" sqref="C1857">
    <dxf>
      <fill>
        <patternFill patternType="solid">
          <bgColor rgb="FFFFFF00"/>
        </patternFill>
      </fill>
    </dxf>
  </rfmt>
  <rcc rId="25436" sId="1" numFmtId="4">
    <oc r="O1857">
      <v>13909352.93</v>
    </oc>
    <nc r="O1857">
      <v>5712548.4000000004</v>
    </nc>
  </rcc>
  <rfmt sheetId="1" sqref="O1857">
    <dxf>
      <fill>
        <patternFill patternType="solid">
          <bgColor rgb="FFFFFF00"/>
        </patternFill>
      </fill>
    </dxf>
  </rfmt>
  <rcc rId="25437" sId="1" numFmtId="4">
    <oc r="O1860">
      <v>6312923.8499999996</v>
    </oc>
    <nc r="O1860">
      <v>4034616.25</v>
    </nc>
  </rcc>
  <rfmt sheetId="1" sqref="O1860">
    <dxf>
      <fill>
        <patternFill patternType="solid">
          <bgColor rgb="FFFFFF00"/>
        </patternFill>
      </fill>
    </dxf>
  </rfmt>
  <rfmt sheetId="1" sqref="B1860">
    <dxf>
      <fill>
        <patternFill patternType="solid">
          <bgColor rgb="FFFFFF00"/>
        </patternFill>
      </fill>
    </dxf>
  </rfmt>
  <rcc rId="25438" sId="1" numFmtId="4">
    <oc r="O1824">
      <v>22755962.539999999</v>
    </oc>
    <nc r="O1824">
      <v>10636408.630000001</v>
    </nc>
  </rcc>
  <rfmt sheetId="1" sqref="O1824">
    <dxf>
      <fill>
        <patternFill patternType="solid">
          <bgColor rgb="FFFFFF00"/>
        </patternFill>
      </fill>
    </dxf>
  </rfmt>
  <rfmt sheetId="1" sqref="B1824:C1824">
    <dxf>
      <fill>
        <patternFill patternType="solid">
          <bgColor rgb="FFFFFF00"/>
        </patternFill>
      </fill>
    </dxf>
  </rfmt>
  <rcc rId="25439" sId="1" numFmtId="4">
    <oc r="D1824">
      <f>ROUND((F1824+G1824+H1824+I1824+J1824+K1824+M1824+O1824+P1824+Q1824+R1824+S1824)*0.0214,2)</f>
    </oc>
    <nc r="D1824">
      <v>54592.639999999999</v>
    </nc>
  </rcc>
  <rfmt sheetId="1" sqref="D1824">
    <dxf>
      <fill>
        <patternFill patternType="solid">
          <bgColor rgb="FFFFFF00"/>
        </patternFill>
      </fill>
    </dxf>
  </rfmt>
  <rfmt sheetId="1" sqref="B1829">
    <dxf>
      <fill>
        <patternFill patternType="solid">
          <bgColor rgb="FFFFFF00"/>
        </patternFill>
      </fill>
    </dxf>
  </rfmt>
  <rcc rId="25440" sId="1" numFmtId="4">
    <nc r="G1829">
      <v>2114724.2799999998</v>
    </nc>
  </rcc>
  <rcc rId="25441" sId="1" numFmtId="4">
    <nc r="I1829">
      <v>431929.46</v>
    </nc>
  </rcc>
  <rcc rId="25442" sId="1" numFmtId="4">
    <nc r="J1829">
      <v>1020310.29</v>
    </nc>
  </rcc>
  <rcc rId="25443" sId="1" numFmtId="4">
    <nc r="H1829">
      <v>889507.02</v>
    </nc>
  </rcc>
  <rfmt sheetId="1" sqref="C1829">
    <dxf>
      <fill>
        <patternFill patternType="solid">
          <bgColor rgb="FFFFFF00"/>
        </patternFill>
      </fill>
    </dxf>
  </rfmt>
</revisions>
</file>

<file path=xl/revisions/revisionLog4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830">
    <dxf>
      <fill>
        <patternFill patternType="solid">
          <bgColor rgb="FFFFFF00"/>
        </patternFill>
      </fill>
    </dxf>
  </rfmt>
  <rcc rId="25444" sId="1" numFmtId="4">
    <oc r="O1830">
      <v>6594929.4800000004</v>
    </oc>
    <nc r="O1830">
      <v>6592649.4299999997</v>
    </nc>
  </rcc>
  <rfmt sheetId="1" sqref="O1830">
    <dxf>
      <fill>
        <patternFill patternType="solid">
          <bgColor rgb="FFFFFF00"/>
        </patternFill>
      </fill>
    </dxf>
  </rfmt>
  <rcc rId="25445" sId="1" numFmtId="4">
    <oc r="F1830">
      <v>2284266.4300000002</v>
    </oc>
    <nc r="F1830">
      <v>2276670.2799999998</v>
    </nc>
  </rcc>
  <rfmt sheetId="1" sqref="F1830">
    <dxf>
      <fill>
        <patternFill patternType="solid">
          <bgColor rgb="FFFFFF00"/>
        </patternFill>
      </fill>
    </dxf>
  </rfmt>
  <rfmt sheetId="1" sqref="B1872">
    <dxf>
      <fill>
        <patternFill patternType="solid">
          <bgColor rgb="FFFFFF00"/>
        </patternFill>
      </fill>
    </dxf>
  </rfmt>
  <rcc rId="25446" sId="1" numFmtId="4">
    <oc r="Q1872">
      <v>20913588.830000002</v>
    </oc>
    <nc r="Q1872">
      <v>13312145.52</v>
    </nc>
  </rcc>
  <rfmt sheetId="1" sqref="Q1872">
    <dxf>
      <fill>
        <patternFill patternType="solid">
          <bgColor rgb="FFFFFF00"/>
        </patternFill>
      </fill>
    </dxf>
  </rfmt>
  <rfmt sheetId="1" sqref="B1873">
    <dxf>
      <fill>
        <patternFill patternType="solid">
          <bgColor rgb="FFFFFF00"/>
        </patternFill>
      </fill>
    </dxf>
  </rfmt>
  <rcc rId="25447" sId="1" numFmtId="4">
    <oc r="Q1873">
      <v>21343934.399999999</v>
    </oc>
    <nc r="Q1873">
      <v>14882234.83</v>
    </nc>
  </rcc>
  <rfmt sheetId="1" sqref="Q1873">
    <dxf>
      <fill>
        <patternFill patternType="solid">
          <bgColor rgb="FFFFFF00"/>
        </patternFill>
      </fill>
    </dxf>
  </rfmt>
  <rcc rId="25448" sId="1" numFmtId="4">
    <oc r="O1873">
      <v>18308907.447999999</v>
    </oc>
    <nc r="O1873">
      <v>13653873.6</v>
    </nc>
  </rcc>
  <rfmt sheetId="1" sqref="O1873">
    <dxf>
      <fill>
        <patternFill patternType="solid">
          <bgColor rgb="FFFFFF00"/>
        </patternFill>
      </fill>
    </dxf>
  </rfmt>
  <rcc rId="25449" sId="1" numFmtId="4">
    <oc r="O1874">
      <v>10680816.483999999</v>
    </oc>
    <nc r="O1874">
      <v>8356648.7999999998</v>
    </nc>
  </rcc>
  <rfmt sheetId="1" sqref="O1874">
    <dxf>
      <fill>
        <patternFill patternType="solid">
          <bgColor rgb="FFFFFF00"/>
        </patternFill>
      </fill>
    </dxf>
  </rfmt>
  <rfmt sheetId="1" sqref="B1874">
    <dxf>
      <fill>
        <patternFill patternType="solid">
          <bgColor rgb="FFFFFF00"/>
        </patternFill>
      </fill>
    </dxf>
  </rfmt>
  <rcc rId="25450" sId="1" numFmtId="4">
    <oc r="O1875">
      <v>8396856.5980000012</v>
    </oc>
    <nc r="O1875">
      <v>5564763.5999999996</v>
    </nc>
  </rcc>
  <rfmt sheetId="1" sqref="O1875">
    <dxf>
      <fill>
        <patternFill patternType="solid">
          <bgColor rgb="FFFFFF00"/>
        </patternFill>
      </fill>
    </dxf>
  </rfmt>
  <rfmt sheetId="1" sqref="B1875">
    <dxf>
      <fill>
        <patternFill patternType="solid">
          <bgColor rgb="FFFFFF00"/>
        </patternFill>
      </fill>
    </dxf>
  </rfmt>
  <rcc rId="25451" sId="1" numFmtId="4">
    <oc r="Q1875">
      <v>1060875.6000000001</v>
    </oc>
    <nc r="Q1875">
      <v>699197.98</v>
    </nc>
  </rcc>
  <rfmt sheetId="1" sqref="Q1875">
    <dxf>
      <fill>
        <patternFill patternType="solid">
          <bgColor rgb="FFFFFF00"/>
        </patternFill>
      </fill>
    </dxf>
  </rfmt>
  <rcc rId="25452" sId="1" numFmtId="4">
    <oc r="H1300">
      <v>827240.80799999996</v>
    </oc>
    <nc r="H1300">
      <v>1957333.78</v>
    </nc>
  </rcc>
  <rfmt sheetId="1" sqref="H1300">
    <dxf>
      <fill>
        <patternFill patternType="solid">
          <bgColor rgb="FFFFFF00"/>
        </patternFill>
      </fill>
    </dxf>
  </rfmt>
  <rcc rId="25453" sId="1" numFmtId="4">
    <oc r="I1300">
      <v>413292.20399999997</v>
    </oc>
    <nc r="I1300">
      <v>573171.76</v>
    </nc>
  </rcc>
  <rfmt sheetId="1" sqref="I1300">
    <dxf>
      <fill>
        <patternFill patternType="solid">
          <bgColor rgb="FFFFFF00"/>
        </patternFill>
      </fill>
    </dxf>
  </rfmt>
  <rcc rId="25454" sId="1" numFmtId="4">
    <oc r="O1300">
      <v>4924524.95</v>
    </oc>
    <nc r="O1300">
      <v>2266951.0299999998</v>
    </nc>
  </rcc>
  <rfmt sheetId="1" sqref="O1300">
    <dxf>
      <fill>
        <patternFill patternType="solid">
          <bgColor rgb="FFFFFF00"/>
        </patternFill>
      </fill>
    </dxf>
  </rfmt>
  <rfmt sheetId="1" sqref="B1300:C1300">
    <dxf>
      <fill>
        <patternFill patternType="solid">
          <bgColor rgb="FFFFFF00"/>
        </patternFill>
      </fill>
    </dxf>
  </rfmt>
  <rcc rId="25455" sId="1" numFmtId="4">
    <oc r="G1300">
      <v>1127090.53</v>
    </oc>
    <nc r="G1300">
      <v>1930716.3</v>
    </nc>
  </rcc>
  <rfmt sheetId="1" sqref="G1300">
    <dxf>
      <fill>
        <patternFill patternType="solid">
          <bgColor rgb="FFFFFF00"/>
        </patternFill>
      </fill>
    </dxf>
  </rfmt>
</revisions>
</file>

<file path=xl/revisions/revisionLog4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56" sId="1">
    <oc r="T1830" t="inlineStr">
      <is>
        <t>Сети выше 0,00 на 2023 гож</t>
      </is>
    </oc>
    <nc r="T1830" t="inlineStr">
      <is>
        <t>Сети выше 0,00 на 2023 год</t>
      </is>
    </nc>
  </rcc>
  <rcc rId="25457" sId="1">
    <nc r="T1829" t="inlineStr">
      <is>
        <t>Сети выше 0,00 на 2023 по невозможности</t>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85" sId="1" numFmtId="4">
    <oc r="M1557">
      <v>15204726.960000001</v>
    </oc>
    <nc r="M1557">
      <f>5343560.96*L1557</f>
    </nc>
  </rcc>
  <rcc rId="17186" sId="1" numFmtId="4">
    <oc r="M1564">
      <v>15204726.960000001</v>
    </oc>
    <nc r="M1564">
      <f>5343560.96*L1564</f>
    </nc>
  </rcc>
  <rcc rId="17187" sId="1" numFmtId="4">
    <oc r="M1566">
      <v>11403545.220000001</v>
    </oc>
    <nc r="M1566">
      <f>5343560.96*L1566</f>
    </nc>
  </rcc>
  <rcc rId="17188" sId="1" numFmtId="4">
    <oc r="M1670">
      <v>3801181.74</v>
    </oc>
    <nc r="M1670">
      <f>5343560.96*L1670</f>
    </nc>
  </rcc>
  <rcc rId="17189" sId="1" numFmtId="4">
    <oc r="M1678">
      <v>22807090.440000001</v>
    </oc>
    <nc r="M1678">
      <f>5343560.96*L1678</f>
    </nc>
  </rcc>
  <rcc rId="17190" sId="1">
    <oc r="M1679">
      <f>3801181.74*L1679</f>
    </oc>
    <nc r="M1679">
      <f>5343560.96*L1679</f>
    </nc>
  </rcc>
  <rcc rId="17191" sId="1" numFmtId="4">
    <oc r="M1680">
      <v>22807090.440000001</v>
    </oc>
    <nc r="M1680">
      <f>5343560.96*L1680</f>
    </nc>
  </rcc>
  <rcc rId="17192" sId="1" numFmtId="4">
    <oc r="M1720">
      <v>22807090.440000001</v>
    </oc>
    <nc r="M1720">
      <f>5343560.96*L1720</f>
    </nc>
  </rcc>
  <rcc rId="17193" sId="1" numFmtId="4">
    <oc r="M1721">
      <v>22807090.440000001</v>
    </oc>
    <nc r="M1721">
      <f>5343560.96*L1721</f>
    </nc>
  </rcc>
  <rcc rId="17194" sId="1" numFmtId="4">
    <oc r="M1735">
      <v>22807090.440000001</v>
    </oc>
    <nc r="M1735">
      <f>5343560.96*L1735</f>
    </nc>
  </rcc>
</revisions>
</file>

<file path=xl/revisions/revisionLog4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58" sId="1" numFmtId="4">
    <oc r="F1906">
      <v>1944475.92</v>
    </oc>
    <nc r="F1906">
      <v>1583081.28</v>
    </nc>
  </rcc>
  <rfmt sheetId="1" sqref="F1906">
    <dxf>
      <fill>
        <patternFill patternType="solid">
          <bgColor rgb="FFFFFF00"/>
        </patternFill>
      </fill>
    </dxf>
  </rfmt>
  <rfmt sheetId="1" sqref="B1906:C1906">
    <dxf>
      <fill>
        <patternFill patternType="solid">
          <bgColor rgb="FFFFFF00"/>
        </patternFill>
      </fill>
    </dxf>
  </rfmt>
  <rcc rId="25459" sId="1" numFmtId="4">
    <oc r="J1906">
      <v>2000000</v>
    </oc>
    <nc r="J1906">
      <v>1599665.67</v>
    </nc>
  </rcc>
  <rfmt sheetId="1" sqref="J1906">
    <dxf>
      <fill>
        <patternFill patternType="solid">
          <bgColor rgb="FFFFFF00"/>
        </patternFill>
      </fill>
    </dxf>
  </rfmt>
  <rfmt sheetId="1" sqref="B1911">
    <dxf>
      <fill>
        <patternFill patternType="solid">
          <bgColor rgb="FFFFFF00"/>
        </patternFill>
      </fill>
    </dxf>
  </rfmt>
  <rcc rId="25460" sId="1" numFmtId="4">
    <oc r="I1911">
      <v>1456931.57</v>
    </oc>
    <nc r="I1911">
      <v>385258.81</v>
    </nc>
  </rcc>
  <rfmt sheetId="1" sqref="I1911">
    <dxf>
      <fill>
        <patternFill patternType="solid">
          <bgColor rgb="FFFFFF00"/>
        </patternFill>
      </fill>
    </dxf>
  </rfmt>
  <rcc rId="25461" sId="1" numFmtId="4">
    <oc r="H1911">
      <v>3549198.81</v>
    </oc>
    <nc r="H1911">
      <v>1112903.69</v>
    </nc>
  </rcc>
  <rfmt sheetId="1" sqref="H1911">
    <dxf>
      <fill>
        <patternFill patternType="solid">
          <bgColor rgb="FFFFFF00"/>
        </patternFill>
      </fill>
    </dxf>
  </rfmt>
  <rcc rId="25462" sId="1" numFmtId="4">
    <oc r="J1911">
      <v>1551521.02</v>
    </oc>
    <nc r="J1911">
      <v>419590.16</v>
    </nc>
  </rcc>
  <rfmt sheetId="1" sqref="J1911">
    <dxf>
      <fill>
        <patternFill patternType="solid">
          <bgColor rgb="FFFFFF00"/>
        </patternFill>
      </fill>
    </dxf>
  </rfmt>
  <rcc rId="25463" sId="1" numFmtId="4">
    <oc r="O1912">
      <v>49842259.079999998</v>
    </oc>
    <nc r="O1912">
      <v>19263710.399999999</v>
    </nc>
  </rcc>
  <rfmt sheetId="1" sqref="O1912">
    <dxf>
      <fill>
        <patternFill patternType="solid">
          <bgColor rgb="FFFFFF00"/>
        </patternFill>
      </fill>
    </dxf>
  </rfmt>
  <rfmt sheetId="1" sqref="B1912">
    <dxf>
      <fill>
        <patternFill patternType="solid">
          <bgColor rgb="FFFFFF00"/>
        </patternFill>
      </fill>
    </dxf>
  </rfmt>
  <rcc rId="25464" sId="1" numFmtId="4">
    <oc r="O1913">
      <v>5993294.7999999998</v>
    </oc>
    <nc r="O1913">
      <v>5964086.3900000006</v>
    </nc>
  </rcc>
  <rfmt sheetId="1" sqref="O1913">
    <dxf>
      <fill>
        <patternFill patternType="solid">
          <bgColor rgb="FFFFFF00"/>
        </patternFill>
      </fill>
    </dxf>
  </rfmt>
  <rfmt sheetId="1" sqref="B1913">
    <dxf>
      <fill>
        <patternFill patternType="solid">
          <bgColor rgb="FFFFFF00"/>
        </patternFill>
      </fill>
    </dxf>
  </rfmt>
  <rcc rId="25465" sId="1" numFmtId="4">
    <oc r="R1913">
      <v>17734514.399999999</v>
    </oc>
    <nc r="R1913">
      <v>4845654.5</v>
    </nc>
  </rcc>
  <rfmt sheetId="1" sqref="R1913">
    <dxf>
      <fill>
        <patternFill patternType="solid">
          <bgColor rgb="FFFFFF00"/>
        </patternFill>
      </fill>
    </dxf>
  </rfmt>
  <rcc rId="25466" sId="1" numFmtId="4">
    <oc r="J1308">
      <v>820470</v>
    </oc>
    <nc r="J1308">
      <v>580540.80000000005</v>
    </nc>
  </rcc>
  <rfmt sheetId="1" sqref="J1308">
    <dxf>
      <fill>
        <patternFill patternType="solid">
          <bgColor rgb="FFFFFF00"/>
        </patternFill>
      </fill>
    </dxf>
  </rfmt>
  <rfmt sheetId="1" sqref="B1308">
    <dxf>
      <fill>
        <patternFill patternType="solid">
          <bgColor rgb="FFFFFF00"/>
        </patternFill>
      </fill>
    </dxf>
  </rfmt>
  <rcc rId="25467" sId="1" numFmtId="4">
    <oc r="D1308">
      <f>ROUND((F1308+G1308+H1308+I1308+J1308+K1308+M1308+O1308+P1308+Q1308+R1308+S1308)*0.0214,2)</f>
    </oc>
    <nc r="D1308">
      <v>2792.4</v>
    </nc>
  </rcc>
  <rfmt sheetId="1" sqref="D1308">
    <dxf>
      <fill>
        <patternFill patternType="solid">
          <bgColor rgb="FFFFFF00"/>
        </patternFill>
      </fill>
    </dxf>
  </rfmt>
</revisions>
</file>

<file path=xl/revisions/revisionLog4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960">
    <dxf>
      <fill>
        <patternFill patternType="solid">
          <bgColor rgb="FFFFFF00"/>
        </patternFill>
      </fill>
    </dxf>
  </rfmt>
  <rcc rId="25468" sId="1" numFmtId="4">
    <oc r="R1960">
      <v>5818230.1400000006</v>
    </oc>
    <nc r="R1960">
      <v>5673722.8499999996</v>
    </nc>
  </rcc>
  <rfmt sheetId="1" sqref="R1960">
    <dxf>
      <fill>
        <patternFill patternType="solid">
          <bgColor rgb="FFFFFF00"/>
        </patternFill>
      </fill>
    </dxf>
  </rfmt>
  <rcc rId="25469" sId="1" numFmtId="4">
    <oc r="D1960">
      <f>ROUND((F1960+G1960+H1960+I1960+J1960+K1960+M1960+O1960+P1960+Q1960+R1960+S1960)*0.0214,2)</f>
    </oc>
    <nc r="D1960">
      <v>120793.56</v>
    </nc>
  </rcc>
  <rfmt sheetId="1" sqref="D1960">
    <dxf>
      <fill>
        <patternFill patternType="solid">
          <bgColor rgb="FFFFFF00"/>
        </patternFill>
      </fill>
    </dxf>
  </rfmt>
  <rfmt sheetId="1" sqref="C1960">
    <dxf>
      <fill>
        <patternFill patternType="solid">
          <bgColor rgb="FFFFFF00"/>
        </patternFill>
      </fill>
    </dxf>
  </rfmt>
  <rcc rId="25470" sId="1" numFmtId="4">
    <oc r="P1963">
      <v>2913865.66</v>
    </oc>
    <nc r="P1963">
      <v>564239.26</v>
    </nc>
  </rcc>
  <rfmt sheetId="1" sqref="P1963">
    <dxf>
      <fill>
        <patternFill patternType="solid">
          <bgColor rgb="FFFFFF00"/>
        </patternFill>
      </fill>
    </dxf>
  </rfmt>
  <rfmt sheetId="1" sqref="B1963">
    <dxf>
      <fill>
        <patternFill patternType="solid">
          <bgColor rgb="FFFFFF00"/>
        </patternFill>
      </fill>
    </dxf>
  </rfmt>
  <rcc rId="25471" sId="1" numFmtId="4">
    <oc r="P1961">
      <v>4984402.6900000004</v>
    </oc>
    <nc r="P1961">
      <v>1408675.42</v>
    </nc>
  </rcc>
  <rfmt sheetId="1" sqref="P1961">
    <dxf>
      <fill>
        <patternFill patternType="solid">
          <bgColor rgb="FFFFFF00"/>
        </patternFill>
      </fill>
    </dxf>
  </rfmt>
  <rfmt sheetId="1" sqref="B1961">
    <dxf>
      <fill>
        <patternFill patternType="solid">
          <bgColor rgb="FFFFFF00"/>
        </patternFill>
      </fill>
    </dxf>
  </rfmt>
  <rcc rId="25472" sId="1" numFmtId="4">
    <oc r="O1964">
      <v>9850958.6300000008</v>
    </oc>
    <nc r="O1964">
      <v>9766317.6199999992</v>
    </nc>
  </rcc>
  <rfmt sheetId="1" sqref="O1964">
    <dxf>
      <fill>
        <patternFill patternType="solid">
          <bgColor rgb="FFFFFF00"/>
        </patternFill>
      </fill>
    </dxf>
  </rfmt>
  <rfmt sheetId="1" sqref="B1964">
    <dxf>
      <fill>
        <patternFill patternType="solid">
          <bgColor rgb="FFFFFF00"/>
        </patternFill>
      </fill>
    </dxf>
  </rfmt>
  <rcc rId="25473" sId="1" numFmtId="4">
    <oc r="K1966">
      <v>667381.87</v>
    </oc>
    <nc r="K1966">
      <v>368783.75</v>
    </nc>
  </rcc>
  <rfmt sheetId="1" sqref="K1966">
    <dxf>
      <fill>
        <patternFill patternType="solid">
          <bgColor rgb="FFFFFF00"/>
        </patternFill>
      </fill>
    </dxf>
  </rfmt>
  <rfmt sheetId="1" sqref="B1966">
    <dxf>
      <fill>
        <patternFill patternType="solid">
          <bgColor rgb="FFFFFF00"/>
        </patternFill>
      </fill>
    </dxf>
  </rfmt>
  <rcc rId="25474" sId="1" numFmtId="4">
    <oc r="J1966">
      <v>3267558.76</v>
    </oc>
    <nc r="J1966">
      <v>1271761.53</v>
    </nc>
  </rcc>
  <rfmt sheetId="1" sqref="J1966">
    <dxf>
      <fill>
        <patternFill patternType="solid">
          <bgColor rgb="FFFFFF00"/>
        </patternFill>
      </fill>
    </dxf>
  </rfmt>
  <rcc rId="25475" sId="1" numFmtId="4">
    <oc r="K1967">
      <v>671757.39</v>
    </oc>
    <nc r="K1967">
      <v>411792.21</v>
    </nc>
  </rcc>
  <rfmt sheetId="1" sqref="K1967">
    <dxf>
      <fill>
        <patternFill patternType="solid">
          <bgColor rgb="FFFFFF00"/>
        </patternFill>
      </fill>
    </dxf>
  </rfmt>
  <rcc rId="25476" sId="1" numFmtId="4">
    <oc r="J1967">
      <v>3288981.67</v>
    </oc>
    <nc r="J1967">
      <v>1271761.53</v>
    </nc>
  </rcc>
  <rfmt sheetId="1" sqref="J1967">
    <dxf>
      <fill>
        <patternFill patternType="solid">
          <bgColor rgb="FFFFFF00"/>
        </patternFill>
      </fill>
    </dxf>
  </rfmt>
  <rfmt sheetId="1" sqref="B1967">
    <dxf>
      <fill>
        <patternFill patternType="solid">
          <bgColor rgb="FFFFFF00"/>
        </patternFill>
      </fill>
    </dxf>
  </rfmt>
  <rcc rId="25477" sId="1" numFmtId="4">
    <oc r="O1968">
      <v>9519431.1899999995</v>
    </oc>
    <nc r="O1968">
      <v>9342439.5500000007</v>
    </nc>
  </rcc>
  <rfmt sheetId="1" sqref="O1968">
    <dxf>
      <fill>
        <patternFill patternType="solid">
          <bgColor rgb="FFFFFF00"/>
        </patternFill>
      </fill>
    </dxf>
  </rfmt>
  <rfmt sheetId="1" sqref="B1968">
    <dxf>
      <fill>
        <patternFill patternType="solid">
          <bgColor rgb="FFFFFF00"/>
        </patternFill>
      </fill>
    </dxf>
  </rfmt>
  <rcc rId="25478" sId="1" numFmtId="4">
    <oc r="O1969">
      <v>9519431.1899999995</v>
    </oc>
    <nc r="O1969">
      <v>9408060.2100000009</v>
    </nc>
  </rcc>
  <rfmt sheetId="1" sqref="O1969">
    <dxf>
      <fill>
        <patternFill patternType="solid">
          <bgColor rgb="FFFFFF00"/>
        </patternFill>
      </fill>
    </dxf>
  </rfmt>
  <rfmt sheetId="1" sqref="B1969">
    <dxf>
      <fill>
        <patternFill patternType="solid">
          <bgColor rgb="FFFFFF00"/>
        </patternFill>
      </fill>
    </dxf>
  </rfmt>
</revisions>
</file>

<file path=xl/revisions/revisionLog4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79" sId="1" numFmtId="4">
    <oc r="R1953">
      <v>12835857.369999999</v>
    </oc>
    <nc r="R1953">
      <v>12525520.91</v>
    </nc>
  </rcc>
  <rfmt sheetId="1" sqref="R1953">
    <dxf>
      <fill>
        <patternFill patternType="solid">
          <bgColor rgb="FFFFFF00"/>
        </patternFill>
      </fill>
    </dxf>
  </rfmt>
  <rfmt sheetId="1" sqref="B1953:D1953">
    <dxf>
      <fill>
        <patternFill patternType="solid">
          <bgColor rgb="FFFFFF00"/>
        </patternFill>
      </fill>
    </dxf>
  </rfmt>
  <rcc rId="25480" sId="1" numFmtId="4">
    <oc r="G1953">
      <v>4412454.82</v>
    </oc>
    <nc r="G1953">
      <v>4009045.45</v>
    </nc>
  </rcc>
  <rfmt sheetId="1" sqref="G1953">
    <dxf>
      <fill>
        <patternFill patternType="solid">
          <bgColor rgb="FFFFFF00"/>
        </patternFill>
      </fill>
    </dxf>
  </rfmt>
  <rcc rId="25481" sId="1" numFmtId="4">
    <oc r="I1953">
      <v>564447.67000000004</v>
    </oc>
    <nc r="I1953">
      <v>545762.42000000004</v>
    </nc>
  </rcc>
  <rfmt sheetId="1" sqref="I1953">
    <dxf>
      <fill>
        <patternFill patternType="solid">
          <bgColor rgb="FFFFFF00"/>
        </patternFill>
      </fill>
    </dxf>
  </rfmt>
  <rcc rId="25482" sId="1" numFmtId="4">
    <oc r="H1953">
      <v>1918588.24</v>
    </oc>
    <nc r="H1953">
      <v>1821162.23</v>
    </nc>
  </rcc>
  <rfmt sheetId="1" sqref="H1953">
    <dxf>
      <fill>
        <patternFill patternType="solid">
          <bgColor rgb="FFFFFF00"/>
        </patternFill>
      </fill>
    </dxf>
  </rfmt>
  <rcc rId="25483" sId="1" numFmtId="4">
    <oc r="D1953">
      <v>394481.55</v>
    </oc>
    <nc r="D1953">
      <v>137900.41</v>
    </nc>
  </rcc>
</revisions>
</file>

<file path=xl/revisions/revisionLog4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84" sId="1" numFmtId="4">
    <nc r="I1956">
      <v>221063.5</v>
    </nc>
  </rcc>
  <rcc rId="25485" sId="1" numFmtId="4">
    <nc r="H1956">
      <v>909469.82</v>
    </nc>
  </rcc>
  <rcc rId="25486" sId="1" numFmtId="4">
    <oc r="G1956">
      <v>4771881.2</v>
    </oc>
    <nc r="G1956">
      <v>2262743.56</v>
    </nc>
  </rcc>
  <rfmt sheetId="1" sqref="G1956">
    <dxf>
      <fill>
        <patternFill patternType="solid">
          <bgColor rgb="FFFFFF00"/>
        </patternFill>
      </fill>
    </dxf>
  </rfmt>
  <rfmt sheetId="1" sqref="B1956:D1956">
    <dxf>
      <fill>
        <patternFill patternType="solid">
          <bgColor rgb="FFFFFF00"/>
        </patternFill>
      </fill>
    </dxf>
  </rfmt>
  <rcc rId="25487" sId="1" numFmtId="4">
    <oc r="D1956">
      <f>ROUND((F1956+G1956+H1956+I1956+J1956+K1956+M1956+O1956+P1956+Q1956+R1956+S1956)*0.0214,2)</f>
    </oc>
    <nc r="D1956">
      <v>30471.629999999997</v>
    </nc>
  </rcc>
</revisions>
</file>

<file path=xl/revisions/revisionLog4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88" sId="1" odxf="1" dxf="1" numFmtId="4">
    <oc r="D1956">
      <v>30471.629999999997</v>
    </oc>
    <nc r="D1956">
      <f>ROUND((F1956+G1956+H1956+I1956+J1956+K1956+M1956+O1956+P1956+Q1956+R1956+S1956)*0.0214,2)</f>
    </nc>
    <odxf>
      <fill>
        <patternFill patternType="solid">
          <bgColor rgb="FFFFFF00"/>
        </patternFill>
      </fill>
    </odxf>
    <ndxf>
      <fill>
        <patternFill patternType="none">
          <bgColor indexed="65"/>
        </patternFill>
      </fill>
    </ndxf>
  </rcc>
  <rfmt sheetId="1" sqref="D1956">
    <dxf>
      <fill>
        <patternFill patternType="solid">
          <bgColor rgb="FFFFFF00"/>
        </patternFill>
      </fill>
    </dxf>
  </rfmt>
  <rfmt sheetId="1" sqref="D1956">
    <dxf>
      <fill>
        <patternFill>
          <bgColor theme="0"/>
        </patternFill>
      </fill>
    </dxf>
  </rfmt>
</revisions>
</file>

<file path=xl/revisions/revisionLog4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1425">
    <dxf>
      <fill>
        <patternFill patternType="solid">
          <bgColor rgb="FFFFFF00"/>
        </patternFill>
      </fill>
    </dxf>
  </rfmt>
  <rcc rId="25489" sId="1" numFmtId="4">
    <oc r="Q1425">
      <v>2008707.5899999999</v>
    </oc>
    <nc r="Q1425">
      <v>4075593.6799999997</v>
    </nc>
  </rcc>
  <rcc rId="25490" sId="1" numFmtId="4">
    <oc r="D1425">
      <v>65203.3</v>
    </oc>
    <nc r="D1425">
      <v>85434.36</v>
    </nc>
  </rcc>
  <rfmt sheetId="1" sqref="D1425">
    <dxf>
      <fill>
        <patternFill patternType="solid">
          <bgColor rgb="FFFFFF00"/>
        </patternFill>
      </fill>
    </dxf>
  </rfmt>
  <rfmt sheetId="1" sqref="B1425:C1425">
    <dxf>
      <fill>
        <patternFill patternType="solid">
          <bgColor rgb="FFFFFF00"/>
        </patternFill>
      </fill>
    </dxf>
  </rfmt>
</revisions>
</file>

<file path=xl/revisions/revisionLog4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977">
    <dxf>
      <fill>
        <patternFill patternType="solid">
          <bgColor rgb="FFFFFF00"/>
        </patternFill>
      </fill>
    </dxf>
  </rfmt>
  <rcc rId="25491" sId="1" numFmtId="4">
    <oc r="I1977">
      <v>304419.09000000003</v>
    </oc>
    <nc r="I1977">
      <v>288121.2</v>
    </nc>
  </rcc>
  <rfmt sheetId="1" sqref="I1977">
    <dxf>
      <fill>
        <patternFill patternType="solid">
          <bgColor rgb="FFFFFF00"/>
        </patternFill>
      </fill>
    </dxf>
  </rfmt>
  <rcc rId="25492" sId="1" numFmtId="4">
    <oc r="G1977">
      <v>1773590.52</v>
    </oc>
    <nc r="G1977">
      <v>1092311.6100000001</v>
    </nc>
  </rcc>
  <rfmt sheetId="1" sqref="G1977">
    <dxf>
      <fill>
        <patternFill patternType="solid">
          <bgColor rgb="FFFFFF00"/>
        </patternFill>
      </fill>
    </dxf>
  </rfmt>
  <rcc rId="25493" sId="1" numFmtId="4">
    <oc r="D1977">
      <f>ROUND((F1977+G1977+H1977+I1977+J1977+K1977+M1977+O1977+P1977+Q1977+R1977+S1977)*0.0214,2)</f>
    </oc>
    <nc r="D1977">
      <v>29385.78</v>
    </nc>
  </rcc>
  <rfmt sheetId="1" sqref="D1977">
    <dxf>
      <fill>
        <patternFill patternType="solid">
          <bgColor rgb="FFFFFF00"/>
        </patternFill>
      </fill>
    </dxf>
  </rfmt>
  <rfmt sheetId="1" sqref="C1977">
    <dxf>
      <fill>
        <patternFill patternType="solid">
          <bgColor rgb="FFFFFF00"/>
        </patternFill>
      </fill>
    </dxf>
  </rfmt>
  <rcc rId="25494" sId="1" numFmtId="4">
    <oc r="O1983">
      <v>10138297.48</v>
    </oc>
    <nc r="O1983">
      <v>9139244.2799999993</v>
    </nc>
  </rcc>
  <rfmt sheetId="1" sqref="O1983">
    <dxf>
      <fill>
        <patternFill patternType="solid">
          <bgColor rgb="FFFFFF00"/>
        </patternFill>
      </fill>
    </dxf>
  </rfmt>
  <rcc rId="25495" sId="1" numFmtId="4">
    <oc r="D1983">
      <v>212264.28</v>
    </oc>
    <nc r="D1983">
      <v>7859.75</v>
    </nc>
  </rcc>
  <rfmt sheetId="1" sqref="D1983">
    <dxf>
      <fill>
        <patternFill patternType="solid">
          <bgColor rgb="FFFFFF00"/>
        </patternFill>
      </fill>
    </dxf>
  </rfmt>
  <rfmt sheetId="1" sqref="B1983:C1983">
    <dxf>
      <fill>
        <patternFill patternType="solid">
          <bgColor rgb="FFFFFF00"/>
        </patternFill>
      </fill>
    </dxf>
  </rfmt>
  <rcc rId="25496" sId="1" numFmtId="4">
    <oc r="G1973">
      <v>3433796.69</v>
    </oc>
    <nc r="G1973">
      <v>1673264.46</v>
    </nc>
  </rcc>
  <rcc rId="25497" sId="1" numFmtId="4">
    <oc r="I1973">
      <v>653813.28</v>
    </oc>
    <nc r="I1973">
      <v>589648.61</v>
    </nc>
  </rcc>
  <rcc rId="25498" sId="1" numFmtId="4">
    <oc r="H1973">
      <v>1534193.7</v>
    </oc>
    <nc r="H1973">
      <v>1092328.6200000001</v>
    </nc>
  </rcc>
</revisions>
</file>

<file path=xl/revisions/revisionLog4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99" sId="1" numFmtId="4">
    <oc r="D1973">
      <f>ROUND((F1973+G1973+H1973+I1973+J1973+K1973+M1973+O1973+P1973+Q1973+R1973+S1973)*0.0214,2)</f>
    </oc>
    <nc r="D1973">
      <v>71433.100000000006</v>
    </nc>
  </rcc>
</revisions>
</file>

<file path=xl/revisions/revisionLog4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00" sId="1" numFmtId="4">
    <oc r="J1745">
      <v>3140616.1</v>
    </oc>
    <nc r="J1745">
      <v>1007693.75</v>
    </nc>
  </rcc>
  <rfmt sheetId="1" sqref="J1745">
    <dxf>
      <fill>
        <patternFill patternType="solid">
          <bgColor rgb="FFFFFF00"/>
        </patternFill>
      </fill>
    </dxf>
  </rfmt>
  <rcc rId="25501" sId="1" numFmtId="4">
    <oc r="J1759">
      <v>3753263.22</v>
    </oc>
    <nc r="J1759">
      <v>1876631.61</v>
    </nc>
  </rcc>
  <rfmt sheetId="1" sqref="J1759">
    <dxf>
      <fill>
        <patternFill patternType="solid">
          <bgColor rgb="FFFFFF00"/>
        </patternFill>
      </fill>
    </dxf>
  </rfmt>
  <rcc rId="25502" sId="1" numFmtId="4">
    <oc r="J1763">
      <v>894691.53</v>
    </oc>
    <nc r="J1763">
      <v>447345.76500000001</v>
    </nc>
  </rcc>
  <rfmt sheetId="1" sqref="J1763">
    <dxf>
      <fill>
        <patternFill patternType="solid">
          <bgColor rgb="FFFFFF00"/>
        </patternFill>
      </fill>
    </dxf>
  </rfmt>
  <rcc rId="25503" sId="1">
    <nc r="T1763" t="inlineStr">
      <is>
        <t>ВО выше 0 на 2026</t>
      </is>
    </nc>
  </rcc>
  <rcc rId="25504" sId="1">
    <nc r="T1759" t="inlineStr">
      <is>
        <t>ВО выше 0 на 2026</t>
      </is>
    </nc>
  </rcc>
  <rcc rId="25505" sId="1">
    <nc r="T1745" t="inlineStr">
      <is>
        <t>ВО выше 0 на 2026</t>
      </is>
    </nc>
  </rcc>
  <rcc rId="25506" sId="1">
    <nc r="T1744" t="inlineStr">
      <is>
        <t>ВО выше 0 на 2026</t>
      </is>
    </nc>
  </rcc>
</revisions>
</file>

<file path=xl/revisions/revisionLog4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'2020-2022'!$A$7:$S$2008</formula>
    <oldFormula>'2020-2022'!$A$7:$S$2008</oldFormula>
  </rdn>
  <rdn rId="0" localSheetId="2" customView="1" name="Z_80B49383_3F91_409A_996F_34ABFA0932ED_.wvu.FilterData" hidden="1" oldHidden="1">
    <formula>Примечания!$A$2:$G$162</formula>
    <oldFormula>Примечания!$A$2:$G$162</oldFormula>
  </rdn>
  <rcv guid="{80B49383-3F91-409A-996F-34ABFA0932ED}"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95" sId="1">
    <oc r="B1679" t="inlineStr">
      <is>
        <t>ул. Дружбы Народов, д. 22/1</t>
      </is>
    </oc>
    <nc r="B1679" t="inlineStr">
      <is>
        <t>ул. Дружбы Народов, д. 22/2</t>
      </is>
    </nc>
  </rcc>
  <rcv guid="{588C31BA-C36B-4B9E-AE8B-D926F1C5CA78}" action="delete"/>
  <rdn rId="0" localSheetId="1" customView="1" name="Z_588C31BA_C36B_4B9E_AE8B_D926F1C5CA78_.wvu.FilterData" hidden="1" oldHidden="1">
    <formula>'2020-2022'!$A$7:$S$2128</formula>
    <oldFormula>'2020-2022'!$A$7:$S$2128</oldFormula>
  </rdn>
  <rdn rId="0" localSheetId="2" customView="1" name="Z_588C31BA_C36B_4B9E_AE8B_D926F1C5CA78_.wvu.FilterData" hidden="1" oldHidden="1">
    <formula>Примечания!$A$2:$G$165</formula>
    <oldFormula>Примечания!$A$2:$G$165</oldFormula>
  </rdn>
  <rcv guid="{588C31BA-C36B-4B9E-AE8B-D926F1C5CA78}" action="add"/>
</revisions>
</file>

<file path=xl/revisions/revisionLog4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1472">
    <dxf>
      <fill>
        <patternFill patternType="solid">
          <bgColor rgb="FFFFFF00"/>
        </patternFill>
      </fill>
    </dxf>
  </rfmt>
  <rcc rId="25511" sId="1" numFmtId="4">
    <oc r="P1472">
      <v>275586</v>
    </oc>
    <nc r="P1472">
      <v>341393.33999999997</v>
    </nc>
  </rcc>
  <rcc rId="25512" sId="1" numFmtId="4">
    <oc r="D1472">
      <v>15776.57</v>
    </oc>
    <nc r="D1472">
      <v>16874.89</v>
    </nc>
  </rcc>
  <rfmt sheetId="1" sqref="A1472:D1472">
    <dxf>
      <fill>
        <patternFill patternType="solid">
          <bgColor rgb="FFFFFF00"/>
        </patternFill>
      </fill>
    </dxf>
  </rfmt>
  <rcc rId="25513" sId="1" numFmtId="4">
    <oc r="O1989">
      <v>8842026.8800000008</v>
    </oc>
    <nc r="O1989">
      <v>11346245.050000001</v>
    </nc>
  </rcc>
  <rfmt sheetId="1" sqref="O1989">
    <dxf>
      <fill>
        <patternFill patternType="solid">
          <bgColor rgb="FFFFFF00"/>
        </patternFill>
      </fill>
    </dxf>
  </rfmt>
  <rfmt sheetId="1" sqref="B1989:C1989">
    <dxf>
      <fill>
        <patternFill patternType="solid">
          <bgColor rgb="FFFFFF00"/>
        </patternFill>
      </fill>
    </dxf>
  </rfmt>
  <rcc rId="25514" sId="1" numFmtId="4">
    <oc r="G1991">
      <v>3043156.46</v>
    </oc>
    <nc r="G1991">
      <v>2593661.85</v>
    </nc>
  </rcc>
  <rfmt sheetId="1" sqref="G1991">
    <dxf>
      <fill>
        <patternFill patternType="solid">
          <bgColor rgb="FFFFFF00"/>
        </patternFill>
      </fill>
    </dxf>
  </rfmt>
  <rfmt sheetId="1" sqref="B1991">
    <dxf>
      <fill>
        <patternFill patternType="solid">
          <bgColor rgb="FFFFFF00"/>
        </patternFill>
      </fill>
    </dxf>
  </rfmt>
  <rcc rId="25515" sId="1" numFmtId="4">
    <oc r="G1993">
      <v>3799588.16</v>
    </oc>
    <nc r="G1993">
      <v>3193870.61</v>
    </nc>
  </rcc>
  <rfmt sheetId="1" sqref="G1993">
    <dxf>
      <fill>
        <patternFill patternType="solid">
          <bgColor rgb="FFFFFF00"/>
        </patternFill>
      </fill>
    </dxf>
  </rfmt>
  <rfmt sheetId="1" sqref="B1993">
    <dxf>
      <fill>
        <patternFill patternType="solid">
          <bgColor rgb="FFFFFF00"/>
        </patternFill>
      </fill>
    </dxf>
  </rfmt>
  <rcc rId="25516" sId="1" numFmtId="4">
    <oc r="G1992">
      <v>4732533.2300000004</v>
    </oc>
    <nc r="G1992">
      <v>4027437.91</v>
    </nc>
  </rcc>
  <rfmt sheetId="1" sqref="G1992">
    <dxf>
      <fill>
        <patternFill patternType="solid">
          <bgColor rgb="FFFFFF00"/>
        </patternFill>
      </fill>
    </dxf>
  </rfmt>
  <rfmt sheetId="1" sqref="B1992">
    <dxf>
      <fill>
        <patternFill patternType="solid">
          <bgColor rgb="FFFFFF00"/>
        </patternFill>
      </fill>
    </dxf>
  </rfmt>
  <rcc rId="25517" sId="1" numFmtId="4">
    <oc r="I1994">
      <v>3392025.94</v>
    </oc>
    <nc r="I1994">
      <v>2314340.2000000002</v>
    </nc>
  </rcc>
  <rfmt sheetId="1" sqref="I1994">
    <dxf>
      <fill>
        <patternFill patternType="solid">
          <bgColor rgb="FFFFFF00"/>
        </patternFill>
      </fill>
    </dxf>
  </rfmt>
  <rcc rId="25518" sId="1" numFmtId="4">
    <oc r="H1994">
      <v>7092989.9400000004</v>
    </oc>
    <nc r="H1994">
      <v>3272659.31</v>
    </nc>
  </rcc>
  <rfmt sheetId="1" sqref="H1994">
    <dxf>
      <fill>
        <patternFill patternType="solid">
          <bgColor rgb="FFFFFF00"/>
        </patternFill>
      </fill>
    </dxf>
  </rfmt>
  <rcc rId="25519" sId="1" numFmtId="4">
    <oc r="G1994">
      <v>9771640.4499999993</v>
    </oc>
    <nc r="G1994">
      <v>9672144.9399999995</v>
    </nc>
  </rcc>
  <rfmt sheetId="1" sqref="G1994">
    <dxf>
      <fill>
        <patternFill patternType="solid">
          <bgColor rgb="FFFFFF00"/>
        </patternFill>
      </fill>
    </dxf>
  </rfmt>
  <rfmt sheetId="1" sqref="B1994">
    <dxf>
      <fill>
        <patternFill patternType="solid">
          <bgColor rgb="FFFFFF00"/>
        </patternFill>
      </fill>
    </dxf>
  </rfmt>
  <rcc rId="25520" sId="1">
    <oc r="D1994">
      <f>ROUND((F1994+G1994+H1994+I1994+J1994+K1994+M1994+O1994+P1994+Q1994+R1994+S1994)*0.0214,2)</f>
    </oc>
    <nc r="D1994"/>
  </rcc>
</revisions>
</file>

<file path=xl/revisions/revisionLog4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21" sId="1" numFmtId="4">
    <oc r="G1997">
      <v>10741249.689999999</v>
    </oc>
    <nc r="G1997">
      <v>10184874.390000001</v>
    </nc>
  </rcc>
  <rfmt sheetId="1" sqref="G1997">
    <dxf>
      <fill>
        <patternFill patternType="solid">
          <bgColor rgb="FFFFFF00"/>
        </patternFill>
      </fill>
    </dxf>
  </rfmt>
  <rcc rId="25522" sId="1" numFmtId="4">
    <oc r="P1997">
      <v>2672645.2000000002</v>
    </oc>
    <nc r="P1997">
      <v>2040274.47</v>
    </nc>
  </rcc>
  <rfmt sheetId="1" sqref="P1997">
    <dxf>
      <fill>
        <patternFill patternType="solid">
          <bgColor rgb="FFFFFF00"/>
        </patternFill>
      </fill>
    </dxf>
  </rfmt>
  <rfmt sheetId="1" sqref="B1997">
    <dxf>
      <fill>
        <patternFill patternType="solid">
          <bgColor rgb="FFFFFF00"/>
        </patternFill>
      </fill>
    </dxf>
  </rfmt>
  <rfmt sheetId="1" sqref="C1997">
    <dxf>
      <fill>
        <patternFill patternType="solid">
          <bgColor rgb="FFFFFF00"/>
        </patternFill>
      </fill>
    </dxf>
  </rfmt>
  <rcc rId="25523" sId="1" numFmtId="4">
    <oc r="O2000">
      <v>9104695</v>
    </oc>
    <nc r="O2000">
      <v>8660144.6999999993</v>
    </nc>
  </rcc>
  <rfmt sheetId="1" sqref="O2000">
    <dxf>
      <fill>
        <patternFill patternType="solid">
          <bgColor rgb="FFFFFF00"/>
        </patternFill>
      </fill>
    </dxf>
  </rfmt>
  <rfmt sheetId="1" sqref="B2000">
    <dxf>
      <fill>
        <patternFill patternType="solid">
          <bgColor rgb="FFFFFF00"/>
        </patternFill>
      </fill>
    </dxf>
  </rfmt>
  <rcc rId="25524" sId="1" numFmtId="4">
    <oc r="G1998">
      <v>11947587.779999999</v>
    </oc>
    <nc r="G1998">
      <v>11334264.92</v>
    </nc>
  </rcc>
  <rfmt sheetId="1" sqref="G1998">
    <dxf>
      <fill>
        <patternFill patternType="solid">
          <bgColor rgb="FFFFFF00"/>
        </patternFill>
      </fill>
    </dxf>
  </rfmt>
  <rcc rId="25525" sId="1" numFmtId="4">
    <oc r="I1998">
      <v>4147361.73</v>
    </oc>
    <nc r="I1998">
      <v>2355309.89</v>
    </nc>
  </rcc>
  <rfmt sheetId="1" sqref="I1998">
    <dxf>
      <fill>
        <patternFill patternType="solid">
          <bgColor rgb="FFFFFF00"/>
        </patternFill>
      </fill>
    </dxf>
  </rfmt>
  <rcc rId="25526" sId="1" numFmtId="4">
    <oc r="H1998">
      <v>8672455.8000000007</v>
    </oc>
    <nc r="H1998">
      <v>4216006.79</v>
    </nc>
  </rcc>
  <rcc rId="25527" sId="1" numFmtId="4">
    <oc r="J1998">
      <v>4960072</v>
    </oc>
    <nc r="J1998">
      <v>2000983.01</v>
    </nc>
  </rcc>
  <rfmt sheetId="1" sqref="J1998">
    <dxf>
      <fill>
        <patternFill patternType="solid">
          <bgColor rgb="FFFFFF00"/>
        </patternFill>
      </fill>
    </dxf>
  </rfmt>
  <rfmt sheetId="1" sqref="H1998">
    <dxf>
      <fill>
        <patternFill patternType="solid">
          <bgColor rgb="FFFFFF00"/>
        </patternFill>
      </fill>
    </dxf>
  </rfmt>
  <rfmt sheetId="1" sqref="B1998">
    <dxf>
      <fill>
        <patternFill patternType="solid">
          <bgColor rgb="FFFFFF00"/>
        </patternFill>
      </fill>
    </dxf>
  </rfmt>
  <rfmt sheetId="1" sqref="C1998:D1998">
    <dxf>
      <fill>
        <patternFill patternType="solid">
          <bgColor rgb="FFFFFF00"/>
        </patternFill>
      </fill>
    </dxf>
  </rfmt>
  <rcc rId="25528" sId="1">
    <oc r="D1998">
      <f>ROUND((F1998+G1998+H1998+I1998+J1998+K1998+M1998+O1998+P1998+Q1998+R1998+S1998)*0.0214,2)</f>
    </oc>
    <nc r="D1998"/>
  </rcc>
</revisions>
</file>

<file path=xl/revisions/revisionLog4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29" sId="1" numFmtId="4">
    <oc r="I2004">
      <v>1387167.8</v>
    </oc>
    <nc r="I2004">
      <v>406683.6</v>
    </nc>
  </rcc>
  <rfmt sheetId="1" sqref="I2004">
    <dxf>
      <fill>
        <patternFill patternType="solid">
          <bgColor rgb="FFFFFF00"/>
        </patternFill>
      </fill>
    </dxf>
  </rfmt>
  <rfmt sheetId="1" sqref="B2004">
    <dxf>
      <fill>
        <patternFill patternType="solid">
          <bgColor rgb="FFFFFF00"/>
        </patternFill>
      </fill>
    </dxf>
  </rfmt>
  <rfmt sheetId="1" sqref="B1509">
    <dxf>
      <fill>
        <patternFill patternType="solid">
          <bgColor rgb="FFFFFF00"/>
        </patternFill>
      </fill>
    </dxf>
  </rfmt>
  <rcc rId="25530" sId="1" numFmtId="4">
    <oc r="F1509">
      <v>3907991.85</v>
    </oc>
    <nc r="F1509">
      <v>3477218.4</v>
    </nc>
  </rcc>
  <rfmt sheetId="1" sqref="F1509">
    <dxf>
      <fill>
        <patternFill patternType="solid">
          <bgColor rgb="FFFFFF00"/>
        </patternFill>
      </fill>
    </dxf>
  </rfmt>
  <rcc rId="25531" sId="1" numFmtId="4">
    <oc r="Q1509">
      <v>12401605.789999999</v>
    </oc>
    <nc r="Q1509">
      <v>13871682</v>
    </nc>
  </rcc>
  <rfmt sheetId="1" sqref="Q1509">
    <dxf>
      <fill>
        <patternFill patternType="solid">
          <bgColor rgb="FFFFFF00"/>
        </patternFill>
      </fill>
    </dxf>
  </rfmt>
  <rfmt sheetId="1" sqref="B1787">
    <dxf>
      <fill>
        <patternFill patternType="solid">
          <bgColor rgb="FFFFFF00"/>
        </patternFill>
      </fill>
    </dxf>
  </rfmt>
  <rcc rId="25532" sId="1" numFmtId="4">
    <oc r="O1787">
      <v>17759563.18</v>
    </oc>
    <nc r="O1787">
      <v>12564700.859999999</v>
    </nc>
  </rcc>
  <rfmt sheetId="1" sqref="O1787">
    <dxf>
      <fill>
        <patternFill patternType="solid">
          <bgColor rgb="FFFFFF00"/>
        </patternFill>
      </fill>
    </dxf>
  </rfmt>
  <rfmt sheetId="1" sqref="C1787">
    <dxf>
      <fill>
        <patternFill patternType="solid">
          <bgColor rgb="FFFFFF00"/>
        </patternFill>
      </fill>
    </dxf>
  </rfmt>
  <rfmt sheetId="1" sqref="B1804">
    <dxf>
      <fill>
        <patternFill patternType="solid">
          <bgColor rgb="FFFFFF00"/>
        </patternFill>
      </fill>
    </dxf>
  </rfmt>
  <rcc rId="25533" sId="1" numFmtId="4">
    <oc r="I1804">
      <v>3398736.8</v>
    </oc>
    <nc r="I1804">
      <v>1569724.8</v>
    </nc>
  </rcc>
  <rfmt sheetId="1" sqref="I1804">
    <dxf>
      <fill>
        <patternFill patternType="solid">
          <bgColor rgb="FFFFFF00"/>
        </patternFill>
      </fill>
    </dxf>
  </rfmt>
  <rcc rId="25534" sId="1" numFmtId="4">
    <oc r="H1804">
      <v>7107022.8700000001</v>
    </oc>
    <nc r="H1804">
      <v>3446956.8</v>
    </nc>
  </rcc>
  <rfmt sheetId="1" sqref="H1804">
    <dxf>
      <fill>
        <patternFill patternType="solid">
          <bgColor rgb="FFFFFF00"/>
        </patternFill>
      </fill>
    </dxf>
  </rfmt>
  <rcc rId="25535" sId="1" numFmtId="4">
    <oc r="J1804">
      <v>4064747.56</v>
    </oc>
    <nc r="J1804">
      <v>2295254.4</v>
    </nc>
  </rcc>
  <rfmt sheetId="1" sqref="J1804">
    <dxf>
      <fill>
        <patternFill patternType="solid">
          <bgColor rgb="FFFFFF00"/>
        </patternFill>
      </fill>
    </dxf>
  </rfmt>
  <rcc rId="25536" sId="1" numFmtId="4">
    <oc r="I1801">
      <v>2891154.23</v>
    </oc>
    <nc r="I1801">
      <v>839422.8</v>
    </nc>
  </rcc>
  <rfmt sheetId="1" sqref="I1801">
    <dxf>
      <fill>
        <patternFill patternType="solid">
          <bgColor rgb="FFFFFF00"/>
        </patternFill>
      </fill>
    </dxf>
  </rfmt>
  <rcc rId="25537" sId="1" numFmtId="4">
    <oc r="H1801">
      <v>6045628.2599999998</v>
    </oc>
    <nc r="H1801">
      <v>2529192</v>
    </nc>
  </rcc>
  <rfmt sheetId="1" sqref="H1801">
    <dxf>
      <fill>
        <patternFill patternType="solid">
          <bgColor rgb="FFFFFF00"/>
        </patternFill>
      </fill>
    </dxf>
  </rfmt>
  <rfmt sheetId="1" sqref="B1801">
    <dxf>
      <fill>
        <patternFill patternType="solid">
          <bgColor rgb="FFFFFF00"/>
        </patternFill>
      </fill>
    </dxf>
  </rfmt>
  <rcc rId="25538" sId="1" numFmtId="4">
    <oc r="Q1897">
      <v>11727500.800000001</v>
    </oc>
    <nc r="Q1897">
      <v>4369494.8600000003</v>
    </nc>
  </rcc>
  <rfmt sheetId="1" sqref="Q1897">
    <dxf>
      <fill>
        <patternFill patternType="solid">
          <bgColor rgb="FFFFFF00"/>
        </patternFill>
      </fill>
    </dxf>
  </rfmt>
  <rfmt sheetId="1" sqref="B1897">
    <dxf>
      <fill>
        <patternFill patternType="solid">
          <bgColor rgb="FFFFFF00"/>
        </patternFill>
      </fill>
    </dxf>
  </rfmt>
  <rcc rId="25539" sId="1" numFmtId="4">
    <oc r="Q1900">
      <v>16008921.6</v>
    </oc>
    <nc r="Q1900">
      <v>5166493.66</v>
    </nc>
  </rcc>
  <rfmt sheetId="1" sqref="Q1900">
    <dxf>
      <fill>
        <patternFill patternType="solid">
          <bgColor rgb="FFFFFF00"/>
        </patternFill>
      </fill>
    </dxf>
  </rfmt>
  <rfmt sheetId="1" sqref="B1900">
    <dxf>
      <fill>
        <patternFill patternType="solid">
          <bgColor rgb="FFFFFF00"/>
        </patternFill>
      </fill>
    </dxf>
  </rfmt>
</revisions>
</file>

<file path=xl/revisions/revisionLog4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40" sId="2" odxf="1" dxf="1">
    <nc r="E20" t="inlineStr">
      <is>
        <t>мкр. 10-й, д. 5</t>
      </is>
    </nc>
    <odxf>
      <font>
        <name val="Times New Roman"/>
        <family val="1"/>
        <charset val="204"/>
        <scheme val="none"/>
      </font>
      <numFmt numFmtId="4" formatCode="#,##0.00"/>
    </odxf>
    <ndxf>
      <font>
        <sz val="10"/>
        <color auto="1"/>
        <name val="Times New Roman"/>
        <family val="1"/>
        <charset val="204"/>
        <scheme val="none"/>
      </font>
      <numFmt numFmtId="0" formatCode="General"/>
    </ndxf>
  </rcc>
  <rcc rId="25541" sId="2" odxf="1" dxf="1">
    <nc r="D20" t="inlineStr">
      <is>
        <t>Нефтеюганск</t>
      </is>
    </nc>
    <ndxf>
      <numFmt numFmtId="4" formatCode="#,##0.00"/>
    </ndxf>
  </rcc>
  <rcc rId="25542" sId="2">
    <nc r="C20" t="inlineStr">
      <is>
        <t>2022</t>
      </is>
    </nc>
  </rcc>
  <rcc rId="25543" sId="2">
    <nc r="B20" t="inlineStr">
      <is>
        <t>-</t>
      </is>
    </nc>
  </rcc>
  <rcc rId="25544" sId="2" numFmtId="4">
    <nc r="F20">
      <v>2769138.6</v>
    </nc>
  </rcc>
  <rcc rId="25545" sId="2">
    <nc r="G20" t="inlineStr">
      <is>
        <t>Приказ 164/КР от 08.11.2022</t>
      </is>
    </nc>
  </rcc>
  <rrc rId="25546" sId="1" ref="A1568:XFD1568" action="deleteRow">
    <rfmt sheetId="1" xfDxf="1" sqref="A1568:XFD1568" start="0" length="0">
      <dxf>
        <font>
          <color auto="1"/>
        </font>
      </dxf>
    </rfmt>
    <rcc rId="0" sId="1" dxf="1">
      <nc r="A1568">
        <v>81</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568" t="inlineStr">
        <is>
          <t>мкр. 10-й, д. 5</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568">
        <f>ROUND(SUM(D1568+E1568+F1568+G1568+H1568+I1568+J1568+K1568+M1568+O1568+P1568+Q1568+R1568+S1568),2)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568">
        <f>ROUND((F1568+G1568+H1568+I1568+J1568+K1568+M1568+O1568+P1568+Q1568+R1568+S1568)*0.0214,2)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5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5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568"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H15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568"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J1568">
        <v>2711120.62</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fmt sheetId="1" sqref="K15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56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5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5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56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15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568"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R15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5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5547" sId="1" numFmtId="4">
    <oc r="J1568">
      <v>2619580.65</v>
    </oc>
    <nc r="J1568">
      <v>1309790.325</v>
    </nc>
  </rcc>
  <rfmt sheetId="1" sqref="J1568">
    <dxf>
      <fill>
        <patternFill patternType="solid">
          <bgColor rgb="FFFFFF00"/>
        </patternFill>
      </fill>
    </dxf>
  </rfmt>
  <rcc rId="25548" sId="1" numFmtId="4">
    <oc r="J1569">
      <v>1899813.06</v>
    </oc>
    <nc r="J1569">
      <v>949906.53</v>
    </nc>
  </rcc>
  <rfmt sheetId="1" sqref="J1569">
    <dxf>
      <fill>
        <patternFill patternType="solid">
          <bgColor rgb="FFFFFF00"/>
        </patternFill>
      </fill>
    </dxf>
  </rfmt>
  <rfmt sheetId="1" sqref="G1546">
    <dxf>
      <fill>
        <patternFill patternType="solid">
          <bgColor rgb="FFFFFF00"/>
        </patternFill>
      </fill>
    </dxf>
  </rfmt>
  <rcc rId="25549" sId="1" numFmtId="4">
    <oc r="G1546">
      <v>1658193.83</v>
    </oc>
    <nc r="G1546"/>
  </rcc>
</revisions>
</file>

<file path=xl/revisions/revisionLog4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50" sId="2">
    <nc r="E38" t="inlineStr">
      <is>
        <t>ул. Мира, д. 81</t>
      </is>
    </nc>
  </rcc>
  <rcc rId="25551" sId="2" numFmtId="4">
    <nc r="F38">
      <v>1884168.19</v>
    </nc>
  </rcc>
  <rcc rId="25552" sId="2">
    <nc r="D38" t="inlineStr">
      <is>
        <t>Нижневартовск</t>
      </is>
    </nc>
  </rcc>
  <rcc rId="25553" sId="2">
    <nc r="B38" t="inlineStr">
      <is>
        <t>-</t>
      </is>
    </nc>
  </rcc>
  <rcc rId="25554" sId="2">
    <nc r="C38" t="inlineStr">
      <is>
        <t>2022</t>
      </is>
    </nc>
  </rcc>
  <rcc rId="25555" sId="2">
    <nc r="A114">
      <v>64</v>
    </nc>
  </rcc>
  <rcc rId="25556" sId="2">
    <nc r="A50">
      <v>65</v>
    </nc>
  </rcc>
  <rcc rId="25557" sId="2" odxf="1" dxf="1">
    <nc r="A49">
      <v>66</v>
    </nc>
    <odxf>
      <fill>
        <patternFill patternType="solid">
          <bgColor rgb="FFFF0000"/>
        </patternFill>
      </fill>
    </odxf>
    <ndxf>
      <fill>
        <patternFill patternType="none">
          <bgColor indexed="65"/>
        </patternFill>
      </fill>
    </ndxf>
  </rcc>
  <rcc rId="25558" sId="2">
    <nc r="A20">
      <v>67</v>
    </nc>
  </rcc>
  <rcc rId="25559" sId="2">
    <nc r="A38">
      <v>68</v>
    </nc>
  </rcc>
  <rcc rId="25560" sId="2">
    <nc r="G38" t="inlineStr">
      <is>
        <t>По невозможности с 2022 на 2026 (Приказ № 159 от 03.11.2022)</t>
      </is>
    </nc>
  </rcc>
  <rrc rId="25561" sId="1" ref="A1695:XFD1695" action="deleteRow">
    <rfmt sheetId="1" xfDxf="1" sqref="A1695:XFD1695" start="0" length="0">
      <dxf>
        <font>
          <color auto="1"/>
        </font>
      </dxf>
    </rfmt>
    <rcc rId="0" sId="1" dxf="1">
      <nc r="A1695">
        <v>205</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695" t="inlineStr">
        <is>
          <t>ул. Мира, д. 81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695">
        <f>ROUND(SUM(D1695+E1695+F1695+G1695+H1695+I1695+J1695+K1695+M1695+O1695+P1695+Q1695+R1695+S1695),2)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umFmtId="4">
      <nc r="D1695">
        <v>6414.1900000000005</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6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695"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cc rId="0" sId="1" dxf="1" numFmtId="4">
      <nc r="G1695">
        <v>1877754</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H169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I169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J169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K16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69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6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6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695"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6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6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6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9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v guid="{588C31BA-C36B-4B9E-AE8B-D926F1C5CA78}" action="delete"/>
  <rdn rId="0" localSheetId="1" customView="1" name="Z_588C31BA_C36B_4B9E_AE8B_D926F1C5CA78_.wvu.FilterData" hidden="1" oldHidden="1">
    <formula>'2020-2022'!$A$7:$S$2006</formula>
    <oldFormula>'2020-2022'!$A$7:$S$2006</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4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64" sId="1" numFmtId="4">
    <nc r="G1690">
      <v>4817096.4000000004</v>
    </nc>
  </rcc>
  <rcc rId="25565" sId="1">
    <nc r="T1690" t="inlineStr">
      <is>
        <t>ТС выше 0,00 на 2026-2028 гг</t>
      </is>
    </nc>
  </rcc>
</revisions>
</file>

<file path=xl/revisions/revisionLog4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66" sId="1">
    <nc r="T1702" t="inlineStr">
      <is>
        <t>ХВС выше 0,00 на 2026-2028 гг.</t>
      </is>
    </nc>
  </rcc>
</revisions>
</file>

<file path=xl/revisions/revisionLog4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67" sId="1" numFmtId="4">
    <oc r="I1703">
      <v>1551890.42</v>
    </oc>
    <nc r="I1703">
      <v>2110251.6</v>
    </nc>
  </rcc>
  <rcc rId="25568" sId="1">
    <nc r="T1703" t="inlineStr">
      <is>
        <t>ХВС выше 0,00 на 2026-2028 гг.</t>
      </is>
    </nc>
  </rcc>
</revisions>
</file>

<file path=xl/revisions/revisionLog4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69" sId="2">
    <nc r="E120" t="inlineStr">
      <is>
        <t>ул. Пермская, д. 8</t>
      </is>
    </nc>
  </rcc>
  <rcc rId="25570" sId="2">
    <nc r="F120">
      <v>2155410.98</v>
    </nc>
  </rcc>
  <rcc rId="25571" sId="2">
    <nc r="B120" t="inlineStr">
      <is>
        <t>-</t>
      </is>
    </nc>
  </rcc>
  <rcc rId="25572" sId="2">
    <nc r="C120" t="inlineStr">
      <is>
        <t>2022</t>
      </is>
    </nc>
  </rcc>
  <rcc rId="25573" sId="2">
    <nc r="D120" t="inlineStr">
      <is>
        <t>Нижневартовск</t>
      </is>
    </nc>
  </rcc>
  <rcc rId="25574" sId="2">
    <nc r="G120" t="inlineStr">
      <is>
        <t>По невозможности с 2022 на 2026 (Приказ № 171 от 14.11.2022)</t>
      </is>
    </nc>
  </rcc>
  <rfmt sheetId="2" sqref="E120">
    <dxf>
      <alignment vertical="center"/>
    </dxf>
  </rfmt>
  <rfmt sheetId="2" sqref="E120">
    <dxf>
      <alignment horizontal="center"/>
    </dxf>
  </rfmt>
  <rfmt sheetId="2" sqref="E120">
    <dxf>
      <alignment horizontal="left"/>
    </dxf>
  </rfmt>
  <rcc rId="25575" sId="2">
    <nc r="A120">
      <v>69</v>
    </nc>
  </rcc>
  <rrc rId="25576" sId="1" ref="A1703:XFD1703" action="deleteRow">
    <rfmt sheetId="1" xfDxf="1" sqref="A1703:XFD1703" start="0" length="0">
      <dxf>
        <font>
          <color auto="1"/>
        </font>
      </dxf>
    </rfmt>
    <rcc rId="0" sId="1" dxf="1">
      <nc r="A1703">
        <v>214</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703" t="inlineStr">
        <is>
          <t>ул. Пермская, д. 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703">
        <f>ROUND(SUM(D1703+E1703+F1703+G1703+H1703+I1703+J1703+K1703+M1703+O1703+P1703+Q1703+R1703+S1703),2)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703">
        <f>ROUND((F1703+G1703+H1703+I1703+J1703+K1703+M1703+O1703+P1703+Q1703+R1703+S1703)*0.0214,2)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70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G170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H170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I1703">
        <v>2110251.6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J170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70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70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70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nc r="T1703" t="inlineStr">
        <is>
          <t>ХВС выше 0,00 на 2026-2028 гг.</t>
        </is>
      </nc>
    </rcc>
  </rrc>
</revisions>
</file>

<file path=xl/revisions/revisionLog4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77" sId="1" numFmtId="4">
    <nc r="G1688">
      <v>3500556</v>
    </nc>
  </rcc>
  <rcc rId="25578" sId="1">
    <nc r="T1688" t="inlineStr">
      <is>
        <t>ТС выше 0,00 на 2026-2028 гг</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46" sId="1" numFmtId="4">
    <oc r="G1997">
      <v>5611936.7999999998</v>
    </oc>
    <nc r="G1997">
      <v>5679280.04</v>
    </nc>
  </rcc>
  <rfmt sheetId="1" sqref="G1997">
    <dxf>
      <fill>
        <patternFill patternType="solid">
          <bgColor rgb="FFFFFF00"/>
        </patternFill>
      </fill>
    </dxf>
  </rfmt>
  <rcc rId="16647" sId="1" numFmtId="4">
    <oc r="H1997">
      <v>4919830.8</v>
    </oc>
    <nc r="H1997">
      <v>4978868.7699999996</v>
    </nc>
  </rcc>
  <rfmt sheetId="1" sqref="H1997">
    <dxf>
      <fill>
        <patternFill patternType="solid">
          <bgColor rgb="FFFFFF00"/>
        </patternFill>
      </fill>
    </dxf>
  </rfmt>
  <rcc rId="16648" sId="1" numFmtId="4">
    <oc r="I1997">
      <v>1579670.4</v>
    </oc>
    <nc r="I1997">
      <v>1598626.44</v>
    </nc>
  </rcc>
  <rfmt sheetId="1" sqref="I1997">
    <dxf>
      <fill>
        <patternFill patternType="solid">
          <bgColor rgb="FFFFFF00"/>
        </patternFill>
      </fill>
    </dxf>
  </rfmt>
  <rcc rId="16649" sId="1" numFmtId="4">
    <oc r="O1997">
      <v>10351946.4</v>
    </oc>
    <nc r="O1997">
      <v>10476169.76</v>
    </nc>
  </rcc>
  <rfmt sheetId="1" sqref="O1997">
    <dxf>
      <fill>
        <patternFill patternType="solid">
          <bgColor rgb="FFFFFF00"/>
        </patternFill>
      </fill>
    </dxf>
  </rfmt>
  <rfmt sheetId="1" sqref="I1996">
    <dxf>
      <fill>
        <patternFill patternType="solid">
          <bgColor rgb="FFFFFF00"/>
        </patternFill>
      </fill>
    </dxf>
  </rfmt>
  <rfmt sheetId="1" sqref="H1996">
    <dxf>
      <fill>
        <patternFill patternType="solid">
          <bgColor rgb="FFFFFF00"/>
        </patternFill>
      </fill>
    </dxf>
  </rfmt>
  <rfmt sheetId="1" sqref="G1996">
    <dxf>
      <fill>
        <patternFill patternType="solid">
          <bgColor rgb="FFFFFF00"/>
        </patternFill>
      </fill>
    </dxf>
  </rfmt>
  <rfmt sheetId="1" sqref="O1996">
    <dxf>
      <fill>
        <patternFill patternType="solid">
          <bgColor rgb="FFFFFF00"/>
        </patternFill>
      </fill>
    </dxf>
  </rfmt>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'2020-2022'!$A$7:$S$2102</formula>
    <oldFormula>'2020-2022'!$A$7:$S$2102</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98" sId="2">
    <oc r="E73" t="inlineStr">
      <is>
        <t>ул. Дружбы Народов, д. 22/1</t>
      </is>
    </oc>
    <nc r="E73" t="inlineStr">
      <is>
        <t>ул. Дружбы Народов, д. 22/2</t>
      </is>
    </nc>
  </rcc>
  <rcc rId="17199" sId="2">
    <oc r="E27" t="inlineStr">
      <is>
        <t>ул. Дружбы Народов, д. 22/1</t>
      </is>
    </oc>
    <nc r="E27" t="inlineStr">
      <is>
        <t>ул. Дружбы Народов, д. 22/3</t>
      </is>
    </nc>
  </rcc>
</revisions>
</file>

<file path=xl/revisions/revisionLog5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79" sId="2">
    <nc r="E123" t="inlineStr">
      <is>
        <t>ул. Интернациональная, д. 22</t>
      </is>
    </nc>
  </rcc>
  <rcc rId="25580" sId="2">
    <nc r="F123">
      <v>3048107.73</v>
    </nc>
  </rcc>
  <rcc rId="25581" sId="2">
    <nc r="B123" t="inlineStr">
      <is>
        <t>-</t>
      </is>
    </nc>
  </rcc>
  <rcc rId="25582" sId="2">
    <nc r="C123" t="inlineStr">
      <is>
        <t>2022</t>
      </is>
    </nc>
  </rcc>
  <rcc rId="25583" sId="2" odxf="1" dxf="1">
    <nc r="D123" t="inlineStr">
      <is>
        <t>Нижневартовск</t>
      </is>
    </nc>
    <odxf/>
    <ndxf/>
  </rcc>
  <rrc rId="25584" sId="1" ref="A1667:XFD1667" action="deleteRow">
    <rfmt sheetId="1" xfDxf="1" sqref="A1667:XFD1667" start="0" length="0">
      <dxf>
        <font>
          <color auto="1"/>
        </font>
      </dxf>
    </rfmt>
    <rcc rId="0" sId="1" dxf="1">
      <nc r="A1667">
        <v>177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667" t="inlineStr">
        <is>
          <t>ул. Интернациональная, д. 22</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667">
        <f>ROUND(SUM(D1667+E1667+F1667+G1667+H1667+I1667+J1667+K1667+M1667+O1667+P1667+Q1667+R1667+S1667),2)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667">
        <f>ROUND((F1667+G1667+H1667+I1667+J1667+K1667+M1667+O1667+P1667+Q1667+R1667+S1667)*0.0214,2)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667" start="0" length="0">
      <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dxf>
    </rfmt>
    <rfmt sheetId="1" sqref="F166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667">
        <v>2984244.8879999993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66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66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66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66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667"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66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66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66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66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66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66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66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fmt sheetId="2" sqref="G123" start="0" length="0">
    <dxf>
      <numFmt numFmtId="0" formatCode="General"/>
    </dxf>
  </rfmt>
  <rcc rId="25585" sId="2">
    <nc r="G123" t="inlineStr">
      <is>
        <t>По невозможности с 2022 на 2026 (Приказ № 167 от 10.11.2022)</t>
      </is>
    </nc>
  </rcc>
  <rfmt sheetId="2" sqref="E123">
    <dxf>
      <alignment vertical="center"/>
    </dxf>
  </rfmt>
  <rcc rId="25586" sId="2">
    <nc r="A123">
      <v>70</v>
    </nc>
  </rcc>
</revisions>
</file>

<file path=xl/revisions/revisionLog5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87" sId="2">
    <nc r="E57" t="inlineStr">
      <is>
        <t>ул. Мира, д. 14</t>
      </is>
    </nc>
  </rcc>
  <rcc rId="25588" sId="2" numFmtId="4">
    <nc r="F57">
      <v>1701008.29</v>
    </nc>
  </rcc>
  <rcc rId="25589" sId="2">
    <nc r="D57" t="inlineStr">
      <is>
        <t>Когалым</t>
      </is>
    </nc>
  </rcc>
  <rcc rId="25590" sId="2" odxf="1" dxf="1">
    <nc r="B57" t="inlineStr">
      <is>
        <t>-</t>
      </is>
    </nc>
    <odxf/>
    <ndxf/>
  </rcc>
  <rcc rId="25591" sId="2">
    <nc r="C57" t="inlineStr">
      <is>
        <t>2022</t>
      </is>
    </nc>
  </rcc>
  <rrc rId="25592" sId="1" ref="A1502:XFD1502" action="deleteRow">
    <rfmt sheetId="1" xfDxf="1" sqref="A1502:XFD1502" start="0" length="0">
      <dxf>
        <font>
          <color auto="1"/>
        </font>
      </dxf>
    </rfmt>
    <rcc rId="0" sId="1" dxf="1" numFmtId="4">
      <nc r="A1502">
        <v>20</v>
      </nc>
      <ndxf>
        <font>
          <sz val="9"/>
          <color auto="1"/>
          <name val="Times New Roman"/>
          <family val="1"/>
          <charset val="204"/>
          <scheme val="none"/>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B1502" t="inlineStr">
        <is>
          <t>ул. Мира, д. 14</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502">
        <f>ROUND(SUM(D1502+E1502+F1502+G1502+H1502+I1502+J1502+K1502+M1502+O1502+P1502+Q1502+R1502+S1502),2)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bottom style="thin">
            <color indexed="64"/>
          </bottom>
        </border>
      </ndxf>
    </rcc>
    <rcc rId="0" sId="1" dxf="1">
      <nc r="D1502">
        <f>ROUND((F1502+G1502+H1502+I1502+J1502+K1502+M1502+O1502+P1502+Q1502+R1502+S1502)*0.0214,2)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502"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F15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502">
        <v>1665369.3899999997</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H15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5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5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5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502"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5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5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502"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5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502"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R15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502"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fmt sheetId="2" sqref="G57" start="0" length="0">
    <dxf>
      <numFmt numFmtId="0" formatCode="General"/>
    </dxf>
  </rfmt>
  <rcc rId="25593" sId="2">
    <nc r="G57" t="inlineStr">
      <is>
        <t>По невозможности с 2022 на 2026 (Приказ № 169 от 14.11.2022)</t>
      </is>
    </nc>
  </rcc>
  <rcv guid="{588C31BA-C36B-4B9E-AE8B-D926F1C5CA78}" action="delete"/>
  <rdn rId="0" localSheetId="1" customView="1" name="Z_588C31BA_C36B_4B9E_AE8B_D926F1C5CA78_.wvu.FilterData" hidden="1" oldHidden="1">
    <formula>'2020-2022'!$A$7:$S$2003</formula>
    <oldFormula>'2020-2022'!$A$7:$S$2003</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5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549">
    <dxf>
      <fill>
        <patternFill patternType="solid">
          <bgColor rgb="FFFFFF00"/>
        </patternFill>
      </fill>
    </dxf>
  </rfmt>
  <rcc rId="25596" sId="1">
    <nc r="T1549" t="inlineStr">
      <is>
        <t>ТС выше 0,00 на 2023 год</t>
      </is>
    </nc>
  </rcc>
</revisions>
</file>

<file path=xl/revisions/revisionLog5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97" sId="2">
    <nc r="E54" t="inlineStr">
      <is>
        <t>пгт. Талинка, мкр. 2,  д. 1</t>
      </is>
    </nc>
  </rcc>
  <rcc rId="25598" sId="2" numFmtId="4">
    <nc r="F54">
      <v>23038079.079999998</v>
    </nc>
  </rcc>
  <rcc rId="25599" sId="2">
    <nc r="D54" t="inlineStr">
      <is>
        <t>Октябрьский район</t>
      </is>
    </nc>
  </rcc>
  <rcc rId="25600" sId="2" odxf="1" dxf="1">
    <nc r="B54" t="inlineStr">
      <is>
        <t>-</t>
      </is>
    </nc>
    <odxf/>
    <ndxf/>
  </rcc>
  <rcc rId="25601" sId="2">
    <nc r="C54" t="inlineStr">
      <is>
        <t>2022</t>
      </is>
    </nc>
  </rcc>
  <rfmt sheetId="2" sqref="G54" start="0" length="0">
    <dxf/>
  </rfmt>
  <rcc rId="25602" sId="2">
    <nc r="G54" t="inlineStr">
      <is>
        <t>Аукцион не состоялся (33/01-сд-2886 от 22.11.2022)</t>
      </is>
    </nc>
  </rcc>
  <rcv guid="{588C31BA-C36B-4B9E-AE8B-D926F1C5CA78}" action="delete"/>
  <rdn rId="0" localSheetId="1" customView="1" name="Z_588C31BA_C36B_4B9E_AE8B_D926F1C5CA78_.wvu.FilterData" hidden="1" oldHidden="1">
    <formula>'2020-2022'!$A$7:$S$2003</formula>
    <oldFormula>'2020-2022'!$A$7:$S$2003</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5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605" sId="1" ref="A1778:XFD1778" action="deleteRow">
    <undo index="0" exp="area" dr="S1777:S1778" r="S1779" sId="1"/>
    <undo index="0" exp="area" dr="R1777:R1778" r="R1779" sId="1"/>
    <undo index="0" exp="area" dr="Q1777:Q1778" r="Q1779" sId="1"/>
    <undo index="0" exp="area" dr="P1777:P1778" r="P1779" sId="1"/>
    <undo index="0" exp="area" dr="O1777:O1778" r="O1779" sId="1"/>
    <undo index="0" exp="area" dr="N1777:N1778" r="N1779" sId="1"/>
    <undo index="0" exp="area" dr="M1777:M1778" r="M1779" sId="1"/>
    <undo index="0" exp="area" dr="L1777:L1778" r="L1779" sId="1"/>
    <undo index="0" exp="area" dr="K1777:K1778" r="K1779" sId="1"/>
    <undo index="0" exp="area" dr="J1777:J1778" r="J1779" sId="1"/>
    <undo index="0" exp="area" dr="I1777:I1778" r="I1779" sId="1"/>
    <undo index="0" exp="area" dr="H1777:H1778" r="H1779" sId="1"/>
    <undo index="0" exp="area" dr="G1777:G1778" r="G1779" sId="1"/>
    <undo index="0" exp="area" dr="F1777:F1778" r="F1779" sId="1"/>
    <undo index="0" exp="area" dr="E1777:E1778" r="E1779" sId="1"/>
    <undo index="0" exp="area" dr="D1777:D1778" r="D1779" sId="1"/>
    <rfmt sheetId="1" xfDxf="1" sqref="A1778:XFD1778" start="0" length="0">
      <dxf>
        <font>
          <color auto="1"/>
        </font>
      </dxf>
    </rfmt>
    <rcc rId="0" sId="1" dxf="1">
      <nc r="A1778">
        <v>286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778" t="inlineStr">
        <is>
          <t>пгт. Талинка, мкр. 2,  д. 1</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778">
        <f>ROUND(SUM(D1778+E1778+F1778+G1778+H1778+I1778+J1778+K1778+M1778+O1778+P1778+Q1778+R1778+S1778),2)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778">
        <f>ROUND((F1778+G1778+H1778+I1778+J1778+K1778+M1778+O1778+P1778+Q1778+R1778+S1778)*0.0214,2)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7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7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17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H17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7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177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7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77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7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7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7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7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778"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R1778">
        <v>22555393.66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S17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5606" sId="2">
    <nc r="A57">
      <v>71</v>
    </nc>
  </rcc>
  <rcc rId="25607" sId="2">
    <nc r="A54">
      <v>72</v>
    </nc>
  </rcc>
</revisions>
</file>

<file path=xl/revisions/revisionLog5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08" sId="2">
    <nc r="E122" t="inlineStr">
      <is>
        <t>ул. Спортивная, д. 9</t>
      </is>
    </nc>
  </rcc>
  <rcc rId="25609" sId="2">
    <nc r="F122">
      <v>21228336.170000002</v>
    </nc>
  </rcc>
  <rrc rId="25610" sId="1" ref="A1713:XFD1713" action="deleteRow">
    <rfmt sheetId="1" xfDxf="1" sqref="A1713:XFD1713" start="0" length="0">
      <dxf>
        <font>
          <color auto="1"/>
        </font>
      </dxf>
    </rfmt>
    <rcc rId="0" sId="1" dxf="1">
      <nc r="A1713">
        <v>227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713" t="inlineStr">
        <is>
          <t>ул. Спортивная, д. 9</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713">
        <f>ROUND(SUM(D1713+E1713+F1713+G1713+H1713+I1713+J1713+K1713+M1713+O1713+P1713+Q1713+R1713+S1713),2)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713">
        <f>ROUND((F1713+G1713+H1713+I1713+J1713+K1713+M1713+O1713+P1713+Q1713+R1713+S1713)*0.0214,2)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cc rId="0" sId="1" dxf="1" numFmtId="4">
      <nc r="E1713">
        <v>990682.11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F17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7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H1713">
        <v>4994575.8099999996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I1713">
        <v>2388456.4</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J1713">
        <v>2856518.88</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K17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71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7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7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71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P1713">
        <v>3194940.64</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Q1713">
        <v>6379150.3899999997</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R17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71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5611" sId="2">
    <nc r="D122" t="inlineStr">
      <is>
        <t>Нижневартовск</t>
      </is>
    </nc>
  </rcc>
  <rcc rId="25612" sId="2">
    <nc r="B122" t="inlineStr">
      <is>
        <t>-</t>
      </is>
    </nc>
  </rcc>
  <rcc rId="25613" sId="2">
    <nc r="C122" t="inlineStr">
      <is>
        <t>2022</t>
      </is>
    </nc>
  </rcc>
  <rfmt sheetId="2" sqref="G122" start="0" length="0">
    <dxf/>
  </rfmt>
  <rcc rId="25614" sId="2">
    <nc r="G122" t="inlineStr">
      <is>
        <t>Аукцион не состоялся</t>
      </is>
    </nc>
  </rcc>
  <rcv guid="{588C31BA-C36B-4B9E-AE8B-D926F1C5CA78}" action="delete"/>
  <rdn rId="0" localSheetId="1" customView="1" name="Z_588C31BA_C36B_4B9E_AE8B_D926F1C5CA78_.wvu.FilterData" hidden="1" oldHidden="1">
    <formula>'2020-2022'!$A$7:$S$2001</formula>
    <oldFormula>'2020-2022'!$A$7:$S$2001</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5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17" sId="2">
    <oc r="G122" t="inlineStr">
      <is>
        <t>Аукцион не состоялся</t>
      </is>
    </oc>
    <nc r="G122" t="inlineStr">
      <is>
        <t>Аукцион не состоялся 33/01-сд-2979 от 29.11.2022</t>
      </is>
    </nc>
  </rcc>
  <rcv guid="{588C31BA-C36B-4B9E-AE8B-D926F1C5CA78}" action="delete"/>
  <rdn rId="0" localSheetId="1" customView="1" name="Z_588C31BA_C36B_4B9E_AE8B_D926F1C5CA78_.wvu.FilterData" hidden="1" oldHidden="1">
    <formula>'2020-2022'!$A$7:$S$2001</formula>
    <oldFormula>'2020-2022'!$A$7:$S$2001</oldFormula>
  </rdn>
  <rdn rId="0" localSheetId="2" customView="1" name="Z_588C31BA_C36B_4B9E_AE8B_D926F1C5CA78_.wvu.FilterData" hidden="1" oldHidden="1">
    <formula>Примечания!$A$2:$G$162</formula>
    <oldFormula>Примечания!$A$2:$G$162</oldFormula>
  </rdn>
  <rcv guid="{588C31BA-C36B-4B9E-AE8B-D926F1C5CA78}" action="add"/>
</revisions>
</file>

<file path=xl/revisions/revisionLog5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20" sId="1" numFmtId="4">
    <oc r="F1756">
      <v>885294.96</v>
    </oc>
    <nc r="F1756"/>
  </rcc>
  <rfmt sheetId="1" sqref="F1756">
    <dxf>
      <fill>
        <patternFill patternType="solid">
          <bgColor rgb="FFFFFF00"/>
        </patternFill>
      </fill>
    </dxf>
  </rfmt>
  <rrc rId="25621" sId="1" ref="A1766:XFD1766" action="deleteRow">
    <rfmt sheetId="1" xfDxf="1" sqref="A1766:XFD1766" start="0" length="0">
      <dxf>
        <font>
          <color auto="1"/>
        </font>
      </dxf>
    </rfmt>
    <rcc rId="0" sId="1" dxf="1">
      <nc r="A1766">
        <v>277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766" t="inlineStr">
        <is>
          <t>мкр. 2-й, д. 7</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766">
        <f>ROUND(SUM(D1766+E1766+F1766+G1766+H1766+I1766+J1766+K1766+M1766+O1766+P1766+Q1766+R1766+S1766),2)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766">
        <f>ROUND((F1766+G1766+H1766+I1766+J1766+K1766+M1766+O1766+P1766+Q1766+R1766+S1766)*0.0214,2)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76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766">
        <v>2892271.76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G176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76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76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76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766"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L1766"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76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76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76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76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766"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76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76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5622" sId="1" numFmtId="4">
    <oc r="F1766">
      <v>1323185.3999999999</v>
    </oc>
    <nc r="F1766"/>
  </rcc>
  <rfmt sheetId="1" sqref="F1766">
    <dxf>
      <fill>
        <patternFill patternType="solid">
          <bgColor rgb="FFFFFF00"/>
        </patternFill>
      </fill>
    </dxf>
  </rfmt>
  <rrc rId="25623" sId="2" ref="A76:XFD76" action="insertRow"/>
  <rcc rId="25624" sId="2">
    <nc r="A76">
      <v>71</v>
    </nc>
  </rcc>
  <rcc rId="25625" sId="2" odxf="1" dxf="1">
    <nc r="B76" t="inlineStr">
      <is>
        <t>-</t>
      </is>
    </nc>
    <odxf/>
    <ndxf/>
  </rcc>
  <rcc rId="25626" sId="2">
    <nc r="C76" t="inlineStr">
      <is>
        <t>2022</t>
      </is>
    </nc>
  </rcc>
  <rcc rId="25627" sId="2">
    <nc r="D76" t="inlineStr">
      <is>
        <t>Нягань</t>
      </is>
    </nc>
  </rcc>
  <rcc rId="25628" sId="2" odxf="1" dxf="1">
    <nc r="E76" t="inlineStr">
      <is>
        <t>мкр. 2-й, д. 7</t>
      </is>
    </nc>
    <odxf>
      <alignment horizontal="center"/>
    </odxf>
    <ndxf>
      <alignment horizontal="left"/>
    </ndxf>
  </rcc>
  <rcc rId="25629" sId="2" odxf="1" dxf="1" numFmtId="4">
    <nc r="F76">
      <v>2954166.38</v>
    </nc>
    <odxf>
      <numFmt numFmtId="0" formatCode="General"/>
    </odxf>
    <ndxf>
      <numFmt numFmtId="4" formatCode="#,##0.00"/>
    </ndxf>
  </rcc>
  <rcc rId="25630" sId="2">
    <nc r="G76" t="inlineStr">
      <is>
        <t>По невозможности с 2022 на  2023 (приказ 184/КР от 23.11.2022</t>
      </is>
    </nc>
  </rcc>
</revisions>
</file>

<file path=xl/revisions/revisionLog5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631" sId="1" ref="A1766:XFD1766" action="insertRow"/>
  <rcc rId="25632" sId="1">
    <nc r="B1766" t="inlineStr">
      <is>
        <t>мкр. 2-й, д. 7</t>
      </is>
    </nc>
  </rcc>
  <rfmt sheetId="1" xfDxf="1" sqref="E176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25633" sId="1" numFmtId="4">
    <nc r="E1766">
      <v>199886.77</v>
    </nc>
  </rcc>
  <rfmt sheetId="1" sqref="F1766">
    <dxf>
      <fill>
        <patternFill patternType="solid">
          <bgColor rgb="FFFFFF00"/>
        </patternFill>
      </fill>
    </dxf>
  </rfmt>
  <rcc rId="25634" sId="1">
    <nc r="C1766">
      <f>ROUND(SUM(D1766+E1766+F1766+G1766+H1766+I1766+J1766+K1766+M1766+O1766+P1766+Q1766+R1766+S1766),2)</f>
    </nc>
  </rcc>
  <rcc rId="25635" sId="1">
    <nc r="A1766">
      <v>276</v>
    </nc>
  </rcc>
  <rcc rId="25636" sId="2">
    <oc r="A76">
      <v>71</v>
    </oc>
    <nc r="A76"/>
  </rcc>
  <rcc rId="25637" sId="2">
    <oc r="B76" t="inlineStr">
      <is>
        <t>-</t>
      </is>
    </oc>
    <nc r="B76"/>
  </rcc>
  <rcc rId="25638" sId="2">
    <oc r="C76" t="inlineStr">
      <is>
        <t>2022</t>
      </is>
    </oc>
    <nc r="C76"/>
  </rcc>
  <rcc rId="25639" sId="2">
    <oc r="D76" t="inlineStr">
      <is>
        <t>Нягань</t>
      </is>
    </oc>
    <nc r="D76"/>
  </rcc>
  <rcc rId="25640" sId="2">
    <oc r="E76" t="inlineStr">
      <is>
        <t>мкр. 2-й, д. 7</t>
      </is>
    </oc>
    <nc r="E76"/>
  </rcc>
  <rcc rId="25641" sId="2" numFmtId="4">
    <oc r="F76">
      <v>2954166.38</v>
    </oc>
    <nc r="F76"/>
  </rcc>
  <rcc rId="25642" sId="2">
    <oc r="G76" t="inlineStr">
      <is>
        <t>По невозможности с 2022 на  2023 (приказ 184/КР от 23.11.2022</t>
      </is>
    </oc>
    <nc r="G76"/>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'2020-2022'!$A$7:$S$2001</formula>
    <oldFormula>'2020-2022'!$A$7:$S$2001</oldFormula>
  </rdn>
  <rdn rId="0" localSheetId="2" customView="1" name="Z_80B49383_3F91_409A_996F_34ABFA0932ED_.wvu.FilterData" hidden="1" oldHidden="1">
    <formula>Примечания!$A$2:$G$163</formula>
    <oldFormula>Примечания!$A$2:$G$163</oldFormula>
  </rdn>
  <rcv guid="{80B49383-3F91-409A-996F-34ABFA0932ED}" action="add"/>
</revisions>
</file>

<file path=xl/revisions/revisionLog5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1703">
    <dxf>
      <fill>
        <patternFill patternType="solid">
          <bgColor rgb="FFFFFF00"/>
        </patternFill>
      </fill>
    </dxf>
  </rfmt>
  <rcc rId="25647" sId="1" numFmtId="4">
    <oc r="R1703">
      <v>3819306</v>
    </oc>
    <nc r="R1703"/>
  </rcc>
  <rcc rId="25648" sId="1">
    <nc r="T1703" t="inlineStr">
      <is>
        <t>Утепление на 2023 год. Договор будет расторгнут с НТСМ</t>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00" sId="1">
    <oc r="B1678" t="inlineStr">
      <is>
        <t>ул. Дружбы Народов, д. 22/1</t>
      </is>
    </oc>
    <nc r="B1678" t="inlineStr">
      <is>
        <t>ул. Дружбы Народов, д. 22, корп. 1</t>
      </is>
    </nc>
  </rcc>
  <rcc rId="17201" sId="1">
    <oc r="B1679" t="inlineStr">
      <is>
        <t>ул. Дружбы Народов, д. 22/2</t>
      </is>
    </oc>
    <nc r="B1679" t="inlineStr">
      <is>
        <t>ул. Дружбы Народов, д. 22, корп. 2</t>
      </is>
    </nc>
  </rcc>
  <rcc rId="17202" sId="1">
    <oc r="B1680" t="inlineStr">
      <is>
        <t>ул. Дружбы Народов, д. 22/3</t>
      </is>
    </oc>
    <nc r="B1680" t="inlineStr">
      <is>
        <t>ул. Дружбы Народов, д. 22, корп. 3</t>
      </is>
    </nc>
  </rcc>
  <rcc rId="17203" sId="2">
    <oc r="E72" t="inlineStr">
      <is>
        <t>ул. Дружбы Народов, д. 22/1</t>
      </is>
    </oc>
    <nc r="E72" t="inlineStr">
      <is>
        <t>ул. Дружбы Народов, д. 22, корп. 1</t>
      </is>
    </nc>
  </rcc>
  <rcc rId="17204" sId="2">
    <oc r="E73" t="inlineStr">
      <is>
        <t>ул. Дружбы Народов, д. 22/2</t>
      </is>
    </oc>
    <nc r="E73" t="inlineStr">
      <is>
        <t>ул. Дружбы Народов, д. 22, корп. 2</t>
      </is>
    </nc>
  </rcc>
  <rcc rId="17205" sId="2">
    <oc r="E27" t="inlineStr">
      <is>
        <t>ул. Дружбы Народов, д. 22/3</t>
      </is>
    </oc>
    <nc r="E27" t="inlineStr">
      <is>
        <t>ул. Дружбы Народов, д. 22, корп. 3</t>
      </is>
    </nc>
  </rcc>
  <rcv guid="{588C31BA-C36B-4B9E-AE8B-D926F1C5CA78}" action="delete"/>
  <rdn rId="0" localSheetId="1" customView="1" name="Z_588C31BA_C36B_4B9E_AE8B_D926F1C5CA78_.wvu.FilterData" hidden="1" oldHidden="1">
    <formula>'2020-2022'!$A$7:$S$2128</formula>
    <oldFormula>'2020-2022'!$A$7:$S$2128</oldFormula>
  </rdn>
  <rdn rId="0" localSheetId="2" customView="1" name="Z_588C31BA_C36B_4B9E_AE8B_D926F1C5CA78_.wvu.FilterData" hidden="1" oldHidden="1">
    <formula>Примечания!$A$2:$G$165</formula>
    <oldFormula>Примечания!$A$2:$G$165</oldFormula>
  </rdn>
  <rcv guid="{588C31BA-C36B-4B9E-AE8B-D926F1C5CA78}" action="add"/>
</revisions>
</file>

<file path=xl/revisions/revisionLog5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49" sId="2">
    <nc r="E76" t="inlineStr">
      <is>
        <t>ул. Островского, д. 18</t>
      </is>
    </nc>
  </rcc>
  <rcc rId="25650" sId="2" numFmtId="4">
    <nc r="F76">
      <v>30263092.52</v>
    </nc>
  </rcc>
  <rcc rId="25651" sId="2" odxf="1" dxf="1">
    <nc r="B76" t="inlineStr">
      <is>
        <t>-</t>
      </is>
    </nc>
    <odxf/>
    <ndxf/>
  </rcc>
  <rcc rId="25652" sId="2">
    <nc r="C76" t="inlineStr">
      <is>
        <t>2022</t>
      </is>
    </nc>
  </rcc>
  <rcc rId="25653" sId="2">
    <nc r="D76" t="inlineStr">
      <is>
        <t>Сургут</t>
      </is>
    </nc>
  </rcc>
  <rcc rId="25654" sId="2">
    <nc r="G76" t="inlineStr">
      <is>
        <t>Аукцион не состоялся 33/01-сд-2887 от 22.11.2022</t>
      </is>
    </nc>
  </rcc>
</revisions>
</file>

<file path=xl/revisions/revisionLog5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655" sId="1" ref="A1864:XFD1864" action="deleteRow">
    <rfmt sheetId="1" xfDxf="1" sqref="A1864:XFD1864" start="0" length="0">
      <dxf>
        <font>
          <color auto="1"/>
        </font>
      </dxf>
    </rfmt>
    <rcc rId="0" sId="1" dxf="1">
      <nc r="A1864">
        <v>368</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64" t="inlineStr">
        <is>
          <t>ул. Островского, д. 18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64">
        <f>ROUND(SUM(D1864+E1864+F1864+G1864+H1864+I1864+J1864+K1864+M1864+O1864+P1864+Q1864+R1864+S1864),2)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64">
        <f>ROUND((F1864+G1864+H1864+I1864+J1864+K1864+M1864+O1864+P1864+Q1864+R1864+S1864)*0.0214,2)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864">
        <v>14530760.140000001</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8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6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64"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8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64">
        <v>15098271.109999999</v>
      </nc>
      <ndxf>
        <font>
          <sz val="9"/>
          <color auto="1"/>
          <name val="Times New Roman"/>
          <family val="1"/>
          <charset val="204"/>
          <scheme val="none"/>
        </font>
        <numFmt numFmtId="4" formatCode="#,##0.00"/>
        <alignment horizontal="center" vertical="center" wrapText="1"/>
        <border outline="0">
          <right style="thin">
            <color indexed="64"/>
          </right>
          <top style="thin">
            <color indexed="64"/>
          </top>
          <bottom style="thin">
            <color indexed="64"/>
          </bottom>
        </border>
      </ndxf>
    </rcc>
    <rfmt sheetId="1" sqref="R18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6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5656" sId="2">
    <nc r="E107" t="inlineStr">
      <is>
        <t>ул. Островского, д. 28</t>
      </is>
    </nc>
  </rcc>
  <rcc rId="25657" sId="2" numFmtId="4">
    <nc r="F107">
      <v>44761692.299999997</v>
    </nc>
  </rcc>
  <rcc rId="25658" sId="2">
    <nc r="E158" t="inlineStr">
      <is>
        <t>ул. Островского, д. 46</t>
      </is>
    </nc>
  </rcc>
  <rcc rId="25659" sId="2">
    <nc r="F158">
      <v>15203747.109999999</v>
    </nc>
  </rcc>
</revisions>
</file>

<file path=xl/revisions/revisionLog5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60" sId="2">
    <nc r="G107" t="inlineStr">
      <is>
        <t>Аукцион не состоялся 33/01-сд-2887 от 22.11.2022</t>
      </is>
    </nc>
  </rcc>
  <rcc rId="25661" sId="2" odxf="1" dxf="1">
    <nc r="G158" t="inlineStr">
      <is>
        <t>Аукцион не состоялся 33/01-сд-2887 от 22.11.2022</t>
      </is>
    </nc>
    <odxf>
      <numFmt numFmtId="0" formatCode="General"/>
    </odxf>
    <ndxf>
      <numFmt numFmtId="4" formatCode="#,##0.00"/>
    </ndxf>
  </rcc>
  <rfmt sheetId="2" sqref="E124 E57 E54 E123 E76 E107 E158 E125 E24 E162 E151 E159 E109 E77 E146 E131 E126 E66 E43 E99">
    <dxf>
      <alignment horizontal="general"/>
    </dxf>
  </rfmt>
  <rcc rId="25662" sId="2">
    <nc r="B107" t="inlineStr">
      <is>
        <t>-</t>
      </is>
    </nc>
  </rcc>
  <rcc rId="25663" sId="2">
    <nc r="C107" t="inlineStr">
      <is>
        <t>2022</t>
      </is>
    </nc>
  </rcc>
  <rcc rId="25664" sId="2" odxf="1" dxf="1">
    <nc r="D107" t="inlineStr">
      <is>
        <t>Сургут</t>
      </is>
    </nc>
    <odxf/>
    <ndxf/>
  </rcc>
  <rcc rId="25665" sId="2">
    <nc r="B158" t="inlineStr">
      <is>
        <t>-</t>
      </is>
    </nc>
  </rcc>
  <rcc rId="25666" sId="2">
    <nc r="C158" t="inlineStr">
      <is>
        <t>2022</t>
      </is>
    </nc>
  </rcc>
  <rcc rId="25667" sId="2" odxf="1" dxf="1">
    <nc r="D158" t="inlineStr">
      <is>
        <t>Сургут</t>
      </is>
    </nc>
    <odxf>
      <alignment vertical="top"/>
    </odxf>
    <ndxf>
      <alignment vertical="center"/>
    </ndxf>
  </rcc>
  <rrc rId="25668" sId="1" ref="A1878:XFD1878" action="deleteRow">
    <rfmt sheetId="1" xfDxf="1" sqref="A1878:XFD1878" start="0" length="0">
      <dxf>
        <font>
          <color auto="1"/>
        </font>
      </dxf>
    </rfmt>
    <rcc rId="0" sId="1" dxf="1">
      <nc r="A1878">
        <v>383</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78" t="inlineStr">
        <is>
          <t>ул. Островского, д. 46</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78">
        <f>ROUND(SUM(D1878+E1878+F1878+G1878+H1878+I1878+J1878+K1878+M1878+O1878+P1878+Q1878+R1878+S1878),2)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78">
        <f>ROUND((F1878+G1878+H1878+I1878+J1878+K1878+M1878+O1878+P1878+Q1878+R1878+S1878)*0.0214,2)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878">
        <v>2610934.128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G18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8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7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78"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8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78">
        <v>12274269.619999999</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R18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7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5669" sId="1" ref="A1868:XFD1868" action="deleteRow">
    <rfmt sheetId="1" xfDxf="1" sqref="A1868:XFD1868" start="0" length="0">
      <dxf>
        <font>
          <color auto="1"/>
        </font>
      </dxf>
    </rfmt>
    <rcc rId="0" sId="1" dxf="1">
      <nc r="A1868">
        <v>373</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68" t="inlineStr">
        <is>
          <t>ул. Островского, д. 28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68">
        <f>ROUND(SUM(D1868+E1868+F1868+G1868+H1868+I1868+J1868+K1868+M1868+O1868+P1868+Q1868+R1868+S1868),2)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68">
        <f>ROUND((F1868+G1868+H1868+I1868+J1868+K1868+M1868+O1868+P1868+Q1868+R1868+S1868)*0.0214,2)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868">
        <v>3440691.9359999998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G1868">
        <v>14493078.804</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8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6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68"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68">
        <v>14130954.747</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P18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68">
        <v>11759136.174999999</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R18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6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5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70" sId="2">
    <nc r="E125" t="inlineStr">
      <is>
        <t>ул. Островского, д. 42</t>
      </is>
    </nc>
  </rcc>
  <rcc rId="25671" sId="2">
    <nc r="F125">
      <v>26419453.719999999</v>
    </nc>
  </rcc>
  <rcc rId="25672" sId="2">
    <nc r="B125" t="inlineStr">
      <is>
        <t>-</t>
      </is>
    </nc>
  </rcc>
  <rcc rId="25673" sId="2">
    <nc r="C125" t="inlineStr">
      <is>
        <t>2022</t>
      </is>
    </nc>
  </rcc>
  <rcc rId="25674" sId="2" odxf="1" dxf="1">
    <nc r="D125" t="inlineStr">
      <is>
        <t>Сургут</t>
      </is>
    </nc>
    <odxf>
      <alignment vertical="top"/>
    </odxf>
    <ndxf>
      <alignment vertical="center"/>
    </ndxf>
  </rcc>
  <rcc rId="25675" sId="2" odxf="1" dxf="1">
    <nc r="G125" t="inlineStr">
      <is>
        <t>Аукцион не состоялся 33/01-сд-2887 от 22.11.2022</t>
      </is>
    </nc>
    <odxf>
      <numFmt numFmtId="0" formatCode="General"/>
    </odxf>
    <ndxf>
      <numFmt numFmtId="4" formatCode="#,##0.00"/>
    </ndxf>
  </rcc>
  <rrc rId="25676" sId="1" ref="A1875:XFD1875" action="deleteRow">
    <rfmt sheetId="1" xfDxf="1" sqref="A1875:XFD1875" start="0" length="0">
      <dxf>
        <font>
          <color auto="1"/>
        </font>
      </dxf>
    </rfmt>
    <rcc rId="0" sId="1" dxf="1">
      <nc r="A1875">
        <v>381</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75" t="inlineStr">
        <is>
          <t>ул. Островского, д. 42</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75">
        <f>ROUND(SUM(D1875+E1875+F1875+G1875+H1875+I1875+J1875+K1875+M1875+O1875+P1875+Q1875+R1875+S1875),2)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75">
        <f>ROUND((F1875+G1875+H1875+I1875+J1875+K1875+M1875+O1875+P1875+Q1875+R1875+S1875)*0.0214,2)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875">
        <v>2690782.2479999997</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G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75"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K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75"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75"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75">
        <v>10944207.131000001</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P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75">
        <v>12230933.594999999</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R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75"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5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77" sId="2">
    <nc r="E24" t="inlineStr">
      <is>
        <t>ул. Пушкина, д. 1</t>
      </is>
    </nc>
  </rcc>
  <rcc rId="25678" sId="2" numFmtId="4">
    <nc r="F24">
      <v>5635920.1799999997</v>
    </nc>
  </rcc>
  <rcc rId="25679" sId="2">
    <nc r="E162" t="inlineStr">
      <is>
        <t>ул. Пушкина, д. 21</t>
      </is>
    </nc>
  </rcc>
  <rcc rId="25680" sId="2">
    <nc r="F162">
      <v>27927541.010000002</v>
    </nc>
  </rcc>
  <rcc rId="25681" sId="2">
    <nc r="E151" t="inlineStr">
      <is>
        <t>ул. Пушкина, д. 7</t>
      </is>
    </nc>
  </rcc>
  <rcc rId="25682" sId="2">
    <nc r="F151">
      <v>25052880.690000001</v>
    </nc>
  </rcc>
  <rcc rId="25683" sId="2">
    <nc r="B24" t="inlineStr">
      <is>
        <t>-</t>
      </is>
    </nc>
  </rcc>
  <rcc rId="25684" sId="2">
    <nc r="C24" t="inlineStr">
      <is>
        <t>2022</t>
      </is>
    </nc>
  </rcc>
  <rcc rId="25685" sId="2" odxf="1" dxf="1">
    <nc r="D24" t="inlineStr">
      <is>
        <t>Сургут</t>
      </is>
    </nc>
    <odxf>
      <alignment vertical="top"/>
    </odxf>
    <ndxf>
      <alignment vertical="center"/>
    </ndxf>
  </rcc>
  <rcc rId="25686" sId="2">
    <nc r="B162" t="inlineStr">
      <is>
        <t>-</t>
      </is>
    </nc>
  </rcc>
  <rcc rId="25687" sId="2">
    <nc r="C162" t="inlineStr">
      <is>
        <t>2022</t>
      </is>
    </nc>
  </rcc>
  <rcc rId="25688" sId="2" odxf="1" dxf="1">
    <nc r="D162" t="inlineStr">
      <is>
        <t>Сургут</t>
      </is>
    </nc>
    <odxf>
      <alignment vertical="top"/>
    </odxf>
    <ndxf>
      <alignment vertical="center"/>
    </ndxf>
  </rcc>
  <rcc rId="25689" sId="2">
    <nc r="B151" t="inlineStr">
      <is>
        <t>-</t>
      </is>
    </nc>
  </rcc>
  <rcc rId="25690" sId="2">
    <nc r="C151" t="inlineStr">
      <is>
        <t>2022</t>
      </is>
    </nc>
  </rcc>
  <rcc rId="25691" sId="2" odxf="1" dxf="1">
    <nc r="D151" t="inlineStr">
      <is>
        <t>Сургут</t>
      </is>
    </nc>
    <odxf>
      <alignment vertical="top"/>
    </odxf>
    <ndxf>
      <alignment vertical="center"/>
    </ndxf>
  </rcc>
  <rcc rId="25692" sId="2" odxf="1" dxf="1">
    <nc r="G24" t="inlineStr">
      <is>
        <t>Аукцион не состоялся 33/01-сд-2887 от 22.11.2022</t>
      </is>
    </nc>
    <odxf>
      <numFmt numFmtId="0" formatCode="General"/>
    </odxf>
    <ndxf>
      <numFmt numFmtId="4" formatCode="#,##0.00"/>
    </ndxf>
  </rcc>
  <rcc rId="25693" sId="2" odxf="1" dxf="1">
    <nc r="G162" t="inlineStr">
      <is>
        <t>Аукцион не состоялся 33/01-сд-2887 от 22.11.2022</t>
      </is>
    </nc>
    <odxf>
      <numFmt numFmtId="0" formatCode="General"/>
    </odxf>
    <ndxf>
      <numFmt numFmtId="4" formatCode="#,##0.00"/>
    </ndxf>
  </rcc>
  <rcc rId="25694" sId="2" odxf="1" dxf="1">
    <nc r="G151" t="inlineStr">
      <is>
        <t>Аукцион не состоялся 33/01-сд-2887 от 22.11.2022</t>
      </is>
    </nc>
    <odxf>
      <numFmt numFmtId="0" formatCode="General"/>
    </odxf>
    <ndxf>
      <numFmt numFmtId="4" formatCode="#,##0.00"/>
    </ndxf>
  </rcc>
  <rrc rId="25695" sId="1" ref="A1893:XFD1893" action="deleteRow">
    <rfmt sheetId="1" xfDxf="1" sqref="A1893:XFD1893" start="0" length="0">
      <dxf>
        <font>
          <color auto="1"/>
        </font>
      </dxf>
    </rfmt>
    <rcc rId="0" sId="1" dxf="1">
      <nc r="A1893">
        <v>401</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93" t="inlineStr">
        <is>
          <t>ул. Пушкина, д. 7</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93">
        <f>ROUND(SUM(D1893+E1893+F1893+G1893+H1893+I1893+J1893+K1893+M1893+O1893+P1893+Q1893+R1893+S1893),2)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93">
        <f>ROUND((F1893+G1893+H1893+I1893+J1893+K1893+M1893+O1893+P1893+Q1893+R1893+S1893)*0.0214,2)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9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9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89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H1893">
        <v>7177141.3040000005</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I1893">
        <v>2814971.8000000003</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J1893">
        <v>4102620.8879999998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189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9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9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93"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93">
        <v>10433247.890000001</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P189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Q189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89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9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5696" sId="1" ref="A1887:XFD1887" action="deleteRow">
    <rfmt sheetId="1" xfDxf="1" sqref="A1887:XFD1887" start="0" length="0">
      <dxf>
        <font>
          <color auto="1"/>
        </font>
      </dxf>
    </rfmt>
    <rcc rId="0" sId="1" dxf="1">
      <nc r="A1887">
        <v>395</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87" t="inlineStr">
        <is>
          <t>ул. Пушкина, д. 21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87">
        <f>ROUND(SUM(D1887+E1887+F1887+G1887+H1887+I1887+J1887+K1887+M1887+O1887+P1887+Q1887+R1887+S1887),2)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87">
        <f>ROUND((F1887+G1887+H1887+I1887+J1887+K1887+M1887+O1887+P1887+Q1887+R1887+S1887)*0.0214,2)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887">
        <v>2613253.3679999998</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G1887"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cc rId="0" sId="1" dxf="1" numFmtId="4">
      <nc r="H1887">
        <v>7234559.9019999998</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I1887">
        <v>2837492.15</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J1887">
        <v>4135442.6939999992</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K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87"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87"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87">
        <v>10521665.245000001</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P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87"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87"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5697" sId="1" ref="A1884:XFD1884" action="deleteRow">
    <rfmt sheetId="1" xfDxf="1" sqref="A1884:XFD1884" start="0" length="0">
      <dxf>
        <font>
          <color auto="1"/>
        </font>
      </dxf>
    </rfmt>
    <rcc rId="0" sId="1" dxf="1">
      <nc r="A1884">
        <v>392</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84" t="inlineStr">
        <is>
          <t>ул. Пушкина, д. 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84">
        <f>ROUND(SUM(D1884+E1884+F1884+G1884+H1884+I1884+J1884+K1884+M1884+O1884+P1884+Q1884+R1884+S1884),2)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84">
        <f>ROUND((F1884+G1884+H1884+I1884+J1884+K1884+M1884+O1884+P1884+Q1884+R1884+S1884)*0.0214,2)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8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8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88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88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8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J1884">
        <v>5517838.4399999995</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188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84"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8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8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84"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88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84"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88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84"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5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159" start="0" length="0">
    <dxf>
      <font>
        <sz val="9"/>
        <color auto="1"/>
        <name val="Times New Roman"/>
        <family val="1"/>
        <charset val="204"/>
        <scheme val="none"/>
      </font>
      <numFmt numFmtId="4" formatCode="#,##0.00"/>
      <alignment vertical="center" wrapText="1"/>
    </dxf>
  </rfmt>
  <rfmt sheetId="2" sqref="A159" start="0" length="0">
    <dxf>
      <alignment horizontal="general" vertical="top"/>
    </dxf>
  </rfmt>
  <rcc rId="25698" sId="2" odxf="1" dxf="1">
    <nc r="B159" t="inlineStr">
      <is>
        <t>-</t>
      </is>
    </nc>
    <ndxf>
      <alignment horizontal="general" vertical="top"/>
    </ndxf>
  </rcc>
  <rcc rId="25699" sId="2" odxf="1" dxf="1">
    <nc r="C159" t="inlineStr">
      <is>
        <t>2022</t>
      </is>
    </nc>
    <ndxf>
      <numFmt numFmtId="0" formatCode="General"/>
      <alignment horizontal="general" vertical="top"/>
    </ndxf>
  </rcc>
  <rcc rId="25700" sId="2" odxf="1" dxf="1">
    <nc r="D159" t="inlineStr">
      <is>
        <t>Нефтеюганск</t>
      </is>
    </nc>
    <ndxf>
      <alignment horizontal="general"/>
    </ndxf>
  </rcc>
  <rcc rId="25701" sId="2" odxf="1" dxf="1">
    <nc r="E159" t="inlineStr">
      <is>
        <t>мкр. 2-й, д. 16</t>
      </is>
    </nc>
    <ndxf/>
  </rcc>
  <rcc rId="25702" sId="2" odxf="1" dxf="1">
    <nc r="F159">
      <v>973188.61</v>
    </nc>
    <ndxf>
      <font>
        <sz val="9"/>
        <color auto="1"/>
        <name val="Times New Roman"/>
        <family val="1"/>
        <charset val="204"/>
        <scheme val="none"/>
      </font>
      <numFmt numFmtId="0" formatCode="General"/>
      <alignment horizontal="general" vertical="top" wrapText="0"/>
    </ndxf>
  </rcc>
  <rcc rId="25703" sId="2" odxf="1" dxf="1">
    <nc r="G159" t="inlineStr">
      <is>
        <t>По невозможности с 2022 на 2026 (приказ 168/КР от 14.11.2022)</t>
      </is>
    </nc>
    <ndxf>
      <alignment horizontal="general" vertical="top" wrapText="0"/>
    </ndxf>
  </rcc>
  <rfmt sheetId="2" sqref="D159:G159">
    <dxf>
      <alignment horizontal="left"/>
    </dxf>
  </rfmt>
  <rfmt sheetId="2" sqref="D159:G159">
    <dxf>
      <alignment horizontal="center"/>
    </dxf>
  </rfmt>
  <rfmt sheetId="2" sqref="D159:G159">
    <dxf>
      <alignment vertical="center"/>
    </dxf>
  </rfmt>
  <rfmt sheetId="2" sqref="E159">
    <dxf>
      <alignment horizontal="left"/>
    </dxf>
  </rfmt>
  <rfmt sheetId="2" sqref="G159">
    <dxf>
      <alignment wrapText="1"/>
    </dxf>
  </rfmt>
  <rrc rId="25704" sId="1" ref="A1579:XFD1579" action="deleteRow">
    <rfmt sheetId="1" xfDxf="1" sqref="A1579:XFD1579" start="0" length="0">
      <dxf>
        <font>
          <color auto="1"/>
        </font>
      </dxf>
    </rfmt>
    <rcc rId="0" sId="1" dxf="1">
      <nc r="A1579">
        <v>94</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579" t="inlineStr">
        <is>
          <t>мкр. 2-й, д. 16</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579">
        <f>ROUND(SUM(D1579+E1579+F1579+G1579+H1579+I1579+J1579+K1579+M1579+O1579+P1579+Q1579+R1579+S1579),2)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579">
        <f>ROUND((F1579+G1579+H1579+I1579+J1579+K1579+M1579+O1579+P1579+Q1579+R1579+S1579)*0.0214,2)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57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579"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1579"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H1579">
        <v>398965.1</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579">
        <v>186893.02</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J1579">
        <v>366940.6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157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579"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57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57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579"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157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579"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57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57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'2020-2022'!$A$7:$S$1993</formula>
    <oldFormula>'2020-2022'!$A$7:$S$1993</oldFormula>
  </rdn>
  <rdn rId="0" localSheetId="2" customView="1" name="Z_80B49383_3F91_409A_996F_34ABFA0932ED_.wvu.FilterData" hidden="1" oldHidden="1">
    <formula>Примечания!$A$2:$G$163</formula>
    <oldFormula>Примечания!$A$2:$G$163</oldFormula>
  </rdn>
  <rcv guid="{80B49383-3F91-409A-996F-34ABFA0932ED}" action="add"/>
</revisions>
</file>

<file path=xl/revisions/revisionLog5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26:XFD1626">
    <dxf>
      <fill>
        <patternFill patternType="solid">
          <bgColor theme="5" tint="0.59999389629810485"/>
        </patternFill>
      </fill>
    </dxf>
  </rfmt>
  <rcc rId="25709" sId="1" numFmtId="4">
    <oc r="O1626">
      <v>3004700.55</v>
    </oc>
    <nc r="O1626"/>
  </rcc>
</revisions>
</file>

<file path=xl/revisions/revisionLog5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684">
    <dxf>
      <fill>
        <patternFill patternType="solid">
          <bgColor rgb="FFFFFF00"/>
        </patternFill>
      </fill>
    </dxf>
  </rfmt>
  <rcc rId="25710" sId="1" numFmtId="4">
    <oc r="J1684">
      <v>1287550.6100000001</v>
    </oc>
    <nc r="J1684"/>
  </rcc>
  <rcv guid="{588C31BA-C36B-4B9E-AE8B-D926F1C5CA78}" action="delete"/>
  <rdn rId="0" localSheetId="1" customView="1" name="Z_588C31BA_C36B_4B9E_AE8B_D926F1C5CA78_.wvu.FilterData" hidden="1" oldHidden="1">
    <formula>'2020-2022'!$A$7:$S$1993</formula>
    <oldFormula>'2020-2022'!$A$7:$S$1993</oldFormula>
  </rdn>
  <rdn rId="0" localSheetId="2" customView="1" name="Z_588C31BA_C36B_4B9E_AE8B_D926F1C5CA78_.wvu.FilterData" hidden="1" oldHidden="1">
    <formula>Примечания!$A$2:$G$163</formula>
    <oldFormula>Примечания!$A$2:$G$163</oldFormula>
  </rdn>
  <rcv guid="{588C31BA-C36B-4B9E-AE8B-D926F1C5CA78}" action="add"/>
</revisions>
</file>

<file path=xl/revisions/revisionLog5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13" sId="1">
    <nc r="T1684" t="inlineStr">
      <is>
        <t>ВО и ТС полностью на 2023</t>
      </is>
    </nc>
  </rcc>
</revisions>
</file>

<file path=xl/revisions/revisionLog5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14" sId="1" numFmtId="4">
    <oc r="G1972">
      <v>6004533.1900000004</v>
    </oc>
    <nc r="G1972">
      <v>2567438.12</v>
    </nc>
  </rcc>
  <rfmt sheetId="1" sqref="G1972">
    <dxf>
      <fill>
        <patternFill patternType="solid">
          <bgColor rgb="FFFFFF00"/>
        </patternFill>
      </fill>
    </dxf>
  </rfmt>
  <rcv guid="{588C31BA-C36B-4B9E-AE8B-D926F1C5CA78}" action="delete"/>
  <rdn rId="0" localSheetId="1" customView="1" name="Z_588C31BA_C36B_4B9E_AE8B_D926F1C5CA78_.wvu.FilterData" hidden="1" oldHidden="1">
    <formula>'2020-2022'!$A$7:$S$1993</formula>
    <oldFormula>'2020-2022'!$A$7:$S$1993</oldFormula>
  </rdn>
  <rdn rId="0" localSheetId="2" customView="1" name="Z_588C31BA_C36B_4B9E_AE8B_D926F1C5CA78_.wvu.FilterData" hidden="1" oldHidden="1">
    <formula>Примечания!$A$2:$G$163</formula>
    <oldFormula>Примечания!$A$2:$G$163</oldFormula>
  </rdn>
  <rcv guid="{588C31BA-C36B-4B9E-AE8B-D926F1C5CA78}" action="add"/>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88C31BA-C36B-4B9E-AE8B-D926F1C5CA78}" action="delete"/>
  <rdn rId="0" localSheetId="1" customView="1" name="Z_588C31BA_C36B_4B9E_AE8B_D926F1C5CA78_.wvu.FilterData" hidden="1" oldHidden="1">
    <formula>'2020-2022'!$A$7:$S$2128</formula>
    <oldFormula>'2020-2022'!$A$7:$S$2128</oldFormula>
  </rdn>
  <rdn rId="0" localSheetId="2" customView="1" name="Z_588C31BA_C36B_4B9E_AE8B_D926F1C5CA78_.wvu.FilterData" hidden="1" oldHidden="1">
    <formula>Примечания!$A$2:$G$165</formula>
    <oldFormula>Примечания!$A$2:$G$165</oldFormula>
  </rdn>
  <rcv guid="{588C31BA-C36B-4B9E-AE8B-D926F1C5CA78}" action="add"/>
</revisions>
</file>

<file path=xl/revisions/revisionLog5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17" sId="1">
    <nc r="T1972" t="inlineStr">
      <is>
        <t>ТС выше 0,00 на 2023</t>
      </is>
    </nc>
  </rcc>
</revisions>
</file>

<file path=xl/revisions/revisionLog5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18" sId="2">
    <nc r="E146" t="inlineStr">
      <is>
        <t>ул. Чапаева, д. 23</t>
      </is>
    </nc>
  </rcc>
  <rcc rId="25719" sId="2" numFmtId="4">
    <nc r="F146">
      <v>4868232.7300000004</v>
    </nc>
  </rcc>
  <rfmt sheetId="2" sqref="D77" start="0" length="0">
    <dxf>
      <font>
        <sz val="10"/>
        <color auto="1"/>
        <name val="Times New Roman"/>
        <family val="1"/>
        <charset val="204"/>
        <scheme val="none"/>
      </font>
    </dxf>
  </rfmt>
  <rcc rId="25720" sId="2" odxf="1" dxf="1">
    <nc r="D146" t="inlineStr">
      <is>
        <t>Нижневартовск</t>
      </is>
    </nc>
    <odxf>
      <font>
        <name val="Times New Roman"/>
        <family val="1"/>
        <charset val="204"/>
        <scheme val="none"/>
      </font>
      <alignment vertical="center"/>
    </odxf>
    <ndxf>
      <font>
        <sz val="10"/>
        <color auto="1"/>
        <name val="Times New Roman"/>
        <family val="1"/>
        <charset val="204"/>
        <scheme val="none"/>
      </font>
      <alignment vertical="top"/>
    </ndxf>
  </rcc>
  <rfmt sheetId="2" sqref="B159" start="0" length="0">
    <dxf>
      <alignment horizontal="center" vertical="center"/>
    </dxf>
  </rfmt>
  <rfmt sheetId="2" sqref="C159" start="0" length="0">
    <dxf>
      <numFmt numFmtId="30" formatCode="@"/>
      <alignment horizontal="center" vertical="center"/>
    </dxf>
  </rfmt>
  <rfmt sheetId="2" sqref="B109" start="0" length="0">
    <dxf/>
  </rfmt>
  <rcc rId="25721" sId="2" odxf="1" dxf="1">
    <nc r="B146" t="inlineStr">
      <is>
        <t>-</t>
      </is>
    </nc>
    <odxf/>
    <ndxf/>
  </rcc>
  <rcc rId="25722" sId="2">
    <nc r="C146" t="inlineStr">
      <is>
        <t>2022</t>
      </is>
    </nc>
  </rcc>
  <rfmt sheetId="2" sqref="G109" start="0" length="0">
    <dxf/>
  </rfmt>
  <rfmt sheetId="2" sqref="G77" start="0" length="0">
    <dxf/>
  </rfmt>
  <rfmt sheetId="2" sqref="G146" start="0" length="0">
    <dxf/>
  </rfmt>
  <rcc rId="25723" sId="2">
    <nc r="G146" t="inlineStr">
      <is>
        <t>По невозможности с 2022 на 2026 (Приказ № 173 от 15.11.2022)</t>
      </is>
    </nc>
  </rcc>
  <rcc rId="25724" sId="2">
    <nc r="A123">
      <v>73</v>
    </nc>
  </rcc>
  <rcc rId="25725" sId="2">
    <nc r="A76">
      <v>74</v>
    </nc>
  </rcc>
  <rcc rId="25726" sId="2">
    <nc r="A107">
      <v>75</v>
    </nc>
  </rcc>
  <rcc rId="25727" sId="2">
    <nc r="A158">
      <v>76</v>
    </nc>
  </rcc>
  <rcc rId="25728" sId="2">
    <nc r="A125">
      <v>77</v>
    </nc>
  </rcc>
  <rcc rId="25729" sId="2">
    <nc r="A24">
      <v>78</v>
    </nc>
  </rcc>
  <rcc rId="25730" sId="2">
    <nc r="A162">
      <v>79</v>
    </nc>
  </rcc>
  <rfmt sheetId="2" sqref="A159" start="0" length="0">
    <dxf>
      <alignment horizontal="center" vertical="center"/>
    </dxf>
  </rfmt>
  <rcc rId="25731" sId="2">
    <nc r="A146">
      <v>84</v>
    </nc>
  </rcc>
  <rcc rId="25732" sId="2">
    <nc r="A151">
      <v>80</v>
    </nc>
  </rcc>
  <rfmt sheetId="2" sqref="D151" start="0" length="0">
    <dxf>
      <font>
        <sz val="10"/>
        <color auto="1"/>
        <name val="Times New Roman"/>
        <family val="1"/>
        <charset val="204"/>
        <scheme val="none"/>
      </font>
      <alignment vertical="top"/>
    </dxf>
  </rfmt>
  <rfmt sheetId="2" sqref="F151" start="0" length="0">
    <dxf>
      <numFmt numFmtId="4" formatCode="#,##0.00"/>
    </dxf>
  </rfmt>
  <rfmt sheetId="2" sqref="G151" start="0" length="0">
    <dxf>
      <numFmt numFmtId="0" formatCode="General"/>
    </dxf>
  </rfmt>
  <rcc rId="25733" sId="2">
    <nc r="A159">
      <v>81</v>
    </nc>
  </rcc>
  <rfmt sheetId="2" sqref="D159" start="0" length="0">
    <dxf>
      <font>
        <sz val="10"/>
        <color auto="1"/>
        <name val="Times New Roman"/>
        <family val="1"/>
        <charset val="204"/>
        <scheme val="none"/>
      </font>
      <alignment vertical="top"/>
    </dxf>
  </rfmt>
  <rfmt sheetId="2" sqref="E159" start="0" length="0">
    <dxf>
      <alignment horizontal="general" vertical="top"/>
    </dxf>
  </rfmt>
  <rfmt sheetId="2" sqref="F159" start="0" length="0">
    <dxf>
      <numFmt numFmtId="4" formatCode="#,##0.00"/>
      <alignment vertical="top"/>
    </dxf>
  </rfmt>
  <rcc rId="25734" sId="2">
    <nc r="A109">
      <v>82</v>
    </nc>
  </rcc>
  <rcc rId="25735" sId="2">
    <nc r="B109" t="inlineStr">
      <is>
        <t>-</t>
      </is>
    </nc>
  </rcc>
  <rcc rId="25736" sId="2">
    <nc r="C109" t="inlineStr">
      <is>
        <t>2022</t>
      </is>
    </nc>
  </rcc>
  <rcc rId="25737" sId="2">
    <nc r="D109" t="inlineStr">
      <is>
        <t>Нижневартовск</t>
      </is>
    </nc>
  </rcc>
  <rcc rId="25738" sId="2" odxf="1" dxf="1">
    <nc r="E109" t="inlineStr">
      <is>
        <t>ул. Чапаева, д. 19</t>
      </is>
    </nc>
    <ndxf>
      <font>
        <sz val="10"/>
        <color auto="1"/>
        <name val="Times New Roman"/>
        <family val="1"/>
        <charset val="204"/>
        <scheme val="none"/>
      </font>
      <numFmt numFmtId="0" formatCode="General"/>
      <alignment vertical="top" wrapText="0"/>
    </ndxf>
  </rcc>
  <rcc rId="25739" sId="2" odxf="1" dxf="1" numFmtId="4">
    <nc r="F109">
      <v>4882329.0199999996</v>
    </nc>
    <ndxf>
      <alignment vertical="top"/>
    </ndxf>
  </rcc>
  <rcc rId="25740" sId="2">
    <nc r="G109" t="inlineStr">
      <is>
        <t>По невозможности с 2022 на 2026 (Приказ № 176 от 15.11.2022)</t>
      </is>
    </nc>
  </rcc>
  <rcc rId="25741" sId="2">
    <nc r="A77">
      <v>83</v>
    </nc>
  </rcc>
  <rcc rId="25742" sId="2">
    <nc r="B77" t="inlineStr">
      <is>
        <t>-</t>
      </is>
    </nc>
  </rcc>
  <rcc rId="25743" sId="2">
    <nc r="C77" t="inlineStr">
      <is>
        <t>2022</t>
      </is>
    </nc>
  </rcc>
  <rcc rId="25744" sId="2">
    <nc r="D77" t="inlineStr">
      <is>
        <t>Нижневартовск</t>
      </is>
    </nc>
  </rcc>
  <rcc rId="25745" sId="2">
    <nc r="E77" t="inlineStr">
      <is>
        <t>ул. Чапаева, д. 21</t>
      </is>
    </nc>
  </rcc>
  <rcc rId="25746" sId="2" numFmtId="4">
    <nc r="F77">
      <v>4882034.59</v>
    </nc>
  </rcc>
  <rcc rId="25747" sId="2">
    <nc r="G77" t="inlineStr">
      <is>
        <t>По невозможности с 2022 на 2026 (Приказ № 175 от 15.11.2022)</t>
      </is>
    </nc>
  </rcc>
  <rrc rId="25748" sId="1" ref="A1720:XFD1720" action="deleteRow">
    <rfmt sheetId="1" xfDxf="1" sqref="A1720:XFD1720" start="0" length="0">
      <dxf>
        <font>
          <color auto="1"/>
        </font>
      </dxf>
    </rfmt>
    <rcc rId="0" sId="1" dxf="1">
      <nc r="A1720">
        <v>236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720" t="inlineStr">
        <is>
          <t>ул. Чапаева, д. 19</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720">
        <f>ROUND(SUM(D1720+E1720+F1720+G1720+H1720+I1720+J1720+K1720+M1720+O1720+P1720+Q1720+R1720+S1720),2)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umFmtId="4">
      <nc r="D1720">
        <v>6834.25</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720">
        <v>2553267.7400000002</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H1720">
        <v>1138976.56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I1720">
        <v>535647.66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J1720">
        <v>647602.81000000006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K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72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720"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720"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R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5749" sId="1" ref="A1720:XFD1720" action="deleteRow">
    <rfmt sheetId="1" xfDxf="1" sqref="A1720:XFD1720" start="0" length="0">
      <dxf>
        <font>
          <color auto="1"/>
        </font>
      </dxf>
    </rfmt>
    <rcc rId="0" sId="1" dxf="1">
      <nc r="A1720">
        <v>237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720" t="inlineStr">
        <is>
          <t>ул. Чапаева, д. 21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720">
        <f>ROUND(SUM(D1720+E1720+F1720+G1720+H1720+I1720+J1720+K1720+M1720+O1720+P1720+Q1720+R1720+S1720),2)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umFmtId="4">
      <nc r="D1720">
        <v>6979.73</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72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G1720">
        <v>2544193.34</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cc rId="0" sId="1" dxf="1" numFmtId="4">
      <nc r="H1720">
        <v>1143211.49</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I1720">
        <v>537639.30000000005</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J1720">
        <v>650010.73</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K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72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720"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72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5750" sId="1" ref="A1720:XFD1720" action="deleteRow">
    <rfmt sheetId="1" xfDxf="1" sqref="A1720:XFD1720" start="0" length="0">
      <dxf>
        <font>
          <color auto="1"/>
        </font>
      </dxf>
    </rfmt>
    <rcc rId="0" sId="1" dxf="1">
      <nc r="A1720">
        <v>238</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720" t="inlineStr">
        <is>
          <t>ул. Чапаева, д. 23</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720">
        <f>ROUND(SUM(D1720+E1720+F1720+G1720+H1720+I1720+J1720+K1720+M1720+O1720+P1720+Q1720+R1720+S1720),2)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umFmtId="4">
      <nc r="D1720">
        <v>6773.9700000000012</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720">
        <v>2544193.34</v>
      </nc>
      <n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ndxf>
    </rcc>
    <rcc rId="0" sId="1" dxf="1" numFmtId="4">
      <nc r="H1720">
        <v>1136543.05</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I1720">
        <v>534503.21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J1720">
        <v>646219.16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K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72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72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7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v guid="{588C31BA-C36B-4B9E-AE8B-D926F1C5CA78}" action="delete"/>
  <rdn rId="0" localSheetId="1" customView="1" name="Z_588C31BA_C36B_4B9E_AE8B_D926F1C5CA78_.wvu.FilterData" hidden="1" oldHidden="1">
    <formula>'2020-2022'!$A$7:$S$1990</formula>
    <oldFormula>'2020-2022'!$A$7:$S$1990</oldFormula>
  </rdn>
  <rdn rId="0" localSheetId="2" customView="1" name="Z_588C31BA_C36B_4B9E_AE8B_D926F1C5CA78_.wvu.FilterData" hidden="1" oldHidden="1">
    <formula>Примечания!$A$2:$G$163</formula>
    <oldFormula>Примечания!$A$2:$G$163</oldFormula>
  </rdn>
  <rcv guid="{588C31BA-C36B-4B9E-AE8B-D926F1C5CA78}" action="add"/>
</revisions>
</file>

<file path=xl/revisions/revisionLog5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53" sId="2">
    <nc r="E131" t="inlineStr">
      <is>
        <t>ул. Газовиков, д. 2</t>
      </is>
    </nc>
  </rcc>
  <rcc rId="25754" sId="2" numFmtId="4">
    <nc r="F131">
      <v>2564412.63</v>
    </nc>
  </rcc>
  <rcc rId="25755" sId="2" odxf="1" dxf="1">
    <nc r="B131" t="inlineStr">
      <is>
        <t>-</t>
      </is>
    </nc>
    <odxf>
      <alignment vertical="top"/>
    </odxf>
    <ndxf>
      <alignment vertical="center"/>
    </ndxf>
  </rcc>
  <rcc rId="25756" sId="2" odxf="1" dxf="1">
    <nc r="C131" t="inlineStr">
      <is>
        <t>2022</t>
      </is>
    </nc>
    <odxf>
      <numFmt numFmtId="0" formatCode="General"/>
      <alignment vertical="top"/>
    </odxf>
    <ndxf>
      <numFmt numFmtId="30" formatCode="@"/>
      <alignment vertical="center"/>
    </ndxf>
  </rcc>
  <rcc rId="25757" sId="2">
    <nc r="D131" t="inlineStr">
      <is>
        <t>Югорск</t>
      </is>
    </nc>
  </rcc>
  <rfmt sheetId="2" sqref="G131" start="0" length="0">
    <dxf>
      <alignment vertical="center" wrapText="1"/>
    </dxf>
  </rfmt>
  <rcc rId="25758" sId="2">
    <nc r="G131" t="inlineStr">
      <is>
        <t>По невозможности с 2022 на 2025 вторичная (Приказ № 188 от 28.11.2022)</t>
      </is>
    </nc>
  </rcc>
  <rcc rId="25759" sId="2">
    <nc r="A131">
      <v>85</v>
    </nc>
  </rcc>
  <rrc rId="25760" sId="1" ref="A1968:XFD1968" action="deleteRow">
    <undo index="0" exp="area" dr="S1968:S1988" r="S1989" sId="1"/>
    <undo index="0" exp="area" dr="R1968:R1988" r="R1989" sId="1"/>
    <undo index="0" exp="area" dr="Q1968:Q1988" r="Q1989" sId="1"/>
    <undo index="0" exp="area" dr="P1968:P1988" r="P1989" sId="1"/>
    <undo index="0" exp="area" dr="O1968:O1988" r="O1989" sId="1"/>
    <undo index="0" exp="area" dr="M1968:M1988" r="M1989" sId="1"/>
    <undo index="0" exp="area" dr="L1968:L1988" r="L1989" sId="1"/>
    <undo index="0" exp="area" dr="K1968:K1988" r="K1989" sId="1"/>
    <undo index="0" exp="area" dr="J1968:J1988" r="J1989" sId="1"/>
    <undo index="0" exp="area" dr="I1968:I1988" r="I1989" sId="1"/>
    <undo index="0" exp="area" dr="H1968:H1988" r="H1989" sId="1"/>
    <undo index="0" exp="area" dr="G1968:G1988" r="G1989" sId="1"/>
    <undo index="0" exp="area" dr="F1968:F1988" r="F1989" sId="1"/>
    <undo index="0" exp="area" dr="E1968:E1988" r="E1989" sId="1"/>
    <undo index="0" exp="area" dr="D1968:D1988" r="D1989" sId="1"/>
    <rfmt sheetId="1" xfDxf="1" sqref="A1968:XFD1968" start="0" length="0">
      <dxf>
        <font>
          <color auto="1"/>
        </font>
      </dxf>
    </rfmt>
    <rcc rId="0" sId="1" dxf="1" numFmtId="4">
      <nc r="A1968">
        <v>474</v>
      </nc>
      <ndxf>
        <font>
          <sz val="9"/>
          <color auto="1"/>
          <name val="Times New Roman"/>
          <family val="1"/>
          <charset val="204"/>
          <scheme val="none"/>
        </font>
        <numFmt numFmtId="1" formatCode="0"/>
        <alignment horizontal="center" vertical="center"/>
        <border outline="0">
          <left style="thin">
            <color indexed="64"/>
          </left>
          <right style="thin">
            <color indexed="64"/>
          </right>
          <top style="thin">
            <color indexed="64"/>
          </top>
          <bottom style="thin">
            <color indexed="64"/>
          </bottom>
        </border>
      </ndxf>
    </rcc>
    <rcc rId="0" sId="1" dxf="1">
      <nc r="B1968" t="inlineStr">
        <is>
          <t>ул. Газовиков, д. 2</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68">
        <f>ROUND(SUM(D1968+E1968+F1968+G1968+H1968+I1968+J1968+K1968+M1968+O1968+P1968+Q1968+R1968+S1968),2)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bottom style="thin">
            <color indexed="64"/>
          </bottom>
        </border>
      </ndxf>
    </rcc>
    <rcc rId="0" sId="1" dxf="1">
      <nc r="D1968">
        <f>ROUND((F1968+G1968+H1968+I1968+J1968+K1968+M1968+O1968+P1968+Q1968+R1968+S1968)*0.0214,2)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68"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F1968"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G1968"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H1968"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I1968"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cc rId="0" sId="1" dxf="1" numFmtId="4">
      <nc r="J1968">
        <v>2510683.9900000002</v>
      </nc>
      <ndxf>
        <font>
          <sz val="9"/>
          <color auto="1"/>
          <name val="Times New Roman"/>
          <family val="1"/>
          <charset val="204"/>
          <scheme val="none"/>
        </font>
        <numFmt numFmtId="4" formatCode="#,##0.00"/>
        <alignment horizontal="center" vertical="center"/>
        <border outline="0">
          <right style="thin">
            <color indexed="64"/>
          </right>
          <bottom style="thin">
            <color indexed="64"/>
          </bottom>
        </border>
      </ndxf>
    </rcc>
    <rfmt sheetId="1" sqref="K1968"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L1968" start="0" length="0">
      <dxf>
        <font>
          <sz val="9"/>
          <color auto="1"/>
          <name val="Times New Roman"/>
          <family val="1"/>
          <charset val="204"/>
          <scheme val="none"/>
        </font>
        <alignment horizontal="center" vertical="center"/>
        <border outline="0">
          <right style="thin">
            <color indexed="64"/>
          </right>
          <bottom style="thin">
            <color indexed="64"/>
          </bottom>
        </border>
      </dxf>
    </rfmt>
    <rfmt sheetId="1" sqref="M1968"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N1968"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O1968" start="0" length="0">
      <dxf>
        <font>
          <sz val="9"/>
          <color auto="1"/>
          <name val="Times New Roman"/>
          <family val="1"/>
          <charset val="204"/>
          <scheme val="none"/>
        </font>
        <numFmt numFmtId="166" formatCode="#\ ###\ ###\ ##0.00"/>
        <alignment horizontal="center" vertical="center" wrapText="1"/>
        <border outline="0">
          <right style="thin">
            <color indexed="64"/>
          </right>
          <bottom style="thin">
            <color indexed="64"/>
          </bottom>
        </border>
      </dxf>
    </rfmt>
    <rfmt sheetId="1" sqref="P1968"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Q1968"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R1968"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S1968" start="0" length="0">
      <dxf>
        <font>
          <sz val="9"/>
          <color auto="1"/>
          <name val="Times New Roman"/>
          <family val="1"/>
          <charset val="204"/>
          <scheme val="none"/>
        </font>
        <numFmt numFmtId="4" formatCode="#,##0.00"/>
        <alignment horizontal="center" vertical="center"/>
        <border outline="0">
          <top style="thin">
            <color indexed="64"/>
          </top>
          <bottom style="thin">
            <color indexed="64"/>
          </bottom>
        </border>
      </dxf>
    </rfmt>
  </rrc>
</revisions>
</file>

<file path=xl/revisions/revisionLog5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61" sId="1" numFmtId="4">
    <oc r="H1968">
      <v>4358540.79</v>
    </oc>
    <nc r="H1968">
      <v>549779.92000000004</v>
    </nc>
  </rcc>
  <rfmt sheetId="1" sqref="H1968">
    <dxf>
      <fill>
        <patternFill patternType="solid">
          <bgColor rgb="FFFFFF00"/>
        </patternFill>
      </fill>
    </dxf>
  </rfmt>
  <rcc rId="25762" sId="1" numFmtId="4">
    <oc r="I1968">
      <v>2084351.39</v>
    </oc>
    <nc r="I1968">
      <v>217396.8</v>
    </nc>
  </rcc>
  <rfmt sheetId="1" sqref="I1968">
    <dxf>
      <fill>
        <patternFill patternType="solid">
          <bgColor rgb="FFFFFF00"/>
        </patternFill>
      </fill>
    </dxf>
  </rfmt>
</revisions>
</file>

<file path=xl/revisions/revisionLog5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63" sId="1" numFmtId="4">
    <oc r="J1968">
      <v>6053318.1100000003</v>
    </oc>
    <nc r="J1968"/>
  </rcc>
  <rfmt sheetId="1" sqref="J1968">
    <dxf>
      <fill>
        <patternFill patternType="solid">
          <bgColor rgb="FFFFFF00"/>
        </patternFill>
      </fill>
    </dxf>
  </rfmt>
  <rcc rId="25764" sId="1">
    <oc r="T1968" t="inlineStr">
      <is>
        <t>ТС выше 0,00 на 2023</t>
      </is>
    </oc>
    <nc r="T1968" t="inlineStr">
      <is>
        <t>ТС и ХГВС выше 0,00; ВО полностью на 2023</t>
      </is>
    </nc>
  </rcc>
</revisions>
</file>

<file path=xl/revisions/revisionLog5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65" sId="1">
    <oc r="C1968">
      <f>ROUND(SUM(D1968+E1968+F1968+G1968+H1968+I1968+J1968+K1968+M1968+O1968+P1968+Q1968+R1968+S1968),2)</f>
    </oc>
    <nc r="C1968">
      <f>ROUND(SUM(D1968+E1968+F1968+G1968+H1968+I1968+J1968+K1968+M1968+O1968+P1968+Q1968+R1968+S1968),2)</f>
    </nc>
  </rcc>
</revisions>
</file>

<file path=xl/revisions/revisionLog5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66" sId="2">
    <nc r="C126">
      <v>2022</v>
    </nc>
  </rcc>
  <rcc rId="25767" sId="2" odxf="1" dxf="1">
    <nc r="B126" t="inlineStr">
      <is>
        <t>-</t>
      </is>
    </nc>
    <odxf>
      <alignment vertical="top"/>
    </odxf>
    <ndxf>
      <alignment vertical="center"/>
    </ndxf>
  </rcc>
  <rcc rId="25768" sId="2">
    <nc r="A126">
      <v>86</v>
    </nc>
  </rcc>
  <rcc rId="25769" sId="2">
    <nc r="D126" t="inlineStr">
      <is>
        <t>Советский район</t>
      </is>
    </nc>
  </rcc>
  <rcc rId="25770" sId="2">
    <nc r="E126" t="inlineStr">
      <is>
        <t>пгт. Агириш, ул. Спортивная, д. 16А</t>
      </is>
    </nc>
  </rcc>
  <rcc rId="25771" sId="2" numFmtId="4">
    <nc r="F126">
      <v>459613.43</v>
    </nc>
  </rcc>
  <rfmt sheetId="2" sqref="G126" start="0" length="0">
    <dxf>
      <alignment vertical="center" wrapText="1"/>
    </dxf>
  </rfmt>
  <rcc rId="25772" sId="2">
    <nc r="G126" t="inlineStr">
      <is>
        <t>По невозможности с 2022 на 2026 (Приказ № 193 от 28.11.2022)</t>
      </is>
    </nc>
  </rcc>
  <rrc rId="25773" sId="1" ref="A1903:XFD1903" action="deleteRow">
    <rfmt sheetId="1" xfDxf="1" sqref="A1903:XFD1903" start="0" length="0">
      <dxf>
        <font>
          <color auto="1"/>
        </font>
      </dxf>
    </rfmt>
    <rcc rId="0" sId="1" dxf="1">
      <nc r="A1903">
        <v>417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903" t="inlineStr">
        <is>
          <t>пгт. Агириш, ул. Спортивная, д. 16А</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bottom style="thin">
            <color indexed="64"/>
          </bottom>
        </border>
      </ndxf>
    </rcc>
    <rcc rId="0" sId="1" dxf="1">
      <nc r="C1903">
        <f>ROUND(SUM(D1903+E1903+F1903+G1903+H1903+I1903+J1903+K1903+M1903+O1903+P1903+Q1903+R1903+S1903),2)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bottom style="thin">
            <color indexed="64"/>
          </bottom>
        </border>
      </ndxf>
    </rcc>
    <rcc rId="0" sId="1" dxf="1">
      <nc r="D1903">
        <f>ROUND((F1903+G1903+H1903+I1903+J1903+K1903+M1903+O1903+P1903+Q1903+R1903+S1903)*0.0214,2)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0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F1903" start="0" length="0">
      <dxf>
        <font>
          <sz val="9"/>
          <color auto="1"/>
          <name val="Times New Roman"/>
          <family val="1"/>
          <charset val="204"/>
          <scheme val="none"/>
        </font>
        <numFmt numFmtId="166" formatCode="#\ ###\ ###\ ##0.00"/>
        <alignment horizontal="center" vertical="center" wrapText="1"/>
        <border outline="0">
          <right style="thin">
            <color indexed="64"/>
          </right>
          <bottom style="thin">
            <color indexed="64"/>
          </bottom>
        </border>
      </dxf>
    </rfmt>
    <rfmt sheetId="1" sqref="G1903" start="0" length="0">
      <dxf>
        <font>
          <sz val="9"/>
          <color auto="1"/>
          <name val="Times New Roman"/>
          <family val="1"/>
          <charset val="204"/>
          <scheme val="none"/>
        </font>
        <numFmt numFmtId="166" formatCode="#\ ###\ ###\ ##0.00"/>
        <alignment horizontal="center" vertical="center" wrapText="1"/>
        <border outline="0">
          <right style="thin">
            <color indexed="64"/>
          </right>
          <bottom style="thin">
            <color indexed="64"/>
          </bottom>
        </border>
      </dxf>
    </rfmt>
    <rfmt sheetId="1" sqref="H1903" start="0" length="0">
      <dxf>
        <font>
          <sz val="9"/>
          <color auto="1"/>
          <name val="Times New Roman"/>
          <family val="1"/>
          <charset val="204"/>
          <scheme val="none"/>
        </font>
        <numFmt numFmtId="166" formatCode="#\ ###\ ###\ ##0.00"/>
        <alignment horizontal="center" vertical="center" wrapText="1"/>
        <border outline="0">
          <right style="thin">
            <color indexed="64"/>
          </right>
          <bottom style="thin">
            <color indexed="64"/>
          </bottom>
        </border>
      </dxf>
    </rfmt>
    <rfmt sheetId="1" sqref="I1903" start="0" length="0">
      <dxf>
        <font>
          <sz val="9"/>
          <color auto="1"/>
          <name val="Times New Roman"/>
          <family val="1"/>
          <charset val="204"/>
          <scheme val="none"/>
        </font>
        <numFmt numFmtId="166" formatCode="#\ ###\ ###\ ##0.00"/>
        <alignment horizontal="center" vertical="center" wrapText="1"/>
        <border outline="0">
          <right style="thin">
            <color indexed="64"/>
          </right>
          <bottom style="thin">
            <color indexed="64"/>
          </bottom>
        </border>
      </dxf>
    </rfmt>
    <rcc rId="0" sId="1" dxf="1" numFmtId="4">
      <nc r="J1903">
        <v>449983.78</v>
      </nc>
      <ndxf>
        <font>
          <sz val="9"/>
          <color auto="1"/>
          <name val="Times New Roman"/>
          <family val="1"/>
          <charset val="204"/>
          <scheme val="none"/>
        </font>
        <numFmt numFmtId="166" formatCode="#\ ###\ ###\ ##0.00"/>
        <alignment horizontal="center" vertical="center" wrapText="1"/>
        <border outline="0">
          <right style="thin">
            <color indexed="64"/>
          </right>
          <bottom style="thin">
            <color indexed="64"/>
          </bottom>
        </border>
      </ndxf>
    </rcc>
    <rfmt sheetId="1" sqref="K190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L1903" start="0" length="0">
      <dxf>
        <font>
          <sz val="9"/>
          <color auto="1"/>
          <name val="Times New Roman"/>
          <family val="1"/>
          <charset val="204"/>
          <scheme val="none"/>
        </font>
        <alignment horizontal="center" vertical="center"/>
        <border outline="0">
          <right style="thin">
            <color indexed="64"/>
          </right>
          <bottom style="thin">
            <color indexed="64"/>
          </bottom>
        </border>
      </dxf>
    </rfmt>
    <rfmt sheetId="1" sqref="M190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N190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O190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bottom style="thin">
            <color indexed="64"/>
          </bottom>
        </border>
      </dxf>
    </rfmt>
    <rfmt sheetId="1" sqref="P190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Q190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R190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fmt sheetId="1" sqref="S1903" start="0" length="0">
      <dxf>
        <font>
          <sz val="9"/>
          <color auto="1"/>
          <name val="Times New Roman"/>
          <family val="1"/>
          <charset val="204"/>
          <scheme val="none"/>
        </font>
        <numFmt numFmtId="4" formatCode="#,##0.00"/>
        <alignment horizontal="center" vertical="center"/>
        <border outline="0">
          <right style="thin">
            <color indexed="64"/>
          </right>
          <bottom style="thin">
            <color indexed="64"/>
          </bottom>
        </border>
      </dxf>
    </rfmt>
  </rr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'2020-2022'!$A$7:$S$1988</formula>
    <oldFormula>'2020-2022'!$A$7:$S$1988</oldFormula>
  </rdn>
  <rdn rId="0" localSheetId="2" customView="1" name="Z_80B49383_3F91_409A_996F_34ABFA0932ED_.wvu.FilterData" hidden="1" oldHidden="1">
    <formula>Примечания!$A$2:$G$163</formula>
    <oldFormula>Примечания!$A$2:$G$163</oldFormula>
  </rdn>
  <rcv guid="{80B49383-3F91-409A-996F-34ABFA0932ED}" action="add"/>
</revisions>
</file>

<file path=xl/revisions/revisionLog5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78" sId="1">
    <oc r="D1770">
      <f>ROUND(SUM(D1732:D1769),2)</f>
    </oc>
    <nc r="D1770">
      <f>ROUND(SUM(D1732:D1769),2)</f>
    </nc>
  </rcc>
  <rcv guid="{588C31BA-C36B-4B9E-AE8B-D926F1C5CA78}" action="delete"/>
  <rdn rId="0" localSheetId="1" customView="1" name="Z_588C31BA_C36B_4B9E_AE8B_D926F1C5CA78_.wvu.FilterData" hidden="1" oldHidden="1">
    <formula>'2020-2022'!$A$7:$S$1988</formula>
    <oldFormula>'2020-2022'!$A$7:$S$1988</oldFormula>
  </rdn>
  <rdn rId="0" localSheetId="2" customView="1" name="Z_588C31BA_C36B_4B9E_AE8B_D926F1C5CA78_.wvu.FilterData" hidden="1" oldHidden="1">
    <formula>Примечания!$A$2:$G$163</formula>
    <oldFormula>Примечания!$A$2:$G$163</oldFormula>
  </rdn>
  <rcv guid="{588C31BA-C36B-4B9E-AE8B-D926F1C5CA78}" action="add"/>
</revisions>
</file>

<file path=xl/revisions/revisionLog5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81" sId="2" odxf="1" dxf="1">
    <oc r="G49" t="inlineStr">
      <is>
        <t>По невозможности с 2022 на 2023</t>
      </is>
    </oc>
    <nc r="G49" t="inlineStr">
      <is>
        <t>По расторжению</t>
      </is>
    </nc>
    <odxf>
      <numFmt numFmtId="4" formatCode="#,##0.00"/>
    </odxf>
    <ndxf>
      <numFmt numFmtId="0" formatCode="General"/>
    </ndxf>
  </rcc>
  <rcc rId="25782" sId="2" odxf="1" dxf="1">
    <oc r="H49" t="inlineStr">
      <is>
        <t>комиссия авансом</t>
      </is>
    </oc>
    <nc r="H49" t="inlineStr">
      <is>
        <t>Ждем служебку</t>
      </is>
    </nc>
    <odxf>
      <font>
        <sz val="11"/>
        <color theme="1"/>
        <name val="Calibri"/>
        <family val="2"/>
        <scheme val="minor"/>
      </font>
      <alignment horizontal="general" vertical="bottom" wrapText="0"/>
      <border outline="0">
        <left/>
        <right/>
      </border>
    </odxf>
    <ndxf>
      <font>
        <sz val="11"/>
        <color theme="1"/>
        <name val="Times New Roman"/>
        <family val="1"/>
        <charset val="204"/>
        <scheme val="none"/>
      </font>
      <alignment horizontal="center" vertical="center" wrapText="1"/>
      <border outline="0">
        <left style="thin">
          <color indexed="64"/>
        </left>
        <right style="thin">
          <color indexed="64"/>
        </right>
      </border>
    </ndxf>
  </rcc>
  <rrc rId="25783" sId="2" ref="A69:XFD70" action="insertRow"/>
  <rcc rId="25784" sId="2">
    <nc r="E69" t="inlineStr">
      <is>
        <t>проезд Первопроходцев, д. 11/1</t>
      </is>
    </nc>
  </rcc>
  <rcc rId="25785" sId="2">
    <nc r="F69">
      <v>26458741.079999998</v>
    </nc>
  </rcc>
  <rrc rId="25786" sId="1" ref="A1823:XFD1823" action="deleteRow">
    <rfmt sheetId="1" xfDxf="1" sqref="A1823:XFD1823" start="0" length="0">
      <dxf>
        <font>
          <color auto="1"/>
        </font>
      </dxf>
    </rfmt>
    <rcc rId="0" sId="1" dxf="1">
      <nc r="A1823">
        <v>329</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23" t="inlineStr">
        <is>
          <t>проезд Первопроходцев, д. 11/1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23">
        <f>ROUND(SUM(D1823+E1823+F1823+G1823+H1823+I1823+J1823+K1823+M1823+O1823+P1823+Q1823+R1823+S1823),2)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23">
        <f>ROUND((F1823+G1823+H1823+I1823+J1823+K1823+M1823+O1823+P1823+Q1823+R1823+S1823)*0.0214,2)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823">
        <v>2700000</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cc rId="0" sId="1" dxf="1" numFmtId="4">
      <nc r="H1823">
        <v>1700000</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I1823">
        <v>600000</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J1823">
        <v>1000000</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K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2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23"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23">
        <v>7008238.7699999996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P1823">
        <v>2172407.8199999998</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Q182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cc rId="0" sId="1" dxf="1" numFmtId="4">
      <nc r="R1823">
        <v>10723740.6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S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5787" sId="2">
    <nc r="E70" t="inlineStr">
      <is>
        <t>ул. Гагарина, д. 24</t>
      </is>
    </nc>
  </rcc>
  <rcc rId="25788" sId="2">
    <nc r="F70">
      <v>25810399.600000001</v>
    </nc>
  </rcc>
  <rcc rId="25789" sId="2">
    <nc r="B69" t="inlineStr">
      <is>
        <t>-</t>
      </is>
    </nc>
  </rcc>
  <rcc rId="25790" sId="2">
    <nc r="C69" t="inlineStr">
      <is>
        <t>2022</t>
      </is>
    </nc>
  </rcc>
  <rcc rId="25791" sId="2">
    <nc r="D69" t="inlineStr">
      <is>
        <t>Сургут</t>
      </is>
    </nc>
  </rcc>
  <rcc rId="25792" sId="2">
    <nc r="B70" t="inlineStr">
      <is>
        <t>-</t>
      </is>
    </nc>
  </rcc>
  <rcc rId="25793" sId="2">
    <nc r="C70" t="inlineStr">
      <is>
        <t>2022</t>
      </is>
    </nc>
  </rcc>
  <rcc rId="25794" sId="2">
    <nc r="D70" t="inlineStr">
      <is>
        <t>Сургут</t>
      </is>
    </nc>
  </rcc>
  <rcc rId="25795" sId="2">
    <nc r="G69" t="inlineStr">
      <is>
        <t>По расторжению</t>
      </is>
    </nc>
  </rcc>
  <rcc rId="25796" sId="2">
    <nc r="G70" t="inlineStr">
      <is>
        <t>По расторжению</t>
      </is>
    </nc>
  </rcc>
</revisions>
</file>

<file path=xl/revisions/revisionLog5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797" sId="1" ref="A1831:XFD1831" action="deleteRow">
    <rfmt sheetId="1" xfDxf="1" sqref="A1831:XFD1831" start="0" length="0">
      <dxf>
        <font>
          <color auto="1"/>
        </font>
      </dxf>
    </rfmt>
    <rcc rId="0" sId="1" dxf="1">
      <nc r="A1831">
        <v>339</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31" t="inlineStr">
        <is>
          <t>ул. Гагарина, д. 24</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31">
        <f>ROUND(SUM(D1831+E1831+F1831+G1831+H1831+I1831+J1831+K1831+M1831+O1831+P1831+Q1831+R1831+S1831),2)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31">
        <f>ROUND((F1831+G1831+H1831+I1831+J1831+K1831+M1831+O1831+P1831+Q1831+R1831+S1831)*0.0214,2)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3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3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G183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H183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I183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J183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K183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31"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3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3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31"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P183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31"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cc rId="0" sId="1" dxf="1" numFmtId="4">
      <nc r="R1831">
        <v>25269629.530000001</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S183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026">
    <dxf>
      <fill>
        <patternFill patternType="solid">
          <bgColor rgb="FFFFFF00"/>
        </patternFill>
      </fill>
    </dxf>
  </rfmt>
  <rcc rId="17210" sId="1" numFmtId="4">
    <oc r="G2026">
      <v>12713808.83</v>
    </oc>
    <nc r="G2026">
      <v>6106678.1799999997</v>
    </nc>
  </rcc>
  <rfmt sheetId="1" sqref="I2026">
    <dxf>
      <fill>
        <patternFill patternType="solid">
          <bgColor rgb="FFFFFF00"/>
        </patternFill>
      </fill>
    </dxf>
  </rfmt>
  <rcc rId="17211" sId="1" numFmtId="4">
    <oc r="I2026">
      <v>4413238.6399999997</v>
    </oc>
    <nc r="I2026">
      <v>1662673.36</v>
    </nc>
  </rcc>
  <rfmt sheetId="1" sqref="H2026">
    <dxf>
      <fill>
        <patternFill patternType="solid">
          <bgColor rgb="FFFFFF00"/>
        </patternFill>
      </fill>
    </dxf>
  </rfmt>
  <rcc rId="17212" sId="1" numFmtId="4">
    <oc r="H2026">
      <v>9228661.2200000007</v>
    </oc>
    <nc r="H2026">
      <v>4821021.46</v>
    </nc>
  </rcc>
  <rfmt sheetId="1" sqref="G2032">
    <dxf>
      <fill>
        <patternFill patternType="solid">
          <bgColor rgb="FFFFFF00"/>
        </patternFill>
      </fill>
    </dxf>
  </rfmt>
  <rcc rId="17213" sId="1" numFmtId="4">
    <oc r="G2032">
      <v>4278317.8600000003</v>
    </oc>
    <nc r="G2032">
      <v>2327856.0699999998</v>
    </nc>
  </rcc>
  <rfmt sheetId="1" sqref="I2032">
    <dxf>
      <fill>
        <patternFill patternType="solid">
          <bgColor rgb="FFFFFF00"/>
        </patternFill>
      </fill>
    </dxf>
  </rfmt>
  <rcc rId="17214" sId="1" numFmtId="4">
    <oc r="I2032">
      <v>1485130.9</v>
    </oc>
    <nc r="I2032">
      <v>389090.17</v>
    </nc>
  </rcc>
  <rcc rId="17215" sId="1" numFmtId="4">
    <oc r="H2032">
      <v>3105524.16</v>
    </oc>
    <nc r="H2032">
      <v>1154909.3</v>
    </nc>
  </rcc>
  <rfmt sheetId="1" sqref="H2032">
    <dxf>
      <fill>
        <patternFill patternType="solid">
          <bgColor rgb="FFFFFF00"/>
        </patternFill>
      </fill>
    </dxf>
  </rfmt>
  <rfmt sheetId="1" sqref="G2033">
    <dxf>
      <fill>
        <patternFill patternType="solid">
          <bgColor rgb="FFFFFF00"/>
        </patternFill>
      </fill>
    </dxf>
  </rfmt>
  <rcc rId="17216" sId="1" numFmtId="4">
    <oc r="G2033">
      <v>3397124.62</v>
    </oc>
    <nc r="G2033">
      <v>2978512.08</v>
    </nc>
  </rcc>
  <rfmt sheetId="1" sqref="I2033">
    <dxf>
      <fill>
        <patternFill patternType="solid">
          <bgColor rgb="FFFFFF00"/>
        </patternFill>
      </fill>
    </dxf>
  </rfmt>
  <rcc rId="17217" sId="1" numFmtId="4">
    <oc r="I2033">
      <v>1179242.6100000001</v>
    </oc>
    <nc r="I2033">
      <v>499678.71999999997</v>
    </nc>
  </rcc>
  <rfmt sheetId="1" sqref="H2033">
    <dxf>
      <fill>
        <patternFill patternType="solid">
          <bgColor rgb="FFFFFF00"/>
        </patternFill>
      </fill>
    </dxf>
  </rfmt>
  <rcc rId="17218" sId="1" numFmtId="4">
    <oc r="H2033">
      <v>2465887.98</v>
    </oc>
    <nc r="H2033">
      <v>1371842.38</v>
    </nc>
  </rcc>
  <rfmt sheetId="1" sqref="I2029">
    <dxf>
      <fill>
        <patternFill patternType="solid">
          <bgColor rgb="FFFFFF00"/>
        </patternFill>
      </fill>
    </dxf>
  </rfmt>
  <rcc rId="17219" sId="1" numFmtId="4">
    <oc r="I2029">
      <v>3326103.26</v>
    </oc>
    <nc r="I2029">
      <v>1858992.68</v>
    </nc>
  </rcc>
  <rfmt sheetId="1" sqref="H2029">
    <dxf>
      <fill>
        <patternFill patternType="solid">
          <bgColor rgb="FFFFFF00"/>
        </patternFill>
      </fill>
    </dxf>
  </rfmt>
  <rcc rId="17220" sId="1" numFmtId="4">
    <oc r="H2029">
      <v>6955318.4500000002</v>
    </oc>
    <nc r="H2029">
      <v>4747159.8600000003</v>
    </nc>
  </rcc>
  <rfmt sheetId="1" sqref="G2029">
    <dxf>
      <fill>
        <patternFill patternType="solid">
          <bgColor rgb="FFFFFF00"/>
        </patternFill>
      </fill>
    </dxf>
  </rfmt>
  <rcc rId="17221" sId="1" numFmtId="4">
    <oc r="G2029">
      <v>9581952.0299999993</v>
    </oc>
    <nc r="G2029">
      <v>5216873.58</v>
    </nc>
  </rcc>
  <rfmt sheetId="1" sqref="O2029">
    <dxf>
      <fill>
        <patternFill patternType="solid">
          <bgColor rgb="FFFFFF00"/>
        </patternFill>
      </fill>
    </dxf>
  </rfmt>
  <rcc rId="17222" sId="1" numFmtId="4">
    <oc r="O2029">
      <v>12191723.619999999</v>
    </oc>
    <nc r="O2029">
      <v>8868606.9800000004</v>
    </nc>
  </rcc>
  <rfmt sheetId="1" sqref="G2030">
    <dxf>
      <fill>
        <patternFill patternType="solid">
          <bgColor rgb="FFFFFF00"/>
        </patternFill>
      </fill>
    </dxf>
  </rfmt>
  <rcc rId="17223" sId="1" numFmtId="4">
    <oc r="G2030">
      <v>2042373.34</v>
    </oc>
    <nc r="G2030">
      <v>1135442.06</v>
    </nc>
  </rcc>
  <rfmt sheetId="1" sqref="I2030">
    <dxf>
      <fill>
        <patternFill patternType="solid">
          <bgColor rgb="FFFFFF00"/>
        </patternFill>
      </fill>
    </dxf>
  </rfmt>
  <rcc rId="17224" sId="1" numFmtId="4">
    <oc r="I2030">
      <v>708968.3</v>
    </oc>
    <nc r="I2030">
      <v>177233.53</v>
    </nc>
  </rcc>
  <rfmt sheetId="1" sqref="H2030">
    <dxf>
      <fill>
        <patternFill patternType="solid">
          <bgColor rgb="FFFFFF00"/>
        </patternFill>
      </fill>
    </dxf>
  </rfmt>
  <rcc rId="17225" sId="1" numFmtId="4">
    <oc r="H2030">
      <v>1482507.84</v>
    </oc>
    <nc r="H2030">
      <v>681386.42</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'2020-2022'!$A$7:$S$2128</formula>
    <oldFormula>'2020-2022'!$A$7:$S$2128</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5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xfDxf="1" sqref="F66" start="0" length="0">
    <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dxf>
  </rfmt>
  <rcc rId="25798" sId="2">
    <nc r="E66" t="inlineStr">
      <is>
        <t>мкр. Энергетиков, д 40</t>
      </is>
    </nc>
  </rcc>
  <rcc rId="25799" sId="2">
    <nc r="A66">
      <v>87</v>
    </nc>
  </rcc>
  <rcc rId="25800" sId="2">
    <nc r="B66" t="inlineStr">
      <is>
        <t>-</t>
      </is>
    </nc>
  </rcc>
  <rcc rId="25801" sId="2">
    <nc r="C66">
      <v>2020</v>
    </nc>
  </rcc>
  <rcc rId="25802" sId="2">
    <nc r="D66" t="inlineStr">
      <is>
        <t>Нягань</t>
      </is>
    </nc>
  </rcc>
  <rcc rId="25803" sId="2" odxf="1" dxf="1">
    <nc r="G66" t="inlineStr">
      <is>
        <t>Исключен из ДПКР аварийный 33/01-вх</t>
      </is>
    </nc>
    <odxf>
      <alignment vertical="top" wrapText="0"/>
    </odxf>
    <ndxf>
      <alignment vertical="center" wrapText="1"/>
    </ndxf>
  </rcc>
  <rcc rId="25804" sId="2" odxf="1" dxf="1" numFmtId="4">
    <nc r="F66">
      <v>24201.360000000001</v>
    </nc>
    <ndxf>
      <font>
        <sz val="9"/>
        <color auto="1"/>
        <name val="Times New Roman"/>
        <family val="1"/>
        <charset val="204"/>
        <scheme val="none"/>
      </font>
      <alignment vertical="top" wrapText="0"/>
    </ndxf>
  </rcc>
</revisions>
</file>

<file path=xl/revisions/revisionLog5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805" sId="2">
    <nc r="E43" t="inlineStr">
      <is>
        <t>пр-кт. Мира, д. 35КОРП2</t>
      </is>
    </nc>
  </rcc>
  <rcc rId="25806" sId="2">
    <nc r="F43">
      <v>1098813.83</v>
    </nc>
  </rcc>
  <rcc rId="25807" sId="2" odxf="1" dxf="1">
    <nc r="B43" t="inlineStr">
      <is>
        <t>-</t>
      </is>
    </nc>
    <odxf>
      <alignment vertical="top"/>
    </odxf>
    <ndxf>
      <alignment vertical="center"/>
    </ndxf>
  </rcc>
  <rcc rId="25808" sId="2" odxf="1" dxf="1">
    <nc r="C43" t="inlineStr">
      <is>
        <t>2022</t>
      </is>
    </nc>
    <odxf>
      <numFmt numFmtId="0" formatCode="General"/>
      <alignment vertical="top"/>
    </odxf>
    <ndxf>
      <numFmt numFmtId="30" formatCode="@"/>
      <alignment vertical="center"/>
    </ndxf>
  </rcc>
  <rcc rId="25809" sId="2" odxf="1" dxf="1">
    <nc r="D43" t="inlineStr">
      <is>
        <t>Сургут</t>
      </is>
    </nc>
    <odxf>
      <font>
        <name val="Times New Roman"/>
        <family val="1"/>
        <charset val="204"/>
        <scheme val="none"/>
      </font>
    </odxf>
    <ndxf>
      <font>
        <sz val="10"/>
        <color auto="1"/>
        <name val="Times New Roman"/>
        <family val="1"/>
        <charset val="204"/>
        <scheme val="none"/>
      </font>
    </ndxf>
  </rcc>
  <rcc rId="25810" sId="2">
    <nc r="G43" t="inlineStr">
      <is>
        <t>По расторжению</t>
      </is>
    </nc>
  </rcc>
  <rfmt sheetId="2" sqref="A66:XFD66 A43:XFD43">
    <dxf>
      <fill>
        <patternFill patternType="solid">
          <bgColor rgb="FFFF0000"/>
        </patternFill>
      </fill>
    </dxf>
  </rfmt>
</revisions>
</file>

<file path=xl/revisions/revisionLog5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66:XFD66">
    <dxf>
      <fill>
        <patternFill patternType="none">
          <bgColor auto="1"/>
        </patternFill>
      </fill>
    </dxf>
  </rfmt>
  <rfmt sheetId="2" sqref="E43" start="0" length="0">
    <dxf>
      <font>
        <sz val="10"/>
        <color auto="1"/>
        <name val="Times New Roman"/>
        <family val="1"/>
        <charset val="204"/>
        <scheme val="none"/>
      </font>
      <fill>
        <patternFill patternType="none">
          <bgColor indexed="65"/>
        </patternFill>
      </fill>
      <alignment horizontal="left" vertical="center" wrapText="1"/>
    </dxf>
  </rfmt>
  <rfmt sheetId="2" sqref="F43" start="0" length="0">
    <dxf>
      <font>
        <sz val="9"/>
        <color auto="1"/>
        <name val="Times New Roman"/>
        <family val="1"/>
        <charset val="204"/>
        <scheme val="none"/>
      </font>
      <numFmt numFmtId="4" formatCode="#,##0.00"/>
      <fill>
        <patternFill patternType="none">
          <bgColor indexed="65"/>
        </patternFill>
      </fill>
      <alignment vertical="center" wrapText="1"/>
    </dxf>
  </rfmt>
  <rfmt sheetId="2" sqref="E101" start="0" length="0">
    <dxf>
      <font>
        <sz val="10"/>
        <color auto="1"/>
        <name val="Times New Roman"/>
        <family val="1"/>
        <charset val="204"/>
        <scheme val="none"/>
      </font>
      <alignment horizontal="left" vertical="center" wrapText="1"/>
    </dxf>
  </rfmt>
  <rfmt sheetId="2" sqref="F101" start="0" length="0">
    <dxf>
      <font>
        <sz val="9"/>
        <color auto="1"/>
        <name val="Times New Roman"/>
        <family val="1"/>
        <charset val="204"/>
        <scheme val="none"/>
      </font>
      <numFmt numFmtId="4" formatCode="#,##0.00"/>
      <alignment vertical="center" wrapText="1"/>
    </dxf>
  </rfmt>
  <rcc rId="25811" sId="2" odxf="1" dxf="1">
    <nc r="B101" t="inlineStr">
      <is>
        <t>-</t>
      </is>
    </nc>
    <odxf>
      <fill>
        <patternFill patternType="none">
          <bgColor indexed="65"/>
        </patternFill>
      </fill>
      <alignment vertical="top"/>
    </odxf>
    <ndxf>
      <fill>
        <patternFill patternType="solid">
          <bgColor rgb="FFFF0000"/>
        </patternFill>
      </fill>
      <alignment vertical="center"/>
    </ndxf>
  </rcc>
  <rcc rId="25812" sId="2" odxf="1" dxf="1">
    <nc r="C101" t="inlineStr">
      <is>
        <t>2022</t>
      </is>
    </nc>
    <odxf>
      <numFmt numFmtId="0" formatCode="General"/>
      <fill>
        <patternFill patternType="none">
          <bgColor indexed="65"/>
        </patternFill>
      </fill>
      <alignment vertical="top"/>
    </odxf>
    <ndxf>
      <numFmt numFmtId="30" formatCode="@"/>
      <fill>
        <patternFill patternType="solid">
          <bgColor rgb="FFFF0000"/>
        </patternFill>
      </fill>
      <alignment vertical="center"/>
    </ndxf>
  </rcc>
  <rcc rId="25813" sId="2" odxf="1" dxf="1">
    <nc r="D101" t="inlineStr">
      <is>
        <t>Сургут</t>
      </is>
    </nc>
    <odxf>
      <font>
        <name val="Times New Roman"/>
        <family val="1"/>
        <charset val="204"/>
        <scheme val="none"/>
      </font>
      <fill>
        <patternFill patternType="none">
          <bgColor indexed="65"/>
        </patternFill>
      </fill>
    </odxf>
    <ndxf>
      <font>
        <sz val="10"/>
        <color auto="1"/>
        <name val="Times New Roman"/>
        <family val="1"/>
        <charset val="204"/>
        <scheme val="none"/>
      </font>
      <fill>
        <patternFill patternType="solid">
          <bgColor rgb="FFFF0000"/>
        </patternFill>
      </fill>
    </ndxf>
  </rcc>
  <rcc rId="25814" sId="2" odxf="1" dxf="1">
    <nc r="G101" t="inlineStr">
      <is>
        <t>По расторжению</t>
      </is>
    </nc>
    <odxf>
      <fill>
        <patternFill patternType="none">
          <bgColor indexed="65"/>
        </patternFill>
      </fill>
    </odxf>
    <ndxf>
      <fill>
        <patternFill patternType="solid">
          <bgColor rgb="FFFF0000"/>
        </patternFill>
      </fill>
    </ndxf>
  </rcc>
  <rcc rId="25815" sId="2">
    <oc r="E43" t="inlineStr">
      <is>
        <t>пр-кт. Мира, д. 35КОРП2</t>
      </is>
    </oc>
    <nc r="E43" t="inlineStr">
      <is>
        <t>пр-кт. Мира, д. 35КОРП1</t>
      </is>
    </nc>
  </rcc>
  <rcc rId="25816" sId="2" numFmtId="4">
    <oc r="F43">
      <v>1098813.83</v>
    </oc>
    <nc r="F43">
      <v>1772106.74</v>
    </nc>
  </rcc>
  <rcc rId="25817" sId="2">
    <nc r="E101" t="inlineStr">
      <is>
        <t>пр-кт. Мира, д. 35КОРП2</t>
      </is>
    </nc>
  </rcc>
  <rcc rId="25818" sId="2" numFmtId="4">
    <nc r="F101">
      <v>1098813.83</v>
    </nc>
  </rcc>
  <rfmt sheetId="2" sqref="A43:XFD43 A101:XFD101">
    <dxf>
      <fill>
        <patternFill>
          <bgColor rgb="FFFF0000"/>
        </patternFill>
      </fill>
    </dxf>
  </rfmt>
</revisions>
</file>

<file path=xl/revisions/revisionLog5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819" sId="1" ref="A1816:XFD1816" action="deleteRow">
    <rfmt sheetId="1" xfDxf="1" sqref="A1816:XFD1816" start="0" length="0">
      <dxf>
        <font>
          <color auto="1"/>
        </font>
      </dxf>
    </rfmt>
    <rcc rId="0" sId="1" dxf="1">
      <nc r="A1816">
        <v>322</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16" t="inlineStr">
        <is>
          <t>пр-кт. Мира, д. 35КОРП1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16">
        <f>ROUND(SUM(D1816+E1816+F1816+G1816+H1816+I1816+J1816+K1816+M1816+O1816+P1816+Q1816+R1816+S1816),2)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16">
        <f>ROUND((F1816+G1816+H1816+I1816+J1816+K1816+M1816+O1816+P1816+Q1816+R1816+S1816)*0.0214,2)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16"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cc rId="0" sId="1" dxf="1" numFmtId="4">
      <nc r="G1816">
        <v>1734978.21</v>
      </nc>
      <n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ndxf>
    </rcc>
    <rfmt sheetId="1" sqref="H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16"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16"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5820" sId="1" ref="A1816:XFD1816" action="deleteRow">
    <rfmt sheetId="1" xfDxf="1" sqref="A1816:XFD1816" start="0" length="0">
      <dxf>
        <font>
          <color auto="1"/>
        </font>
      </dxf>
    </rfmt>
    <rcc rId="0" sId="1" dxf="1">
      <nc r="A1816">
        <v>323</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16" t="inlineStr">
        <is>
          <t>пр-кт. Мира, д. 35КОРП2</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16">
        <f>ROUND(SUM(D1816+E1816+F1816+G1816+H1816+I1816+J1816+K1816+M1816+O1816+P1816+Q1816+R1816+S1816),2)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umFmtId="4">
      <nc r="D1816">
        <v>15534.23</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G1816">
        <v>1083279.6000000001</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H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16"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L1816"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16"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5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66" start="0" length="0">
    <dxf>
      <font>
        <sz val="9"/>
        <color auto="1"/>
        <name val="Times New Roman"/>
        <family val="1"/>
        <charset val="204"/>
        <scheme val="none"/>
      </font>
    </dxf>
  </rfmt>
  <rfmt sheetId="2" sqref="D66" start="0" length="0">
    <dxf>
      <font>
        <sz val="10"/>
        <color auto="1"/>
        <name val="Times New Roman"/>
        <family val="1"/>
        <charset val="204"/>
        <scheme val="none"/>
      </font>
      <alignment horizontal="general"/>
    </dxf>
  </rfmt>
  <rfmt sheetId="2" sqref="D66" start="0" length="0">
    <dxf>
      <alignment horizontal="center" vertical="center"/>
    </dxf>
  </rfmt>
</revisions>
</file>

<file path=xl/revisions/revisionLog5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xfDxf="1" s="1" sqref="G167" start="0" length="0">
    <dxf>
      <font>
        <b val="0"/>
        <i val="0"/>
        <strike val="0"/>
        <condense val="0"/>
        <extend val="0"/>
        <outline val="0"/>
        <shadow val="0"/>
        <u val="none"/>
        <vertAlign val="baseline"/>
        <sz val="11"/>
        <color auto="1"/>
        <name val="Times New Roman"/>
        <family val="1"/>
        <charset val="204"/>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rfmt>
  <rcc rId="25821" sId="2">
    <oc r="G31" t="inlineStr">
      <is>
        <t>Исключен из ДПКР аварийный 33/01-вх</t>
      </is>
    </oc>
    <nc r="G31" t="inlineStr">
      <is>
        <t>Исключен из ДПКР аварийный 33/01-Вх-16428 от 10.08.2022</t>
      </is>
    </nc>
  </rcc>
  <rcc rId="25822" sId="2" odxf="1" dxf="1">
    <oc r="G66" t="inlineStr">
      <is>
        <t>Исключен из ДПКР аварийный 33/01-вх</t>
      </is>
    </oc>
    <nc r="G66" t="inlineStr">
      <is>
        <t>Исключен из ДПКР аварийный 33/01-Вх-16428 от 10.08.2022</t>
      </is>
    </nc>
    <odxf/>
    <ndxf/>
  </rcc>
</revisions>
</file>

<file path=xl/revisions/revisionLog5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G43" start="0" length="0">
    <dxf>
      <alignment wrapText="1"/>
    </dxf>
  </rfmt>
  <rcc rId="25823" sId="2">
    <oc r="G43" t="inlineStr">
      <is>
        <t>По расторжению</t>
      </is>
    </oc>
    <nc r="G43" t="inlineStr">
      <is>
        <t>По расторжению 33/01-сд-3030 02.12.2022</t>
      </is>
    </nc>
  </rcc>
  <rcc rId="25824" sId="2" odxf="1" dxf="1">
    <oc r="G101" t="inlineStr">
      <is>
        <t>По расторжению</t>
      </is>
    </oc>
    <nc r="G101" t="inlineStr">
      <is>
        <t>По расторжению 33/01-сд-3030 02.12.2022</t>
      </is>
    </nc>
    <odxf>
      <alignment wrapText="0"/>
    </odxf>
    <ndxf>
      <alignment wrapText="1"/>
    </ndxf>
  </rcc>
  <rfmt sheetId="2" sqref="A43:XFD43 A101:XFD101">
    <dxf>
      <fill>
        <patternFill patternType="none">
          <bgColor auto="1"/>
        </patternFill>
      </fill>
    </dxf>
  </rfmt>
  <rcc rId="25825" sId="1">
    <oc r="T1817" t="inlineStr">
      <is>
        <t>Сети выше 0,00 на 2023 год</t>
      </is>
    </oc>
    <nc r="T1817" t="inlineStr">
      <is>
        <t>Сети выше 0,00 на 2026 год</t>
      </is>
    </nc>
  </rcc>
</revisions>
</file>

<file path=xl/revisions/revisionLog5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161" start="0" length="0">
    <dxf>
      <font>
        <sz val="10"/>
        <color auto="1"/>
        <name val="Times New Roman"/>
        <family val="1"/>
        <charset val="204"/>
        <scheme val="none"/>
      </font>
      <alignment horizontal="left" vertical="center" wrapText="1"/>
    </dxf>
  </rfmt>
  <rfmt sheetId="2" sqref="D161" start="0" length="0">
    <dxf>
      <numFmt numFmtId="4" formatCode="#,##0.00"/>
      <alignment horizontal="center" wrapText="0"/>
    </dxf>
  </rfmt>
  <rfmt sheetId="2" sqref="E128" start="0" length="0">
    <dxf>
      <font>
        <sz val="10"/>
        <color auto="1"/>
        <name val="Times New Roman"/>
        <family val="1"/>
        <charset val="204"/>
        <scheme val="none"/>
      </font>
      <numFmt numFmtId="2" formatCode="0.00"/>
      <alignment horizontal="left" vertical="center" wrapText="1"/>
    </dxf>
  </rfmt>
</revisions>
</file>

<file path=xl/revisions/revisionLog5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826" sId="2">
    <nc r="E102" t="inlineStr">
      <is>
        <t>пгт. Федоровский, ул. Пионерная, д. 31а</t>
      </is>
    </nc>
  </rcc>
  <rcc rId="25827" sId="2">
    <nc r="F102">
      <v>601423.32999999996</v>
    </nc>
  </rcc>
  <rcc rId="25828" sId="2" odxf="1" dxf="1">
    <nc r="B102" t="inlineStr">
      <is>
        <t>-</t>
      </is>
    </nc>
    <odxf>
      <alignment vertical="top"/>
    </odxf>
    <ndxf>
      <alignment vertical="center"/>
    </ndxf>
  </rcc>
  <rcc rId="25829" sId="2" odxf="1" dxf="1">
    <nc r="C102" t="inlineStr">
      <is>
        <t>2022</t>
      </is>
    </nc>
    <odxf>
      <numFmt numFmtId="0" formatCode="General"/>
      <alignment vertical="top"/>
    </odxf>
    <ndxf>
      <numFmt numFmtId="30" formatCode="@"/>
      <alignment vertical="center"/>
    </ndxf>
  </rcc>
  <rfmt sheetId="2" sqref="D102" start="0" length="0">
    <dxf>
      <font>
        <sz val="10"/>
        <color auto="1"/>
        <name val="Times New Roman"/>
        <family val="1"/>
        <charset val="204"/>
        <scheme val="none"/>
      </font>
    </dxf>
  </rfmt>
  <rcc rId="25830" sId="2">
    <nc r="D102" t="inlineStr">
      <is>
        <t>Сургутский район</t>
      </is>
    </nc>
  </rcc>
  <rcc rId="25831" sId="2">
    <nc r="G102" t="inlineStr">
      <is>
        <t>Аукцион не состоялся</t>
      </is>
    </nc>
  </rcc>
  <rrc rId="25832" sId="1" ref="A1929:XFD1929" action="deleteRow">
    <rfmt sheetId="1" xfDxf="1" sqref="A1929:XFD1929" start="0" length="0">
      <dxf>
        <font>
          <color auto="1"/>
        </font>
      </dxf>
    </rfmt>
    <rcc rId="0" sId="1" dxf="1">
      <nc r="A1929">
        <v>446</v>
      </nc>
      <ndxf>
        <font>
          <sz val="9"/>
          <color auto="1"/>
          <name val="Times New Roman"/>
          <family val="1"/>
          <charset val="204"/>
          <scheme val="none"/>
        </font>
        <alignment horizontal="center" vertical="center"/>
        <border outline="0">
          <left style="thin">
            <color indexed="64"/>
          </left>
          <right style="thin">
            <color indexed="64"/>
          </right>
          <top style="thin">
            <color indexed="64"/>
          </top>
          <bottom style="thin">
            <color indexed="64"/>
          </bottom>
        </border>
      </ndxf>
    </rcc>
    <rcc rId="0" sId="1" dxf="1">
      <nc r="B1929" t="inlineStr">
        <is>
          <t>пгт. Федоровский, ул. Пионерная, д. 31а</t>
        </is>
      </nc>
      <ndxf>
        <font>
          <sz val="10"/>
          <color auto="1"/>
          <name val="Times New Roman"/>
          <family val="1"/>
          <charset val="204"/>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0" sId="1" dxf="1">
      <nc r="C1929">
        <f>ROUND(SUM(D1929+E1929+F1929+G1929+H1929+I1929+J1929+K1929+M1929+O1929+P1929+Q1929+R1929+S1929),2)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929">
        <f>ROUND((F1929+G1929+H1929+I1929+J1929+K1929+M1929+O1929+P1929+Q1929+R1929+S1929)*0.0214,2)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92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F1929">
        <v>588822.53</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G1929"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H1929"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929"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1929"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92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929"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92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92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92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92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92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92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929"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5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833" sId="1">
    <oc r="A333">
      <v>305</v>
    </oc>
    <nc r="A333">
      <v>304</v>
    </nc>
  </rcc>
  <rcc rId="25834" sId="1">
    <oc r="A334">
      <v>306</v>
    </oc>
    <nc r="A334">
      <v>305</v>
    </nc>
  </rcc>
  <rcc rId="25835" sId="1">
    <oc r="A335">
      <v>307</v>
    </oc>
    <nc r="A335">
      <v>306</v>
    </nc>
  </rcc>
  <rcc rId="25836" sId="1">
    <oc r="A336">
      <v>308</v>
    </oc>
    <nc r="A336">
      <v>307</v>
    </nc>
  </rcc>
  <rcc rId="25837" sId="1" numFmtId="4">
    <oc r="A339">
      <v>309</v>
    </oc>
    <nc r="A339">
      <v>308</v>
    </nc>
  </rcc>
  <rcc rId="25838" sId="1">
    <oc r="A342">
      <v>310</v>
    </oc>
    <nc r="A342">
      <v>309</v>
    </nc>
  </rcc>
  <rcc rId="25839" sId="1">
    <oc r="A343">
      <v>311</v>
    </oc>
    <nc r="A343">
      <v>310</v>
    </nc>
  </rcc>
  <rcc rId="25840" sId="1">
    <oc r="A344">
      <v>312</v>
    </oc>
    <nc r="A344">
      <v>311</v>
    </nc>
  </rcc>
  <rcc rId="25841" sId="1">
    <oc r="A345">
      <v>313</v>
    </oc>
    <nc r="A345">
      <v>312</v>
    </nc>
  </rcc>
  <rcc rId="25842" sId="1">
    <oc r="A346">
      <v>314</v>
    </oc>
    <nc r="A346">
      <v>313</v>
    </nc>
  </rcc>
  <rcc rId="25843" sId="1">
    <oc r="A347">
      <v>315</v>
    </oc>
    <nc r="A347">
      <v>314</v>
    </nc>
  </rcc>
  <rcc rId="25844" sId="1">
    <oc r="A348">
      <v>316</v>
    </oc>
    <nc r="A348">
      <v>315</v>
    </nc>
  </rcc>
  <rcc rId="25845" sId="1">
    <oc r="A349">
      <v>317</v>
    </oc>
    <nc r="A349">
      <v>316</v>
    </nc>
  </rcc>
  <rcc rId="25846" sId="1">
    <oc r="A350">
      <v>318</v>
    </oc>
    <nc r="A350">
      <v>317</v>
    </nc>
  </rcc>
  <rcc rId="25847" sId="1">
    <oc r="A351">
      <v>319</v>
    </oc>
    <nc r="A351">
      <v>318</v>
    </nc>
  </rcc>
  <rcc rId="25848" sId="1">
    <oc r="A352">
      <v>320</v>
    </oc>
    <nc r="A352">
      <v>319</v>
    </nc>
  </rcc>
  <rcc rId="25849" sId="1">
    <oc r="A353">
      <v>321</v>
    </oc>
    <nc r="A353">
      <v>320</v>
    </nc>
  </rcc>
  <rcc rId="25850" sId="1">
    <oc r="A354">
      <v>322</v>
    </oc>
    <nc r="A354">
      <v>321</v>
    </nc>
  </rcc>
  <rcc rId="25851" sId="1">
    <oc r="A355">
      <v>323</v>
    </oc>
    <nc r="A355">
      <v>322</v>
    </nc>
  </rcc>
  <rcc rId="25852" sId="1">
    <oc r="A356">
      <v>324</v>
    </oc>
    <nc r="A356">
      <v>323</v>
    </nc>
  </rcc>
  <rcc rId="25853" sId="1">
    <oc r="A357">
      <v>325</v>
    </oc>
    <nc r="A357">
      <v>324</v>
    </nc>
  </rcc>
  <rcc rId="25854" sId="1">
    <oc r="A360">
      <v>326</v>
    </oc>
    <nc r="A360">
      <v>325</v>
    </nc>
  </rcc>
  <rcc rId="25855" sId="1">
    <oc r="A361">
      <v>327</v>
    </oc>
    <nc r="A361">
      <v>326</v>
    </nc>
  </rcc>
  <rcc rId="25856" sId="1">
    <oc r="A362">
      <v>328</v>
    </oc>
    <nc r="A362">
      <v>327</v>
    </nc>
  </rcc>
  <rcc rId="25857" sId="1">
    <oc r="A363">
      <v>329</v>
    </oc>
    <nc r="A363">
      <v>328</v>
    </nc>
  </rcc>
  <rcc rId="25858" sId="1">
    <oc r="A364">
      <v>330</v>
    </oc>
    <nc r="A364">
      <v>329</v>
    </nc>
  </rcc>
  <rcc rId="25859" sId="1">
    <oc r="A365">
      <v>331</v>
    </oc>
    <nc r="A365">
      <v>330</v>
    </nc>
  </rcc>
  <rcc rId="25860" sId="1">
    <oc r="A366">
      <v>332</v>
    </oc>
    <nc r="A366">
      <v>331</v>
    </nc>
  </rcc>
  <rcc rId="25861" sId="1">
    <oc r="A367">
      <v>333</v>
    </oc>
    <nc r="A367">
      <v>332</v>
    </nc>
  </rcc>
  <rcc rId="25862" sId="1">
    <oc r="A368">
      <v>334</v>
    </oc>
    <nc r="A368">
      <v>333</v>
    </nc>
  </rcc>
  <rcc rId="25863" sId="1">
    <oc r="A369">
      <v>335</v>
    </oc>
    <nc r="A369">
      <v>334</v>
    </nc>
  </rcc>
  <rcc rId="25864" sId="1">
    <oc r="A370">
      <v>336</v>
    </oc>
    <nc r="A370">
      <v>335</v>
    </nc>
  </rcc>
  <rcc rId="25865" sId="1">
    <oc r="A371">
      <v>337</v>
    </oc>
    <nc r="A371">
      <v>336</v>
    </nc>
  </rcc>
  <rcc rId="25866" sId="1">
    <oc r="A372">
      <v>338</v>
    </oc>
    <nc r="A372">
      <v>337</v>
    </nc>
  </rcc>
  <rcc rId="25867" sId="1">
    <oc r="A373">
      <v>339</v>
    </oc>
    <nc r="A373">
      <v>338</v>
    </nc>
  </rcc>
  <rcc rId="25868" sId="1">
    <oc r="A374">
      <v>340</v>
    </oc>
    <nc r="A374">
      <v>339</v>
    </nc>
  </rcc>
  <rcc rId="25869" sId="1">
    <oc r="A375">
      <v>341</v>
    </oc>
    <nc r="A375">
      <v>340</v>
    </nc>
  </rcc>
  <rcc rId="25870" sId="1">
    <oc r="A376">
      <v>342</v>
    </oc>
    <nc r="A376">
      <v>341</v>
    </nc>
  </rcc>
  <rcc rId="25871" sId="1">
    <oc r="A377">
      <v>343</v>
    </oc>
    <nc r="A377">
      <v>342</v>
    </nc>
  </rcc>
  <rcc rId="25872" sId="1">
    <oc r="A378">
      <v>344</v>
    </oc>
    <nc r="A378">
      <v>343</v>
    </nc>
  </rcc>
  <rcc rId="25873" sId="1">
    <oc r="A379">
      <v>345</v>
    </oc>
    <nc r="A379">
      <v>344</v>
    </nc>
  </rcc>
  <rcc rId="25874" sId="1">
    <oc r="A382">
      <v>346</v>
    </oc>
    <nc r="A382">
      <v>345</v>
    </nc>
  </rcc>
  <rcc rId="25875" sId="1">
    <oc r="A383">
      <v>347</v>
    </oc>
    <nc r="A383">
      <v>346</v>
    </nc>
  </rcc>
  <rcc rId="25876" sId="1">
    <oc r="A384">
      <v>348</v>
    </oc>
    <nc r="A384">
      <v>347</v>
    </nc>
  </rcc>
  <rcc rId="25877" sId="1">
    <oc r="A385">
      <v>349</v>
    </oc>
    <nc r="A385">
      <v>348</v>
    </nc>
  </rcc>
  <rcc rId="25878" sId="1">
    <oc r="A386">
      <v>350</v>
    </oc>
    <nc r="A386">
      <v>349</v>
    </nc>
  </rcc>
  <rcc rId="25879" sId="1">
    <oc r="A389">
      <v>351</v>
    </oc>
    <nc r="A389">
      <v>350</v>
    </nc>
  </rcc>
  <rcc rId="25880" sId="1">
    <oc r="A390">
      <v>352</v>
    </oc>
    <nc r="A390">
      <v>351</v>
    </nc>
  </rcc>
  <rcc rId="25881" sId="1">
    <oc r="A391">
      <v>353</v>
    </oc>
    <nc r="A391">
      <v>352</v>
    </nc>
  </rcc>
  <rcc rId="25882" sId="1">
    <oc r="A392">
      <v>354</v>
    </oc>
    <nc r="A392">
      <v>353</v>
    </nc>
  </rcc>
  <rcc rId="25883" sId="1">
    <oc r="A393">
      <v>355</v>
    </oc>
    <nc r="A393">
      <v>354</v>
    </nc>
  </rcc>
  <rcc rId="25884" sId="1">
    <oc r="A394">
      <v>356</v>
    </oc>
    <nc r="A394">
      <v>355</v>
    </nc>
  </rcc>
  <rcc rId="25885" sId="1">
    <oc r="A395">
      <v>357</v>
    </oc>
    <nc r="A395">
      <v>356</v>
    </nc>
  </rcc>
  <rcc rId="25886" sId="1">
    <oc r="A396">
      <v>358</v>
    </oc>
    <nc r="A396">
      <v>357</v>
    </nc>
  </rcc>
  <rcc rId="25887" sId="1">
    <oc r="A397">
      <v>359</v>
    </oc>
    <nc r="A397">
      <v>358</v>
    </nc>
  </rcc>
  <rcc rId="25888" sId="1">
    <oc r="A398">
      <v>360</v>
    </oc>
    <nc r="A398">
      <v>359</v>
    </nc>
  </rcc>
  <rcc rId="25889" sId="1">
    <oc r="A399">
      <v>361</v>
    </oc>
    <nc r="A399">
      <v>360</v>
    </nc>
  </rcc>
  <rcc rId="25890" sId="1">
    <oc r="A400">
      <v>362</v>
    </oc>
    <nc r="A400">
      <v>361</v>
    </nc>
  </rcc>
  <rcc rId="25891" sId="1">
    <oc r="A401">
      <v>363</v>
    </oc>
    <nc r="A401">
      <v>362</v>
    </nc>
  </rcc>
  <rcc rId="25892" sId="1">
    <oc r="A402">
      <v>364</v>
    </oc>
    <nc r="A402">
      <v>363</v>
    </nc>
  </rcc>
  <rcc rId="25893" sId="1">
    <oc r="A403">
      <v>365</v>
    </oc>
    <nc r="A403">
      <v>364</v>
    </nc>
  </rcc>
  <rcc rId="25894" sId="1">
    <oc r="A404">
      <v>366</v>
    </oc>
    <nc r="A404">
      <v>365</v>
    </nc>
  </rcc>
  <rcc rId="25895" sId="1">
    <oc r="A405">
      <v>367</v>
    </oc>
    <nc r="A405">
      <v>366</v>
    </nc>
  </rcc>
  <rcc rId="25896" sId="1">
    <oc r="A406">
      <v>368</v>
    </oc>
    <nc r="A406">
      <v>367</v>
    </nc>
  </rcc>
  <rcc rId="25897" sId="1">
    <oc r="A407">
      <v>369</v>
    </oc>
    <nc r="A407">
      <v>368</v>
    </nc>
  </rcc>
  <rcc rId="25898" sId="1">
    <oc r="A408">
      <v>370</v>
    </oc>
    <nc r="A408">
      <v>369</v>
    </nc>
  </rcc>
  <rcc rId="25899" sId="1">
    <oc r="A409">
      <v>371</v>
    </oc>
    <nc r="A409">
      <v>370</v>
    </nc>
  </rcc>
  <rcc rId="25900" sId="1">
    <oc r="A410">
      <v>372</v>
    </oc>
    <nc r="A410">
      <v>371</v>
    </nc>
  </rcc>
  <rcc rId="25901" sId="1">
    <oc r="A411">
      <v>373</v>
    </oc>
    <nc r="A411">
      <v>372</v>
    </nc>
  </rcc>
  <rcc rId="25902" sId="1">
    <oc r="A412">
      <v>374</v>
    </oc>
    <nc r="A412">
      <v>373</v>
    </nc>
  </rcc>
  <rcc rId="25903" sId="1">
    <oc r="A413">
      <v>375</v>
    </oc>
    <nc r="A413">
      <v>374</v>
    </nc>
  </rcc>
  <rcc rId="25904" sId="1">
    <oc r="A414">
      <v>376</v>
    </oc>
    <nc r="A414">
      <v>375</v>
    </nc>
  </rcc>
  <rcc rId="25905" sId="1">
    <oc r="A415">
      <v>377</v>
    </oc>
    <nc r="A415">
      <v>376</v>
    </nc>
  </rcc>
  <rcc rId="25906" sId="1">
    <oc r="A416">
      <v>378</v>
    </oc>
    <nc r="A416">
      <v>377</v>
    </nc>
  </rcc>
  <rcc rId="25907" sId="1">
    <oc r="A417">
      <v>379</v>
    </oc>
    <nc r="A417">
      <v>378</v>
    </nc>
  </rcc>
  <rcc rId="25908" sId="1">
    <oc r="A418">
      <v>380</v>
    </oc>
    <nc r="A418">
      <v>379</v>
    </nc>
  </rcc>
  <rcc rId="25909" sId="1">
    <oc r="A419">
      <v>381</v>
    </oc>
    <nc r="A419">
      <v>380</v>
    </nc>
  </rcc>
  <rcc rId="25910" sId="1">
    <oc r="A420">
      <v>382</v>
    </oc>
    <nc r="A420">
      <v>381</v>
    </nc>
  </rcc>
  <rcc rId="25911" sId="1">
    <oc r="A421">
      <v>383</v>
    </oc>
    <nc r="A421">
      <v>382</v>
    </nc>
  </rcc>
  <rcc rId="25912" sId="1">
    <oc r="A422">
      <v>384</v>
    </oc>
    <nc r="A422">
      <v>383</v>
    </nc>
  </rcc>
  <rcc rId="25913" sId="1">
    <oc r="A423">
      <v>385</v>
    </oc>
    <nc r="A423">
      <v>384</v>
    </nc>
  </rcc>
  <rcc rId="25914" sId="1">
    <oc r="A424">
      <v>386</v>
    </oc>
    <nc r="A424">
      <v>385</v>
    </nc>
  </rcc>
  <rcc rId="25915" sId="1">
    <oc r="A425">
      <v>387</v>
    </oc>
    <nc r="A425">
      <v>386</v>
    </nc>
  </rcc>
  <rcc rId="25916" sId="1">
    <oc r="A426">
      <v>388</v>
    </oc>
    <nc r="A426">
      <v>387</v>
    </nc>
  </rcc>
  <rcc rId="25917" sId="1">
    <oc r="A427">
      <v>389</v>
    </oc>
    <nc r="A427">
      <v>388</v>
    </nc>
  </rcc>
  <rcc rId="25918" sId="1">
    <oc r="A428">
      <v>390</v>
    </oc>
    <nc r="A428">
      <v>389</v>
    </nc>
  </rcc>
  <rcc rId="25919" sId="1">
    <oc r="A429">
      <v>391</v>
    </oc>
    <nc r="A429">
      <v>390</v>
    </nc>
  </rcc>
  <rcc rId="25920" sId="1">
    <oc r="A430">
      <v>392</v>
    </oc>
    <nc r="A430">
      <v>391</v>
    </nc>
  </rcc>
  <rcc rId="25921" sId="1">
    <oc r="A431">
      <v>393</v>
    </oc>
    <nc r="A431">
      <v>392</v>
    </nc>
  </rcc>
  <rcc rId="25922" sId="1">
    <oc r="A432">
      <v>394</v>
    </oc>
    <nc r="A432">
      <v>393</v>
    </nc>
  </rcc>
  <rcc rId="25923" sId="1">
    <oc r="A433">
      <v>395</v>
    </oc>
    <nc r="A433">
      <v>394</v>
    </nc>
  </rcc>
  <rcc rId="25924" sId="1">
    <oc r="A434">
      <v>396</v>
    </oc>
    <nc r="A434">
      <v>395</v>
    </nc>
  </rcc>
  <rcc rId="25925" sId="1">
    <oc r="A435">
      <v>397</v>
    </oc>
    <nc r="A435">
      <v>396</v>
    </nc>
  </rcc>
  <rcc rId="25926" sId="1">
    <oc r="A436">
      <v>398</v>
    </oc>
    <nc r="A436">
      <v>397</v>
    </nc>
  </rcc>
  <rcc rId="25927" sId="1">
    <oc r="A437">
      <v>399</v>
    </oc>
    <nc r="A437">
      <v>398</v>
    </nc>
  </rcc>
  <rcc rId="25928" sId="1">
    <oc r="A438">
      <v>400</v>
    </oc>
    <nc r="A438">
      <v>399</v>
    </nc>
  </rcc>
  <rcc rId="25929" sId="1">
    <oc r="A439">
      <v>401</v>
    </oc>
    <nc r="A439">
      <v>400</v>
    </nc>
  </rcc>
  <rcc rId="25930" sId="1">
    <oc r="A440">
      <v>402</v>
    </oc>
    <nc r="A440">
      <v>401</v>
    </nc>
  </rcc>
  <rcc rId="25931" sId="1">
    <oc r="A441">
      <v>403</v>
    </oc>
    <nc r="A441">
      <v>402</v>
    </nc>
  </rcc>
  <rcc rId="25932" sId="1">
    <oc r="A442">
      <v>404</v>
    </oc>
    <nc r="A442">
      <v>403</v>
    </nc>
  </rcc>
  <rcc rId="25933" sId="1">
    <oc r="A443">
      <v>405</v>
    </oc>
    <nc r="A443">
      <v>404</v>
    </nc>
  </rcc>
  <rcc rId="25934" sId="1">
    <oc r="A444">
      <v>406</v>
    </oc>
    <nc r="A444">
      <v>405</v>
    </nc>
  </rcc>
  <rcc rId="25935" sId="1">
    <oc r="A445">
      <v>407</v>
    </oc>
    <nc r="A445">
      <v>406</v>
    </nc>
  </rcc>
  <rcc rId="25936" sId="1">
    <oc r="A446">
      <v>408</v>
    </oc>
    <nc r="A446">
      <v>407</v>
    </nc>
  </rcc>
  <rcc rId="25937" sId="1">
    <oc r="A449">
      <v>409</v>
    </oc>
    <nc r="A449">
      <v>408</v>
    </nc>
  </rcc>
  <rcc rId="25938" sId="1">
    <oc r="A447">
      <v>410</v>
    </oc>
    <nc r="A447">
      <v>409</v>
    </nc>
  </rcc>
  <rcc rId="25939" sId="1">
    <oc r="A448">
      <v>411</v>
    </oc>
    <nc r="A448">
      <v>410</v>
    </nc>
  </rcc>
  <rcc rId="25940" sId="1">
    <oc r="A450">
      <v>412</v>
    </oc>
    <nc r="A450">
      <v>411</v>
    </nc>
  </rcc>
  <rcc rId="25941" sId="1">
    <oc r="A451">
      <v>413</v>
    </oc>
    <nc r="A451">
      <v>412</v>
    </nc>
  </rcc>
  <rcc rId="25942" sId="1">
    <oc r="A452">
      <v>414</v>
    </oc>
    <nc r="A452">
      <v>413</v>
    </nc>
  </rcc>
  <rcc rId="25943" sId="1">
    <oc r="A453">
      <v>415</v>
    </oc>
    <nc r="A453">
      <v>414</v>
    </nc>
  </rcc>
  <rcc rId="25944" sId="1">
    <oc r="A455">
      <v>416</v>
    </oc>
    <nc r="A455">
      <v>415</v>
    </nc>
  </rcc>
  <rcc rId="25945" sId="1">
    <oc r="A454">
      <v>417</v>
    </oc>
    <nc r="A454">
      <v>416</v>
    </nc>
  </rcc>
  <rcc rId="25946" sId="1">
    <oc r="A456">
      <v>418</v>
    </oc>
    <nc r="A456">
      <v>417</v>
    </nc>
  </rcc>
  <rcc rId="25947" sId="1">
    <oc r="A457">
      <v>419</v>
    </oc>
    <nc r="A457">
      <v>418</v>
    </nc>
  </rcc>
  <rcc rId="25948" sId="1">
    <oc r="A458">
      <v>420</v>
    </oc>
    <nc r="A458">
      <v>419</v>
    </nc>
  </rcc>
  <rcc rId="25949" sId="1">
    <oc r="A459">
      <v>421</v>
    </oc>
    <nc r="A459">
      <v>420</v>
    </nc>
  </rcc>
  <rcc rId="25950" sId="1">
    <oc r="A460">
      <v>422</v>
    </oc>
    <nc r="A460">
      <v>421</v>
    </nc>
  </rcc>
  <rcc rId="25951" sId="1">
    <oc r="A461">
      <v>423</v>
    </oc>
    <nc r="A461">
      <v>422</v>
    </nc>
  </rcc>
  <rcc rId="25952" sId="1">
    <oc r="A462">
      <v>424</v>
    </oc>
    <nc r="A462">
      <v>423</v>
    </nc>
  </rcc>
  <rcc rId="25953" sId="1">
    <oc r="A463">
      <v>425</v>
    </oc>
    <nc r="A463">
      <v>424</v>
    </nc>
  </rcc>
  <rcc rId="25954" sId="1">
    <oc r="A464">
      <v>426</v>
    </oc>
    <nc r="A464">
      <v>425</v>
    </nc>
  </rcc>
  <rcc rId="25955" sId="1">
    <oc r="A465">
      <v>427</v>
    </oc>
    <nc r="A465">
      <v>426</v>
    </nc>
  </rcc>
  <rcc rId="25956" sId="1">
    <oc r="A466">
      <v>428</v>
    </oc>
    <nc r="A466">
      <v>427</v>
    </nc>
  </rcc>
  <rcc rId="25957" sId="1">
    <oc r="A467">
      <v>429</v>
    </oc>
    <nc r="A467">
      <v>428</v>
    </nc>
  </rcc>
  <rcc rId="25958" sId="1">
    <oc r="A468">
      <v>430</v>
    </oc>
    <nc r="A468">
      <v>429</v>
    </nc>
  </rcc>
  <rcc rId="25959" sId="1">
    <oc r="A469">
      <v>431</v>
    </oc>
    <nc r="A469">
      <v>430</v>
    </nc>
  </rcc>
  <rcc rId="25960" sId="1">
    <oc r="A470">
      <v>432</v>
    </oc>
    <nc r="A470">
      <v>431</v>
    </nc>
  </rcc>
  <rcc rId="25961" sId="1">
    <oc r="A471">
      <v>433</v>
    </oc>
    <nc r="A471">
      <v>432</v>
    </nc>
  </rcc>
  <rcc rId="25962" sId="1">
    <oc r="A472">
      <v>434</v>
    </oc>
    <nc r="A472">
      <v>433</v>
    </nc>
  </rcc>
  <rcc rId="25963" sId="1">
    <oc r="A474">
      <v>435</v>
    </oc>
    <nc r="A474">
      <v>434</v>
    </nc>
  </rcc>
  <rcc rId="25964" sId="1">
    <oc r="A475">
      <v>436</v>
    </oc>
    <nc r="A475">
      <v>435</v>
    </nc>
  </rcc>
  <rcc rId="25965" sId="1">
    <oc r="A473">
      <v>437</v>
    </oc>
    <nc r="A473">
      <v>436</v>
    </nc>
  </rcc>
  <rcc rId="25966" sId="1">
    <oc r="A477">
      <v>438</v>
    </oc>
    <nc r="A477">
      <v>437</v>
    </nc>
  </rcc>
  <rcc rId="25967" sId="1">
    <oc r="A476">
      <v>439</v>
    </oc>
    <nc r="A476">
      <v>438</v>
    </nc>
  </rcc>
  <rcc rId="25968" sId="1">
    <oc r="A479">
      <v>440</v>
    </oc>
    <nc r="A479">
      <v>439</v>
    </nc>
  </rcc>
  <rcc rId="25969" sId="1">
    <oc r="A478">
      <v>441</v>
    </oc>
    <nc r="A478">
      <v>440</v>
    </nc>
  </rcc>
  <rcc rId="25970" sId="1">
    <oc r="A481">
      <v>442</v>
    </oc>
    <nc r="A481">
      <v>441</v>
    </nc>
  </rcc>
  <rcc rId="25971" sId="1">
    <oc r="A480">
      <v>443</v>
    </oc>
    <nc r="A480">
      <v>442</v>
    </nc>
  </rcc>
  <rcc rId="25972" sId="1">
    <oc r="A482">
      <v>444</v>
    </oc>
    <nc r="A482">
      <v>443</v>
    </nc>
  </rcc>
  <rcc rId="25973" sId="1">
    <oc r="A483">
      <v>445</v>
    </oc>
    <nc r="A483">
      <v>444</v>
    </nc>
  </rcc>
  <rcc rId="25974" sId="1">
    <oc r="A484">
      <v>446</v>
    </oc>
    <nc r="A484">
      <v>445</v>
    </nc>
  </rcc>
  <rcc rId="25975" sId="1">
    <oc r="A485">
      <v>447</v>
    </oc>
    <nc r="A485">
      <v>446</v>
    </nc>
  </rcc>
  <rcc rId="25976" sId="1">
    <oc r="A486">
      <v>448</v>
    </oc>
    <nc r="A486">
      <v>447</v>
    </nc>
  </rcc>
  <rcc rId="25977" sId="1">
    <oc r="A487">
      <v>449</v>
    </oc>
    <nc r="A487">
      <v>448</v>
    </nc>
  </rcc>
  <rcc rId="25978" sId="1">
    <oc r="A488">
      <v>450</v>
    </oc>
    <nc r="A488">
      <v>449</v>
    </nc>
  </rcc>
  <rcc rId="25979" sId="1">
    <oc r="A489">
      <v>451</v>
    </oc>
    <nc r="A489">
      <v>450</v>
    </nc>
  </rcc>
  <rcc rId="25980" sId="1">
    <oc r="A490">
      <v>452</v>
    </oc>
    <nc r="A490">
      <v>451</v>
    </nc>
  </rcc>
  <rcc rId="25981" sId="1">
    <oc r="A491">
      <v>453</v>
    </oc>
    <nc r="A491">
      <v>452</v>
    </nc>
  </rcc>
  <rcc rId="25982" sId="1">
    <oc r="A492">
      <v>454</v>
    </oc>
    <nc r="A492">
      <v>453</v>
    </nc>
  </rcc>
  <rcc rId="25983" sId="1">
    <oc r="A493">
      <v>455</v>
    </oc>
    <nc r="A493">
      <v>454</v>
    </nc>
  </rcc>
  <rcc rId="25984" sId="1">
    <oc r="A494">
      <v>456</v>
    </oc>
    <nc r="A494">
      <v>455</v>
    </nc>
  </rcc>
  <rcc rId="25985" sId="1">
    <oc r="A495">
      <v>457</v>
    </oc>
    <nc r="A495">
      <v>456</v>
    </nc>
  </rcc>
  <rcc rId="25986" sId="1">
    <oc r="A496">
      <v>458</v>
    </oc>
    <nc r="A496">
      <v>457</v>
    </nc>
  </rcc>
  <rcc rId="25987" sId="1">
    <oc r="A497">
      <v>459</v>
    </oc>
    <nc r="A497">
      <v>458</v>
    </nc>
  </rcc>
  <rcc rId="25988" sId="1">
    <oc r="A498">
      <v>460</v>
    </oc>
    <nc r="A498">
      <v>459</v>
    </nc>
  </rcc>
  <rcc rId="25989" sId="1">
    <oc r="A499">
      <v>461</v>
    </oc>
    <nc r="A499">
      <v>460</v>
    </nc>
  </rcc>
  <rcc rId="25990" sId="1">
    <oc r="A500">
      <v>462</v>
    </oc>
    <nc r="A500">
      <v>461</v>
    </nc>
  </rcc>
  <rcc rId="25991" sId="1">
    <oc r="A501">
      <v>463</v>
    </oc>
    <nc r="A501">
      <v>462</v>
    </nc>
  </rcc>
  <rcc rId="25992" sId="1">
    <oc r="A502">
      <v>464</v>
    </oc>
    <nc r="A502">
      <v>463</v>
    </nc>
  </rcc>
  <rcc rId="25993" sId="1">
    <oc r="A503">
      <v>465</v>
    </oc>
    <nc r="A503">
      <v>464</v>
    </nc>
  </rcc>
  <rcc rId="25994" sId="1">
    <oc r="A504">
      <v>466</v>
    </oc>
    <nc r="A504">
      <v>465</v>
    </nc>
  </rcc>
  <rcc rId="25995" sId="1">
    <oc r="A506">
      <v>467</v>
    </oc>
    <nc r="A506">
      <v>466</v>
    </nc>
  </rcc>
  <rcc rId="25996" sId="1">
    <oc r="A507">
      <v>468</v>
    </oc>
    <nc r="A507">
      <v>467</v>
    </nc>
  </rcc>
  <rcc rId="25997" sId="1">
    <oc r="A505">
      <v>469</v>
    </oc>
    <nc r="A505">
      <v>468</v>
    </nc>
  </rcc>
  <rcc rId="25998" sId="1">
    <oc r="A508">
      <v>470</v>
    </oc>
    <nc r="A508">
      <v>469</v>
    </nc>
  </rcc>
  <rcc rId="25999" sId="1">
    <oc r="A509">
      <v>471</v>
    </oc>
    <nc r="A509">
      <v>470</v>
    </nc>
  </rcc>
  <rcc rId="26000" sId="1">
    <oc r="A510">
      <v>472</v>
    </oc>
    <nc r="A510">
      <v>471</v>
    </nc>
  </rcc>
  <rcc rId="26001" sId="1">
    <oc r="A511">
      <v>473</v>
    </oc>
    <nc r="A511">
      <v>472</v>
    </nc>
  </rcc>
  <rcc rId="26002" sId="1">
    <oc r="A512">
      <v>474</v>
    </oc>
    <nc r="A512">
      <v>473</v>
    </nc>
  </rcc>
  <rcc rId="26003" sId="1">
    <oc r="A513">
      <v>475</v>
    </oc>
    <nc r="A513">
      <v>474</v>
    </nc>
  </rcc>
  <rcc rId="26004" sId="1">
    <oc r="A514">
      <v>476</v>
    </oc>
    <nc r="A514">
      <v>475</v>
    </nc>
  </rcc>
  <rcc rId="26005" sId="1">
    <oc r="A515">
      <v>477</v>
    </oc>
    <nc r="A515">
      <v>476</v>
    </nc>
  </rcc>
  <rcc rId="26006" sId="1">
    <oc r="A517">
      <v>478</v>
    </oc>
    <nc r="A517">
      <v>477</v>
    </nc>
  </rcc>
  <rcc rId="26007" sId="1">
    <oc r="A518">
      <v>479</v>
    </oc>
    <nc r="A518">
      <v>478</v>
    </nc>
  </rcc>
  <rcc rId="26008" sId="1">
    <oc r="A519">
      <v>480</v>
    </oc>
    <nc r="A519">
      <v>479</v>
    </nc>
  </rcc>
  <rcc rId="26009" sId="1">
    <oc r="A516">
      <v>481</v>
    </oc>
    <nc r="A516">
      <v>480</v>
    </nc>
  </rcc>
  <rcc rId="26010" sId="1">
    <oc r="A520">
      <v>482</v>
    </oc>
    <nc r="A520">
      <v>481</v>
    </nc>
  </rcc>
  <rcc rId="26011" sId="1">
    <oc r="A521">
      <v>483</v>
    </oc>
    <nc r="A521">
      <v>482</v>
    </nc>
  </rcc>
  <rcc rId="26012" sId="1">
    <oc r="A522">
      <v>484</v>
    </oc>
    <nc r="A522">
      <v>483</v>
    </nc>
  </rcc>
  <rcc rId="26013" sId="1">
    <oc r="A523">
      <v>485</v>
    </oc>
    <nc r="A523">
      <v>484</v>
    </nc>
  </rcc>
  <rcc rId="26014" sId="1">
    <oc r="A524">
      <v>486</v>
    </oc>
    <nc r="A524">
      <v>485</v>
    </nc>
  </rcc>
  <rcc rId="26015" sId="1">
    <oc r="A525">
      <v>487</v>
    </oc>
    <nc r="A525">
      <v>486</v>
    </nc>
  </rcc>
  <rcc rId="26016" sId="1">
    <oc r="A526">
      <v>488</v>
    </oc>
    <nc r="A526">
      <v>487</v>
    </nc>
  </rcc>
  <rcc rId="26017" sId="1">
    <oc r="A527">
      <v>489</v>
    </oc>
    <nc r="A527">
      <v>488</v>
    </nc>
  </rcc>
  <rcc rId="26018" sId="1">
    <oc r="A528">
      <v>490</v>
    </oc>
    <nc r="A528">
      <v>489</v>
    </nc>
  </rcc>
  <rcc rId="26019" sId="1">
    <oc r="A529">
      <v>491</v>
    </oc>
    <nc r="A529">
      <v>490</v>
    </nc>
  </rcc>
  <rcc rId="26020" sId="1">
    <oc r="A530">
      <v>492</v>
    </oc>
    <nc r="A530">
      <v>491</v>
    </nc>
  </rcc>
  <rcc rId="26021" sId="1">
    <oc r="A531">
      <v>493</v>
    </oc>
    <nc r="A531">
      <v>492</v>
    </nc>
  </rcc>
  <rcc rId="26022" sId="1">
    <oc r="A532">
      <v>494</v>
    </oc>
    <nc r="A532">
      <v>493</v>
    </nc>
  </rcc>
  <rcc rId="26023" sId="1">
    <oc r="A533">
      <v>495</v>
    </oc>
    <nc r="A533">
      <v>494</v>
    </nc>
  </rcc>
  <rcc rId="26024" sId="1">
    <oc r="A534">
      <v>496</v>
    </oc>
    <nc r="A534">
      <v>495</v>
    </nc>
  </rcc>
  <rcc rId="26025" sId="1">
    <oc r="A535">
      <v>497</v>
    </oc>
    <nc r="A535">
      <v>496</v>
    </nc>
  </rcc>
  <rcc rId="26026" sId="1">
    <oc r="A536">
      <v>498</v>
    </oc>
    <nc r="A536">
      <v>497</v>
    </nc>
  </rcc>
  <rcc rId="26027" sId="1">
    <oc r="A537">
      <v>499</v>
    </oc>
    <nc r="A537">
      <v>498</v>
    </nc>
  </rcc>
  <rcc rId="26028" sId="1">
    <oc r="A538">
      <v>500</v>
    </oc>
    <nc r="A538">
      <v>499</v>
    </nc>
  </rcc>
  <rcc rId="26029" sId="1">
    <oc r="A539">
      <v>501</v>
    </oc>
    <nc r="A539">
      <v>500</v>
    </nc>
  </rcc>
  <rcc rId="26030" sId="1">
    <oc r="A540">
      <v>502</v>
    </oc>
    <nc r="A540">
      <v>501</v>
    </nc>
  </rcc>
  <rcc rId="26031" sId="1">
    <oc r="A541">
      <v>503</v>
    </oc>
    <nc r="A541">
      <v>502</v>
    </nc>
  </rcc>
  <rcc rId="26032" sId="1">
    <oc r="A542">
      <v>504</v>
    </oc>
    <nc r="A542">
      <v>503</v>
    </nc>
  </rcc>
  <rcc rId="26033" sId="1">
    <oc r="A543">
      <v>505</v>
    </oc>
    <nc r="A543">
      <v>504</v>
    </nc>
  </rcc>
  <rcc rId="26034" sId="1">
    <oc r="A544">
      <v>506</v>
    </oc>
    <nc r="A544">
      <v>505</v>
    </nc>
  </rcc>
  <rcc rId="26035" sId="1">
    <oc r="A545">
      <v>507</v>
    </oc>
    <nc r="A545">
      <v>506</v>
    </nc>
  </rcc>
  <rcc rId="26036" sId="1">
    <oc r="A546">
      <v>508</v>
    </oc>
    <nc r="A546">
      <v>507</v>
    </nc>
  </rcc>
  <rcc rId="26037" sId="1">
    <oc r="A547">
      <v>509</v>
    </oc>
    <nc r="A547">
      <v>508</v>
    </nc>
  </rcc>
  <rcc rId="26038" sId="1">
    <oc r="A548">
      <v>510</v>
    </oc>
    <nc r="A548">
      <v>509</v>
    </nc>
  </rcc>
  <rcc rId="26039" sId="1">
    <oc r="A549">
      <v>511</v>
    </oc>
    <nc r="A549">
      <v>510</v>
    </nc>
  </rcc>
  <rcc rId="26040" sId="1">
    <oc r="A550">
      <v>512</v>
    </oc>
    <nc r="A550">
      <v>511</v>
    </nc>
  </rcc>
  <rcc rId="26041" sId="1">
    <oc r="A551">
      <v>513</v>
    </oc>
    <nc r="A551">
      <v>512</v>
    </nc>
  </rcc>
  <rcc rId="26042" sId="1">
    <oc r="A552">
      <v>514</v>
    </oc>
    <nc r="A552">
      <v>513</v>
    </nc>
  </rcc>
  <rcc rId="26043" sId="1">
    <oc r="A553">
      <v>515</v>
    </oc>
    <nc r="A553">
      <v>514</v>
    </nc>
  </rcc>
  <rcc rId="26044" sId="1">
    <oc r="A554">
      <v>516</v>
    </oc>
    <nc r="A554">
      <v>515</v>
    </nc>
  </rcc>
  <rcc rId="26045" sId="1">
    <oc r="A555">
      <v>517</v>
    </oc>
    <nc r="A555">
      <v>516</v>
    </nc>
  </rcc>
  <rcc rId="26046" sId="1">
    <oc r="A556">
      <v>518</v>
    </oc>
    <nc r="A556">
      <v>517</v>
    </nc>
  </rcc>
  <rcc rId="26047" sId="1">
    <oc r="A557">
      <v>519</v>
    </oc>
    <nc r="A557">
      <v>518</v>
    </nc>
  </rcc>
  <rcc rId="26048" sId="1">
    <oc r="A558">
      <v>520</v>
    </oc>
    <nc r="A558">
      <v>519</v>
    </nc>
  </rcc>
  <rcc rId="26049" sId="1">
    <oc r="A559">
      <v>521</v>
    </oc>
    <nc r="A559">
      <v>520</v>
    </nc>
  </rcc>
  <rcc rId="26050" sId="1">
    <oc r="A560">
      <v>522</v>
    </oc>
    <nc r="A560">
      <v>521</v>
    </nc>
  </rcc>
  <rcc rId="26051" sId="1">
    <oc r="A561">
      <v>523</v>
    </oc>
    <nc r="A561">
      <v>522</v>
    </nc>
  </rcc>
  <rcc rId="26052" sId="1">
    <oc r="A562">
      <v>524</v>
    </oc>
    <nc r="A562">
      <v>523</v>
    </nc>
  </rcc>
  <rcc rId="26053" sId="1">
    <oc r="A563">
      <v>525</v>
    </oc>
    <nc r="A563">
      <v>524</v>
    </nc>
  </rcc>
  <rcc rId="26054" sId="1">
    <oc r="A564">
      <v>526</v>
    </oc>
    <nc r="A564">
      <v>525</v>
    </nc>
  </rcc>
  <rcc rId="26055" sId="1">
    <oc r="A566">
      <v>527</v>
    </oc>
    <nc r="A566">
      <v>526</v>
    </nc>
  </rcc>
  <rcc rId="26056" sId="1">
    <oc r="A565">
      <v>528</v>
    </oc>
    <nc r="A565">
      <v>527</v>
    </nc>
  </rcc>
  <rcc rId="26057" sId="1">
    <oc r="A567">
      <v>529</v>
    </oc>
    <nc r="A567">
      <v>528</v>
    </nc>
  </rcc>
  <rcc rId="26058" sId="1">
    <oc r="A568">
      <v>530</v>
    </oc>
    <nc r="A568">
      <v>529</v>
    </nc>
  </rcc>
  <rcc rId="26059" sId="1">
    <oc r="A569">
      <v>531</v>
    </oc>
    <nc r="A569">
      <v>530</v>
    </nc>
  </rcc>
  <rcc rId="26060" sId="1">
    <oc r="A570">
      <v>532</v>
    </oc>
    <nc r="A570">
      <v>531</v>
    </nc>
  </rcc>
  <rcc rId="26061" sId="1">
    <oc r="A571">
      <v>533</v>
    </oc>
    <nc r="A571">
      <v>532</v>
    </nc>
  </rcc>
  <rcc rId="26062" sId="1">
    <oc r="A572">
      <v>534</v>
    </oc>
    <nc r="A572">
      <v>533</v>
    </nc>
  </rcc>
  <rcc rId="26063" sId="1">
    <oc r="A573">
      <v>535</v>
    </oc>
    <nc r="A573">
      <v>534</v>
    </nc>
  </rcc>
  <rcc rId="26064" sId="1">
    <oc r="A574">
      <v>536</v>
    </oc>
    <nc r="A574">
      <v>535</v>
    </nc>
  </rcc>
  <rcc rId="26065" sId="1">
    <oc r="A575">
      <v>537</v>
    </oc>
    <nc r="A575">
      <v>536</v>
    </nc>
  </rcc>
  <rcc rId="26066" sId="1">
    <oc r="A576">
      <v>538</v>
    </oc>
    <nc r="A576">
      <v>537</v>
    </nc>
  </rcc>
  <rcc rId="26067" sId="1">
    <oc r="A577">
      <v>539</v>
    </oc>
    <nc r="A577">
      <v>538</v>
    </nc>
  </rcc>
  <rcc rId="26068" sId="1">
    <oc r="A578">
      <v>540</v>
    </oc>
    <nc r="A578">
      <v>539</v>
    </nc>
  </rcc>
  <rcc rId="26069" sId="1">
    <oc r="A579">
      <v>541</v>
    </oc>
    <nc r="A579">
      <v>540</v>
    </nc>
  </rcc>
  <rcc rId="26070" sId="1">
    <oc r="A580">
      <v>542</v>
    </oc>
    <nc r="A580">
      <v>541</v>
    </nc>
  </rcc>
  <rcc rId="26071" sId="1">
    <oc r="A581">
      <v>543</v>
    </oc>
    <nc r="A581">
      <v>542</v>
    </nc>
  </rcc>
  <rcc rId="26072" sId="1">
    <oc r="A582">
      <v>544</v>
    </oc>
    <nc r="A582">
      <v>543</v>
    </nc>
  </rcc>
  <rcc rId="26073" sId="1">
    <oc r="A583">
      <v>545</v>
    </oc>
    <nc r="A583">
      <v>544</v>
    </nc>
  </rcc>
  <rcc rId="26074" sId="1">
    <oc r="A584">
      <v>546</v>
    </oc>
    <nc r="A584">
      <v>545</v>
    </nc>
  </rcc>
  <rcc rId="26075" sId="1">
    <oc r="A585">
      <v>547</v>
    </oc>
    <nc r="A585">
      <v>546</v>
    </nc>
  </rcc>
  <rcc rId="26076" sId="1">
    <oc r="A586">
      <v>548</v>
    </oc>
    <nc r="A586">
      <v>547</v>
    </nc>
  </rcc>
  <rcc rId="26077" sId="1">
    <oc r="A587">
      <v>549</v>
    </oc>
    <nc r="A587">
      <v>548</v>
    </nc>
  </rcc>
  <rcc rId="26078" sId="1">
    <oc r="A588">
      <v>550</v>
    </oc>
    <nc r="A588">
      <v>549</v>
    </nc>
  </rcc>
  <rcc rId="26079" sId="1">
    <oc r="A589">
      <v>551</v>
    </oc>
    <nc r="A589">
      <v>550</v>
    </nc>
  </rcc>
  <rcc rId="26080" sId="1">
    <oc r="A590">
      <v>552</v>
    </oc>
    <nc r="A590">
      <v>551</v>
    </nc>
  </rcc>
  <rcc rId="26081" sId="1">
    <oc r="A591">
      <v>553</v>
    </oc>
    <nc r="A591">
      <v>552</v>
    </nc>
  </rcc>
  <rcc rId="26082" sId="1">
    <oc r="A592">
      <v>554</v>
    </oc>
    <nc r="A592">
      <v>553</v>
    </nc>
  </rcc>
  <rcc rId="26083" sId="1">
    <oc r="A593">
      <v>555</v>
    </oc>
    <nc r="A593">
      <v>554</v>
    </nc>
  </rcc>
  <rcc rId="26084" sId="1">
    <oc r="A594">
      <v>556</v>
    </oc>
    <nc r="A594">
      <v>555</v>
    </nc>
  </rcc>
  <rcc rId="26085" sId="1">
    <oc r="A596">
      <v>557</v>
    </oc>
    <nc r="A596">
      <v>556</v>
    </nc>
  </rcc>
  <rcc rId="26086" sId="1">
    <oc r="A595">
      <v>558</v>
    </oc>
    <nc r="A595">
      <v>557</v>
    </nc>
  </rcc>
  <rcc rId="26087" sId="1">
    <oc r="A599">
      <v>559</v>
    </oc>
    <nc r="A599">
      <v>558</v>
    </nc>
  </rcc>
  <rcc rId="26088" sId="1">
    <oc r="A600">
      <v>560</v>
    </oc>
    <nc r="A600">
      <v>559</v>
    </nc>
  </rcc>
  <rcc rId="26089" sId="1">
    <oc r="A601">
      <v>561</v>
    </oc>
    <nc r="A601">
      <v>560</v>
    </nc>
  </rcc>
  <rcc rId="26090" sId="1">
    <oc r="A602">
      <v>562</v>
    </oc>
    <nc r="A602">
      <v>561</v>
    </nc>
  </rcc>
  <rcc rId="26091" sId="1">
    <oc r="A603">
      <v>563</v>
    </oc>
    <nc r="A603">
      <v>562</v>
    </nc>
  </rcc>
  <rcc rId="26092" sId="1">
    <oc r="A604">
      <v>564</v>
    </oc>
    <nc r="A604">
      <v>563</v>
    </nc>
  </rcc>
  <rcc rId="26093" sId="1">
    <oc r="A605">
      <v>565</v>
    </oc>
    <nc r="A605">
      <v>564</v>
    </nc>
  </rcc>
  <rcc rId="26094" sId="1">
    <oc r="A606">
      <v>566</v>
    </oc>
    <nc r="A606">
      <v>565</v>
    </nc>
  </rcc>
  <rcc rId="26095" sId="1">
    <oc r="A607">
      <v>567</v>
    </oc>
    <nc r="A607">
      <v>566</v>
    </nc>
  </rcc>
  <rcc rId="26096" sId="1">
    <oc r="A608">
      <v>568</v>
    </oc>
    <nc r="A608">
      <v>567</v>
    </nc>
  </rcc>
  <rcc rId="26097" sId="1">
    <oc r="A609">
      <v>569</v>
    </oc>
    <nc r="A609">
      <v>568</v>
    </nc>
  </rcc>
  <rcc rId="26098" sId="1">
    <oc r="A610">
      <v>570</v>
    </oc>
    <nc r="A610">
      <v>569</v>
    </nc>
  </rcc>
  <rcc rId="26099" sId="1">
    <oc r="A611">
      <v>571</v>
    </oc>
    <nc r="A611">
      <v>570</v>
    </nc>
  </rcc>
  <rcc rId="26100" sId="1">
    <oc r="A612">
      <v>572</v>
    </oc>
    <nc r="A612">
      <v>571</v>
    </nc>
  </rcc>
  <rcc rId="26101" sId="1">
    <oc r="A613">
      <v>573</v>
    </oc>
    <nc r="A613">
      <v>572</v>
    </nc>
  </rcc>
  <rcc rId="26102" sId="1">
    <oc r="A614">
      <v>574</v>
    </oc>
    <nc r="A614">
      <v>573</v>
    </nc>
  </rcc>
  <rcc rId="26103" sId="1">
    <oc r="A615">
      <v>575</v>
    </oc>
    <nc r="A615">
      <v>574</v>
    </nc>
  </rcc>
  <rcc rId="26104" sId="1">
    <oc r="A616">
      <v>576</v>
    </oc>
    <nc r="A616">
      <v>575</v>
    </nc>
  </rcc>
  <rcc rId="26105" sId="1">
    <oc r="A617">
      <v>577</v>
    </oc>
    <nc r="A617">
      <v>576</v>
    </nc>
  </rcc>
  <rcc rId="26106" sId="1">
    <oc r="A618">
      <v>578</v>
    </oc>
    <nc r="A618">
      <v>577</v>
    </nc>
  </rcc>
  <rcc rId="26107" sId="1">
    <oc r="A619">
      <v>579</v>
    </oc>
    <nc r="A619">
      <v>578</v>
    </nc>
  </rcc>
  <rcc rId="26108" sId="1">
    <oc r="A620">
      <v>580</v>
    </oc>
    <nc r="A620">
      <v>579</v>
    </nc>
  </rcc>
  <rcc rId="26109" sId="1">
    <oc r="A621">
      <v>581</v>
    </oc>
    <nc r="A621">
      <v>580</v>
    </nc>
  </rcc>
  <rcc rId="26110" sId="1">
    <oc r="A622">
      <v>582</v>
    </oc>
    <nc r="A622">
      <v>581</v>
    </nc>
  </rcc>
  <rcc rId="26111" sId="1">
    <oc r="A623">
      <v>583</v>
    </oc>
    <nc r="A623">
      <v>582</v>
    </nc>
  </rcc>
  <rcc rId="26112" sId="1">
    <oc r="A626">
      <v>584</v>
    </oc>
    <nc r="A626">
      <v>583</v>
    </nc>
  </rcc>
  <rcc rId="26113" sId="1">
    <oc r="A627">
      <v>585</v>
    </oc>
    <nc r="A627">
      <v>584</v>
    </nc>
  </rcc>
  <rcc rId="26114" sId="1">
    <oc r="A628">
      <v>586</v>
    </oc>
    <nc r="A628">
      <v>585</v>
    </nc>
  </rcc>
  <rcc rId="26115" sId="1">
    <oc r="A629">
      <v>587</v>
    </oc>
    <nc r="A629">
      <v>586</v>
    </nc>
  </rcc>
  <rcc rId="26116" sId="1">
    <oc r="A630">
      <v>588</v>
    </oc>
    <nc r="A630">
      <v>587</v>
    </nc>
  </rcc>
  <rcc rId="26117" sId="1">
    <oc r="A631">
      <v>589</v>
    </oc>
    <nc r="A631">
      <v>588</v>
    </nc>
  </rcc>
  <rcc rId="26118" sId="1">
    <oc r="A632">
      <v>590</v>
    </oc>
    <nc r="A632">
      <v>589</v>
    </nc>
  </rcc>
  <rcc rId="26119" sId="1">
    <oc r="A633">
      <v>591</v>
    </oc>
    <nc r="A633">
      <v>590</v>
    </nc>
  </rcc>
  <rcc rId="26120" sId="1">
    <oc r="A634">
      <v>592</v>
    </oc>
    <nc r="A634">
      <v>591</v>
    </nc>
  </rcc>
  <rcc rId="26121" sId="1">
    <oc r="A635">
      <v>593</v>
    </oc>
    <nc r="A635">
      <v>592</v>
    </nc>
  </rcc>
  <rcc rId="26122" sId="1">
    <oc r="A636">
      <v>594</v>
    </oc>
    <nc r="A636">
      <v>593</v>
    </nc>
  </rcc>
  <rcc rId="26123" sId="1">
    <oc r="A637">
      <v>595</v>
    </oc>
    <nc r="A637">
      <v>594</v>
    </nc>
  </rcc>
  <rcc rId="26124" sId="1">
    <oc r="A638">
      <v>596</v>
    </oc>
    <nc r="A638">
      <v>595</v>
    </nc>
  </rcc>
  <rcc rId="26125" sId="1">
    <oc r="A639">
      <v>597</v>
    </oc>
    <nc r="A639">
      <v>596</v>
    </nc>
  </rcc>
  <rcc rId="26126" sId="1">
    <oc r="A640">
      <v>598</v>
    </oc>
    <nc r="A640">
      <v>597</v>
    </nc>
  </rcc>
  <rcc rId="26127" sId="1">
    <oc r="A641">
      <v>599</v>
    </oc>
    <nc r="A641">
      <v>598</v>
    </nc>
  </rcc>
  <rcc rId="26128" sId="1">
    <oc r="A642">
      <v>600</v>
    </oc>
    <nc r="A642">
      <v>599</v>
    </nc>
  </rcc>
  <rcc rId="26129" sId="1">
    <oc r="A643">
      <v>601</v>
    </oc>
    <nc r="A643">
      <v>600</v>
    </nc>
  </rcc>
  <rcc rId="26130" sId="1">
    <oc r="A644">
      <v>602</v>
    </oc>
    <nc r="A644">
      <v>601</v>
    </nc>
  </rcc>
  <rcc rId="26131" sId="1">
    <oc r="A645">
      <v>603</v>
    </oc>
    <nc r="A645">
      <v>602</v>
    </nc>
  </rcc>
  <rcc rId="26132" sId="1">
    <oc r="A646">
      <v>604</v>
    </oc>
    <nc r="A646">
      <v>603</v>
    </nc>
  </rcc>
  <rcc rId="26133" sId="1">
    <oc r="A647">
      <v>605</v>
    </oc>
    <nc r="A647">
      <v>604</v>
    </nc>
  </rcc>
  <rcc rId="26134" sId="1">
    <oc r="A648">
      <v>606</v>
    </oc>
    <nc r="A648">
      <v>605</v>
    </nc>
  </rcc>
  <rcc rId="26135" sId="1">
    <oc r="A649">
      <v>607</v>
    </oc>
    <nc r="A649">
      <v>606</v>
    </nc>
  </rcc>
  <rcc rId="26136" sId="1">
    <oc r="A650">
      <v>608</v>
    </oc>
    <nc r="A650">
      <v>607</v>
    </nc>
  </rcc>
  <rcc rId="26137" sId="1">
    <oc r="A651">
      <v>609</v>
    </oc>
    <nc r="A651">
      <v>608</v>
    </nc>
  </rcc>
  <rcc rId="26138" sId="1">
    <oc r="A652">
      <v>610</v>
    </oc>
    <nc r="A652">
      <v>609</v>
    </nc>
  </rcc>
  <rcc rId="26139" sId="1">
    <oc r="A653">
      <v>611</v>
    </oc>
    <nc r="A653">
      <v>610</v>
    </nc>
  </rcc>
  <rcc rId="26140" sId="1">
    <oc r="A654">
      <v>612</v>
    </oc>
    <nc r="A654">
      <v>611</v>
    </nc>
  </rcc>
  <rcc rId="26141" sId="1">
    <oc r="A655">
      <v>613</v>
    </oc>
    <nc r="A655">
      <v>612</v>
    </nc>
  </rcc>
  <rcc rId="26142" sId="1">
    <oc r="A656">
      <v>614</v>
    </oc>
    <nc r="A656">
      <v>613</v>
    </nc>
  </rcc>
  <rcc rId="26143" sId="1">
    <oc r="A657">
      <v>615</v>
    </oc>
    <nc r="A657">
      <v>614</v>
    </nc>
  </rcc>
  <rcc rId="26144" sId="1">
    <oc r="A658">
      <v>616</v>
    </oc>
    <nc r="A658">
      <v>615</v>
    </nc>
  </rcc>
  <rcc rId="26145" sId="1">
    <oc r="A659">
      <v>617</v>
    </oc>
    <nc r="A659">
      <v>616</v>
    </nc>
  </rcc>
  <rcc rId="26146" sId="1">
    <oc r="A660">
      <v>618</v>
    </oc>
    <nc r="A660">
      <v>617</v>
    </nc>
  </rcc>
  <rcc rId="26147" sId="1">
    <oc r="A661">
      <v>619</v>
    </oc>
    <nc r="A661">
      <v>618</v>
    </nc>
  </rcc>
  <rcc rId="26148" sId="1">
    <oc r="A662">
      <v>620</v>
    </oc>
    <nc r="A662">
      <v>619</v>
    </nc>
  </rcc>
  <rcc rId="26149" sId="1">
    <oc r="A663">
      <v>621</v>
    </oc>
    <nc r="A663">
      <v>620</v>
    </nc>
  </rcc>
  <rcc rId="26150" sId="1">
    <oc r="A664">
      <v>622</v>
    </oc>
    <nc r="A664">
      <v>621</v>
    </nc>
  </rcc>
  <rcc rId="26151" sId="1">
    <oc r="A665">
      <v>623</v>
    </oc>
    <nc r="A665">
      <v>622</v>
    </nc>
  </rcc>
  <rcc rId="26152" sId="1">
    <oc r="A666">
      <v>624</v>
    </oc>
    <nc r="A666">
      <v>623</v>
    </nc>
  </rcc>
  <rcc rId="26153" sId="1">
    <oc r="A667">
      <v>625</v>
    </oc>
    <nc r="A667">
      <v>624</v>
    </nc>
  </rcc>
  <rcc rId="26154" sId="1">
    <oc r="A668">
      <v>626</v>
    </oc>
    <nc r="A668">
      <v>625</v>
    </nc>
  </rcc>
  <rcc rId="26155" sId="1">
    <oc r="A669">
      <v>627</v>
    </oc>
    <nc r="A669">
      <v>626</v>
    </nc>
  </rcc>
  <rcc rId="26156" sId="1">
    <oc r="A670">
      <v>628</v>
    </oc>
    <nc r="A670">
      <v>627</v>
    </nc>
  </rcc>
  <rcc rId="26157" sId="1">
    <oc r="A671">
      <v>629</v>
    </oc>
    <nc r="A671">
      <v>628</v>
    </nc>
  </rcc>
  <rcc rId="26158" sId="1">
    <oc r="A672">
      <v>630</v>
    </oc>
    <nc r="A672">
      <v>629</v>
    </nc>
  </rcc>
  <rcc rId="26159" sId="1">
    <oc r="A673">
      <v>631</v>
    </oc>
    <nc r="A673">
      <v>630</v>
    </nc>
  </rcc>
  <rcc rId="26160" sId="1">
    <oc r="A674">
      <v>632</v>
    </oc>
    <nc r="A674">
      <v>631</v>
    </nc>
  </rcc>
  <rcc rId="26161" sId="1">
    <oc r="A675">
      <v>633</v>
    </oc>
    <nc r="A675">
      <v>632</v>
    </nc>
  </rcc>
  <rcc rId="26162" sId="1">
    <oc r="A676">
      <v>634</v>
    </oc>
    <nc r="A676">
      <v>633</v>
    </nc>
  </rcc>
  <rcc rId="26163" sId="1">
    <oc r="A677">
      <v>635</v>
    </oc>
    <nc r="A677">
      <v>634</v>
    </nc>
  </rcc>
  <rcc rId="26164" sId="1">
    <oc r="A678">
      <v>636</v>
    </oc>
    <nc r="A678">
      <v>635</v>
    </nc>
  </rcc>
  <rcc rId="26165" sId="1">
    <oc r="A679">
      <v>637</v>
    </oc>
    <nc r="A679">
      <v>636</v>
    </nc>
  </rcc>
  <rcc rId="26166" sId="1">
    <oc r="A680">
      <v>638</v>
    </oc>
    <nc r="A680">
      <v>637</v>
    </nc>
  </rcc>
  <rcc rId="26167" sId="1">
    <oc r="A681">
      <v>639</v>
    </oc>
    <nc r="A681">
      <v>638</v>
    </nc>
  </rcc>
  <rcc rId="26168" sId="1">
    <oc r="A682">
      <v>640</v>
    </oc>
    <nc r="A682">
      <v>639</v>
    </nc>
  </rcc>
  <rcc rId="26169" sId="1">
    <oc r="A683">
      <v>641</v>
    </oc>
    <nc r="A683">
      <v>640</v>
    </nc>
  </rcc>
  <rcc rId="26170" sId="1">
    <oc r="A684">
      <v>642</v>
    </oc>
    <nc r="A684">
      <v>641</v>
    </nc>
  </rcc>
  <rcc rId="26171" sId="1">
    <oc r="A687">
      <v>643</v>
    </oc>
    <nc r="A687">
      <v>642</v>
    </nc>
  </rcc>
  <rcc rId="26172" sId="1">
    <oc r="A688">
      <v>644</v>
    </oc>
    <nc r="A688">
      <v>643</v>
    </nc>
  </rcc>
  <rcc rId="26173" sId="1">
    <oc r="A689">
      <v>645</v>
    </oc>
    <nc r="A689">
      <v>644</v>
    </nc>
  </rcc>
  <rcc rId="26174" sId="1">
    <oc r="A690">
      <v>646</v>
    </oc>
    <nc r="A690">
      <v>645</v>
    </nc>
  </rcc>
  <rcc rId="26175" sId="1">
    <oc r="A691">
      <v>647</v>
    </oc>
    <nc r="A691">
      <v>646</v>
    </nc>
  </rcc>
  <rcc rId="26176" sId="1">
    <oc r="A692">
      <v>648</v>
    </oc>
    <nc r="A692">
      <v>647</v>
    </nc>
  </rcc>
  <rcc rId="26177" sId="1">
    <oc r="A693">
      <v>649</v>
    </oc>
    <nc r="A693">
      <v>648</v>
    </nc>
  </rcc>
  <rcc rId="26178" sId="1">
    <oc r="A694">
      <v>650</v>
    </oc>
    <nc r="A694">
      <v>649</v>
    </nc>
  </rcc>
  <rcc rId="26179" sId="1">
    <oc r="A695">
      <v>651</v>
    </oc>
    <nc r="A695">
      <v>650</v>
    </nc>
  </rcc>
  <rcc rId="26180" sId="1">
    <oc r="A696">
      <v>652</v>
    </oc>
    <nc r="A696">
      <v>651</v>
    </nc>
  </rcc>
  <rcc rId="26181" sId="1">
    <oc r="A697">
      <v>653</v>
    </oc>
    <nc r="A697">
      <v>652</v>
    </nc>
  </rcc>
  <rcc rId="26182" sId="1">
    <oc r="A698">
      <v>654</v>
    </oc>
    <nc r="A698">
      <v>653</v>
    </nc>
  </rcc>
  <rcc rId="26183" sId="1">
    <oc r="A699">
      <v>655</v>
    </oc>
    <nc r="A699">
      <v>654</v>
    </nc>
  </rcc>
  <rcc rId="26184" sId="1">
    <oc r="A700">
      <v>656</v>
    </oc>
    <nc r="A700">
      <v>655</v>
    </nc>
  </rcc>
  <rcc rId="26185" sId="1">
    <oc r="A701">
      <v>657</v>
    </oc>
    <nc r="A701">
      <v>656</v>
    </nc>
  </rcc>
  <rcc rId="26186" sId="1">
    <oc r="A702">
      <v>658</v>
    </oc>
    <nc r="A702">
      <v>657</v>
    </nc>
  </rcc>
  <rcc rId="26187" sId="1">
    <oc r="A703">
      <v>659</v>
    </oc>
    <nc r="A703">
      <v>658</v>
    </nc>
  </rcc>
  <rcc rId="26188" sId="1">
    <oc r="A704">
      <v>660</v>
    </oc>
    <nc r="A704">
      <v>659</v>
    </nc>
  </rcc>
  <rcc rId="26189" sId="1">
    <oc r="A705">
      <v>661</v>
    </oc>
    <nc r="A705">
      <v>660</v>
    </nc>
  </rcc>
  <rcc rId="26190" sId="1">
    <oc r="A708">
      <v>662</v>
    </oc>
    <nc r="A708">
      <v>661</v>
    </nc>
  </rcc>
  <rcc rId="26191" sId="1">
    <oc r="A709">
      <v>663</v>
    </oc>
    <nc r="A709">
      <v>662</v>
    </nc>
  </rcc>
  <rcc rId="26192" sId="1">
    <oc r="A710">
      <v>664</v>
    </oc>
    <nc r="A710">
      <v>663</v>
    </nc>
  </rcc>
  <rcc rId="26193" sId="1">
    <oc r="A711">
      <v>665</v>
    </oc>
    <nc r="A711">
      <v>664</v>
    </nc>
  </rcc>
  <rcc rId="26194" sId="1">
    <oc r="A712">
      <v>666</v>
    </oc>
    <nc r="A712">
      <v>665</v>
    </nc>
  </rcc>
  <rcc rId="26195" sId="1">
    <oc r="A713">
      <v>667</v>
    </oc>
    <nc r="A713">
      <v>666</v>
    </nc>
  </rcc>
  <rcc rId="26196" sId="1">
    <oc r="A714">
      <v>668</v>
    </oc>
    <nc r="A714">
      <v>667</v>
    </nc>
  </rcc>
  <rcc rId="26197" sId="1">
    <oc r="A715">
      <v>669</v>
    </oc>
    <nc r="A715">
      <v>668</v>
    </nc>
  </rcc>
  <rcc rId="26198" sId="1">
    <oc r="A716">
      <v>670</v>
    </oc>
    <nc r="A716">
      <v>669</v>
    </nc>
  </rcc>
  <rcc rId="26199" sId="1">
    <oc r="A717">
      <v>671</v>
    </oc>
    <nc r="A717">
      <v>670</v>
    </nc>
  </rcc>
  <rcc rId="26200" sId="1">
    <oc r="A718">
      <v>672</v>
    </oc>
    <nc r="A718">
      <v>671</v>
    </nc>
  </rcc>
  <rcc rId="26201" sId="1">
    <oc r="A719">
      <v>673</v>
    </oc>
    <nc r="A719">
      <v>672</v>
    </nc>
  </rcc>
  <rcc rId="26202" sId="1">
    <oc r="A720">
      <v>674</v>
    </oc>
    <nc r="A720">
      <v>673</v>
    </nc>
  </rcc>
  <rcc rId="26203" sId="1">
    <oc r="A721">
      <v>675</v>
    </oc>
    <nc r="A721">
      <v>674</v>
    </nc>
  </rcc>
  <rcc rId="26204" sId="1">
    <oc r="A722">
      <v>676</v>
    </oc>
    <nc r="A722">
      <v>675</v>
    </nc>
  </rcc>
  <rcc rId="26205" sId="1">
    <oc r="A723">
      <v>677</v>
    </oc>
    <nc r="A723">
      <v>676</v>
    </nc>
  </rcc>
  <rcc rId="26206" sId="1">
    <oc r="A724">
      <v>678</v>
    </oc>
    <nc r="A724">
      <v>677</v>
    </nc>
  </rcc>
  <rcc rId="26207" sId="1">
    <oc r="A725">
      <v>679</v>
    </oc>
    <nc r="A725">
      <v>678</v>
    </nc>
  </rcc>
  <rcc rId="26208" sId="1">
    <oc r="A726">
      <v>680</v>
    </oc>
    <nc r="A726">
      <v>679</v>
    </nc>
  </rcc>
  <rcc rId="26209" sId="1">
    <oc r="A727">
      <v>681</v>
    </oc>
    <nc r="A727">
      <v>680</v>
    </nc>
  </rcc>
  <rcc rId="26210" sId="1">
    <oc r="A728">
      <v>682</v>
    </oc>
    <nc r="A728">
      <v>681</v>
    </nc>
  </rcc>
  <rcc rId="26211" sId="1">
    <oc r="A729">
      <v>683</v>
    </oc>
    <nc r="A729">
      <v>682</v>
    </nc>
  </rcc>
  <rcc rId="26212" sId="1">
    <oc r="A730">
      <v>684</v>
    </oc>
    <nc r="A730">
      <v>683</v>
    </nc>
  </rcc>
  <rcc rId="26213" sId="1">
    <oc r="A731">
      <v>685</v>
    </oc>
    <nc r="A731">
      <v>684</v>
    </nc>
  </rcc>
  <rcc rId="26214" sId="1">
    <oc r="A732">
      <v>686</v>
    </oc>
    <nc r="A732">
      <v>685</v>
    </nc>
  </rcc>
  <rcc rId="26215" sId="1">
    <oc r="A733">
      <v>687</v>
    </oc>
    <nc r="A733">
      <v>686</v>
    </nc>
  </rcc>
  <rcc rId="26216" sId="1">
    <oc r="A734">
      <v>688</v>
    </oc>
    <nc r="A734">
      <v>687</v>
    </nc>
  </rcc>
  <rcc rId="26217" sId="1">
    <oc r="A735">
      <v>689</v>
    </oc>
    <nc r="A735">
      <v>688</v>
    </nc>
  </rcc>
  <rcc rId="26218" sId="1">
    <oc r="A736">
      <v>690</v>
    </oc>
    <nc r="A736">
      <v>689</v>
    </nc>
  </rcc>
  <rcc rId="26219" sId="1">
    <oc r="A737">
      <v>691</v>
    </oc>
    <nc r="A737">
      <v>690</v>
    </nc>
  </rcc>
  <rcc rId="26220" sId="1">
    <oc r="A738">
      <v>692</v>
    </oc>
    <nc r="A738">
      <v>691</v>
    </nc>
  </rcc>
  <rcc rId="26221" sId="1">
    <oc r="A739">
      <v>693</v>
    </oc>
    <nc r="A739">
      <v>692</v>
    </nc>
  </rcc>
  <rcc rId="26222" sId="1">
    <oc r="A740">
      <v>694</v>
    </oc>
    <nc r="A740">
      <v>693</v>
    </nc>
  </rcc>
  <rcc rId="26223" sId="1">
    <oc r="A741">
      <v>695</v>
    </oc>
    <nc r="A741">
      <v>694</v>
    </nc>
  </rcc>
  <rcc rId="26224" sId="1">
    <oc r="A742">
      <v>696</v>
    </oc>
    <nc r="A742">
      <v>695</v>
    </nc>
  </rcc>
  <rcc rId="26225" sId="1">
    <oc r="A743">
      <v>697</v>
    </oc>
    <nc r="A743">
      <v>696</v>
    </nc>
  </rcc>
  <rcc rId="26226" sId="1">
    <oc r="A744">
      <v>698</v>
    </oc>
    <nc r="A744">
      <v>697</v>
    </nc>
  </rcc>
  <rcc rId="26227" sId="1">
    <oc r="A745">
      <v>699</v>
    </oc>
    <nc r="A745">
      <v>698</v>
    </nc>
  </rcc>
  <rcc rId="26228" sId="1">
    <oc r="A746">
      <v>700</v>
    </oc>
    <nc r="A746">
      <v>699</v>
    </nc>
  </rcc>
  <rcc rId="26229" sId="1">
    <oc r="A747">
      <v>701</v>
    </oc>
    <nc r="A747">
      <v>700</v>
    </nc>
  </rcc>
  <rcc rId="26230" sId="1">
    <oc r="A748">
      <v>702</v>
    </oc>
    <nc r="A748">
      <v>701</v>
    </nc>
  </rcc>
  <rcc rId="26231" sId="1">
    <oc r="A749">
      <v>703</v>
    </oc>
    <nc r="A749">
      <v>702</v>
    </nc>
  </rcc>
  <rcc rId="26232" sId="1">
    <oc r="A750">
      <v>704</v>
    </oc>
    <nc r="A750">
      <v>703</v>
    </nc>
  </rcc>
  <rcc rId="26233" sId="1">
    <oc r="A751">
      <v>705</v>
    </oc>
    <nc r="A751">
      <v>704</v>
    </nc>
  </rcc>
  <rcc rId="26234" sId="1">
    <oc r="A752">
      <v>706</v>
    </oc>
    <nc r="A752">
      <v>705</v>
    </nc>
  </rcc>
  <rcc rId="26235" sId="1">
    <oc r="A753">
      <v>707</v>
    </oc>
    <nc r="A753">
      <v>706</v>
    </nc>
  </rcc>
  <rcc rId="26236" sId="1">
    <oc r="A754">
      <v>708</v>
    </oc>
    <nc r="A754">
      <v>707</v>
    </nc>
  </rcc>
  <rcc rId="26237" sId="1">
    <oc r="A755">
      <v>709</v>
    </oc>
    <nc r="A755">
      <v>708</v>
    </nc>
  </rcc>
  <rcc rId="26238" sId="1">
    <oc r="A756">
      <v>710</v>
    </oc>
    <nc r="A756">
      <v>709</v>
    </nc>
  </rcc>
  <rcc rId="26239" sId="1">
    <oc r="A757">
      <v>711</v>
    </oc>
    <nc r="A757">
      <v>710</v>
    </nc>
  </rcc>
  <rcc rId="26240" sId="1">
    <oc r="A758">
      <v>712</v>
    </oc>
    <nc r="A758">
      <v>711</v>
    </nc>
  </rcc>
  <rcc rId="26241" sId="1">
    <oc r="A759">
      <v>713</v>
    </oc>
    <nc r="A759">
      <v>712</v>
    </nc>
  </rcc>
  <rcc rId="26242" sId="1">
    <oc r="A760">
      <v>714</v>
    </oc>
    <nc r="A760">
      <v>713</v>
    </nc>
  </rcc>
  <rcc rId="26243" sId="1" numFmtId="4">
    <oc r="A763">
      <v>715</v>
    </oc>
    <nc r="A763">
      <v>714</v>
    </nc>
  </rcc>
  <rcc rId="26244" sId="1" numFmtId="4">
    <oc r="A764">
      <v>716</v>
    </oc>
    <nc r="A764">
      <v>715</v>
    </nc>
  </rcc>
  <rcc rId="26245" sId="1" numFmtId="4">
    <oc r="A765">
      <v>717</v>
    </oc>
    <nc r="A765">
      <v>716</v>
    </nc>
  </rcc>
  <rcc rId="26246" sId="1" numFmtId="4">
    <oc r="A766">
      <v>718</v>
    </oc>
    <nc r="A766">
      <v>717</v>
    </nc>
  </rcc>
  <rcc rId="26247" sId="1" numFmtId="4">
    <oc r="A767">
      <v>719</v>
    </oc>
    <nc r="A767">
      <v>718</v>
    </nc>
  </rcc>
  <rcc rId="26248" sId="1" numFmtId="4">
    <oc r="A768">
      <v>720</v>
    </oc>
    <nc r="A768">
      <v>719</v>
    </nc>
  </rcc>
  <rcc rId="26249" sId="1" numFmtId="4">
    <oc r="A769">
      <v>721</v>
    </oc>
    <nc r="A769">
      <v>720</v>
    </nc>
  </rcc>
  <rcc rId="26250" sId="1" numFmtId="4">
    <oc r="A770">
      <v>722</v>
    </oc>
    <nc r="A770">
      <v>721</v>
    </nc>
  </rcc>
  <rcc rId="26251" sId="1" numFmtId="4">
    <oc r="A771">
      <v>723</v>
    </oc>
    <nc r="A771">
      <v>722</v>
    </nc>
  </rcc>
  <rcc rId="26252" sId="1" numFmtId="4">
    <oc r="A772">
      <v>724</v>
    </oc>
    <nc r="A772">
      <v>723</v>
    </nc>
  </rcc>
  <rcc rId="26253" sId="1" numFmtId="4">
    <oc r="A773">
      <v>725</v>
    </oc>
    <nc r="A773">
      <v>724</v>
    </nc>
  </rcc>
  <rcc rId="26254" sId="1" numFmtId="4">
    <oc r="A774">
      <v>726</v>
    </oc>
    <nc r="A774">
      <v>725</v>
    </nc>
  </rcc>
  <rcc rId="26255" sId="1" numFmtId="4">
    <oc r="A775">
      <v>727</v>
    </oc>
    <nc r="A775">
      <v>726</v>
    </nc>
  </rcc>
  <rcc rId="26256" sId="1" numFmtId="4">
    <oc r="A776">
      <v>728</v>
    </oc>
    <nc r="A776">
      <v>727</v>
    </nc>
  </rcc>
  <rcc rId="26257" sId="1" numFmtId="4">
    <oc r="A777">
      <v>729</v>
    </oc>
    <nc r="A777">
      <v>728</v>
    </nc>
  </rcc>
  <rcc rId="26258" sId="1" numFmtId="4">
    <oc r="A778">
      <v>730</v>
    </oc>
    <nc r="A778">
      <v>729</v>
    </nc>
  </rcc>
  <rcc rId="26259" sId="1" numFmtId="4">
    <oc r="A779">
      <v>731</v>
    </oc>
    <nc r="A779">
      <v>730</v>
    </nc>
  </rcc>
  <rcc rId="26260" sId="1" numFmtId="4">
    <oc r="A780">
      <v>732</v>
    </oc>
    <nc r="A780">
      <v>731</v>
    </nc>
  </rcc>
  <rcv guid="{588C31BA-C36B-4B9E-AE8B-D926F1C5CA78}" action="delete"/>
  <rdn rId="0" localSheetId="1" customView="1" name="Z_588C31BA_C36B_4B9E_AE8B_D926F1C5CA78_.wvu.FilterData" hidden="1" oldHidden="1">
    <formula>'2020-2022'!$A$7:$S$1983</formula>
    <oldFormula>'2020-2022'!$A$7:$S$1983</oldFormula>
  </rdn>
  <rdn rId="0" localSheetId="2" customView="1" name="Z_588C31BA_C36B_4B9E_AE8B_D926F1C5CA78_.wvu.FilterData" hidden="1" oldHidden="1">
    <formula>Примечания!$A$2:$G$165</formula>
    <oldFormula>Примечания!$A$2:$G$165</oldFormula>
  </rdn>
  <rcv guid="{588C31BA-C36B-4B9E-AE8B-D926F1C5CA78}"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995">
    <dxf>
      <fill>
        <patternFill patternType="solid">
          <bgColor rgb="FFFFFF00"/>
        </patternFill>
      </fill>
    </dxf>
  </rfmt>
  <rcc rId="17230" sId="1" numFmtId="4">
    <oc r="F1995">
      <v>6311375.0999999996</v>
    </oc>
    <nc r="F1995">
      <v>3288700.43</v>
    </nc>
  </rcc>
  <rfmt sheetId="1" sqref="G1995">
    <dxf>
      <fill>
        <patternFill patternType="solid">
          <bgColor rgb="FFFFFF00"/>
        </patternFill>
      </fill>
    </dxf>
  </rfmt>
  <rcc rId="17231" sId="1" numFmtId="4">
    <oc r="G1995">
      <v>19945492.219999999</v>
    </oc>
    <nc r="G1995">
      <v>10825252.390000001</v>
    </nc>
  </rcc>
  <rfmt sheetId="1" sqref="F1931">
    <dxf>
      <fill>
        <patternFill patternType="solid">
          <bgColor rgb="FFFFFF00"/>
        </patternFill>
      </fill>
    </dxf>
  </rfmt>
  <rcc rId="17232" sId="1" numFmtId="4">
    <oc r="F1931">
      <v>3006623.6</v>
    </oc>
    <nc r="F1931">
      <v>2086221.76</v>
    </nc>
  </rcc>
  <rfmt sheetId="1" sqref="G1931">
    <dxf>
      <fill>
        <patternFill patternType="solid">
          <bgColor rgb="FFFFFF00"/>
        </patternFill>
      </fill>
    </dxf>
  </rfmt>
  <rcc rId="17233" sId="1" numFmtId="4">
    <oc r="G1931">
      <v>9501667.4800000004</v>
    </oc>
    <nc r="G1931">
      <v>4502609.29</v>
    </nc>
  </rcc>
  <rfmt sheetId="1" sqref="H1931">
    <dxf>
      <fill>
        <patternFill patternType="solid">
          <bgColor rgb="FFFFFF00"/>
        </patternFill>
      </fill>
    </dxf>
  </rfmt>
  <rcc rId="17234" sId="1" numFmtId="4">
    <oc r="H1931">
      <v>6897041.7400000002</v>
    </oc>
    <nc r="H1931">
      <v>2521996.11</v>
    </nc>
  </rcc>
  <rfmt sheetId="1" sqref="I1931">
    <dxf>
      <fill>
        <patternFill patternType="solid">
          <bgColor rgb="FFFFFF00"/>
        </patternFill>
      </fill>
    </dxf>
  </rfmt>
  <rcc rId="17235" sId="1" numFmtId="4">
    <oc r="I1931">
      <v>3298234.75</v>
    </oc>
    <nc r="I1931">
      <v>1134321.98</v>
    </nc>
  </rcc>
  <rfmt sheetId="1" sqref="J1931">
    <dxf>
      <fill>
        <patternFill patternType="solid">
          <bgColor rgb="FFFFFF00"/>
        </patternFill>
      </fill>
    </dxf>
  </rfmt>
  <rcc rId="17236" sId="1" numFmtId="4">
    <oc r="J1931">
      <v>3944585.23</v>
    </oc>
    <nc r="J1931">
      <v>1687874.48</v>
    </nc>
  </rcc>
  <rfmt sheetId="1" sqref="O1931">
    <dxf>
      <fill>
        <patternFill patternType="solid">
          <bgColor rgb="FFFFFF00"/>
        </patternFill>
      </fill>
    </dxf>
  </rfmt>
  <rcc rId="17237" sId="1" numFmtId="4">
    <oc r="O1931">
      <v>12089572.5</v>
    </oc>
    <nc r="O1931">
      <v>10203856.689999999</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'2020-2022'!$A$7:$S$2128</formula>
    <oldFormula>'2020-2022'!$A$7:$S$2128</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5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472" start="0" length="0">
    <dxf>
      <fill>
        <patternFill patternType="none">
          <bgColor indexed="65"/>
        </patternFill>
      </fill>
    </dxf>
  </rfmt>
</revisions>
</file>

<file path=xl/revisions/revisionLog5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263" sId="1" numFmtId="4">
    <oc r="A1502">
      <v>21</v>
    </oc>
    <nc r="A1502">
      <v>20</v>
    </nc>
  </rcc>
  <rcc rId="26264" sId="1" numFmtId="4">
    <oc r="A1503">
      <v>22</v>
    </oc>
    <nc r="A1503">
      <v>21</v>
    </nc>
  </rcc>
  <rcc rId="26265" sId="1" numFmtId="4">
    <oc r="A1504">
      <v>23</v>
    </oc>
    <nc r="A1504">
      <v>22</v>
    </nc>
  </rcc>
  <rcc rId="26266" sId="1" numFmtId="4">
    <oc r="A1505">
      <v>24</v>
    </oc>
    <nc r="A1505">
      <v>23</v>
    </nc>
  </rcc>
  <rcc rId="26267" sId="1" numFmtId="4">
    <oc r="A1506">
      <v>25</v>
    </oc>
    <nc r="A1506">
      <v>24</v>
    </nc>
  </rcc>
  <rcc rId="26268" sId="1" numFmtId="4">
    <oc r="A1507">
      <v>26</v>
    </oc>
    <nc r="A1507">
      <v>25</v>
    </nc>
  </rcc>
  <rcc rId="26269" sId="1" numFmtId="4">
    <oc r="A1508">
      <v>27</v>
    </oc>
    <nc r="A1508">
      <v>26</v>
    </nc>
  </rcc>
  <rcc rId="26270" sId="1" numFmtId="4">
    <oc r="A1509">
      <v>28</v>
    </oc>
    <nc r="A1509">
      <v>27</v>
    </nc>
  </rcc>
  <rcc rId="26271" sId="1" numFmtId="4">
    <oc r="A1510">
      <v>29</v>
    </oc>
    <nc r="A1510">
      <v>28</v>
    </nc>
  </rcc>
  <rcc rId="26272" sId="1" numFmtId="4">
    <oc r="A1511">
      <v>30</v>
    </oc>
    <nc r="A1511">
      <v>29</v>
    </nc>
  </rcc>
  <rcc rId="26273" sId="1" numFmtId="4">
    <oc r="A1512">
      <v>31</v>
    </oc>
    <nc r="A1512">
      <v>30</v>
    </nc>
  </rcc>
  <rcc rId="26274" sId="1" numFmtId="4">
    <oc r="A1513">
      <v>33</v>
    </oc>
    <nc r="A1513">
      <v>31</v>
    </nc>
  </rcc>
  <rcc rId="26275" sId="1" numFmtId="4">
    <oc r="A1514">
      <v>34</v>
    </oc>
    <nc r="A1514">
      <v>32</v>
    </nc>
  </rcc>
  <rcc rId="26276" sId="1" numFmtId="4">
    <oc r="A1515">
      <v>35</v>
    </oc>
    <nc r="A1515">
      <v>33</v>
    </nc>
  </rcc>
  <rcc rId="26277" sId="1" numFmtId="4">
    <oc r="A1516">
      <v>36</v>
    </oc>
    <nc r="A1516">
      <v>34</v>
    </nc>
  </rcc>
  <rcc rId="26278" sId="1" numFmtId="4">
    <oc r="A1517">
      <v>37</v>
    </oc>
    <nc r="A1517">
      <v>35</v>
    </nc>
  </rcc>
  <rcc rId="26279" sId="1" numFmtId="4">
    <oc r="A1518">
      <v>38</v>
    </oc>
    <nc r="A1518">
      <v>36</v>
    </nc>
  </rcc>
  <rcc rId="26280" sId="1" numFmtId="4">
    <oc r="A1519">
      <v>39</v>
    </oc>
    <nc r="A1519">
      <v>37</v>
    </nc>
  </rcc>
  <rcc rId="26281" sId="1">
    <oc r="A1522">
      <v>40</v>
    </oc>
    <nc r="A1522">
      <v>38</v>
    </nc>
  </rcc>
  <rcc rId="26282" sId="1">
    <oc r="A1523">
      <v>41</v>
    </oc>
    <nc r="A1523">
      <v>39</v>
    </nc>
  </rcc>
  <rcc rId="26283" sId="1">
    <oc r="A1524">
      <v>42</v>
    </oc>
    <nc r="A1524">
      <v>40</v>
    </nc>
  </rcc>
  <rcc rId="26284" sId="1">
    <oc r="A1525">
      <v>43</v>
    </oc>
    <nc r="A1525">
      <v>41</v>
    </nc>
  </rcc>
  <rcc rId="26285" sId="1">
    <oc r="A1526">
      <v>44</v>
    </oc>
    <nc r="A1526">
      <v>42</v>
    </nc>
  </rcc>
  <rcc rId="26286" sId="1">
    <oc r="A1527">
      <v>45</v>
    </oc>
    <nc r="A1527">
      <v>43</v>
    </nc>
  </rcc>
  <rcc rId="26287" sId="1">
    <oc r="A1528">
      <v>46</v>
    </oc>
    <nc r="A1528">
      <v>44</v>
    </nc>
  </rcc>
  <rcc rId="26288" sId="1">
    <oc r="A1529">
      <v>47</v>
    </oc>
    <nc r="A1529">
      <v>45</v>
    </nc>
  </rcc>
  <rcc rId="26289" sId="1">
    <oc r="A1530">
      <v>48</v>
    </oc>
    <nc r="A1530">
      <v>46</v>
    </nc>
  </rcc>
  <rcc rId="26290" sId="1">
    <oc r="A1531">
      <v>49</v>
    </oc>
    <nc r="A1531">
      <v>47</v>
    </nc>
  </rcc>
  <rcc rId="26291" sId="1">
    <oc r="A1532">
      <v>50</v>
    </oc>
    <nc r="A1532">
      <v>48</v>
    </nc>
  </rcc>
  <rcc rId="26292" sId="1">
    <oc r="A1533">
      <v>51</v>
    </oc>
    <nc r="A1533">
      <v>49</v>
    </nc>
  </rcc>
  <rcc rId="26293" sId="1">
    <oc r="A1534">
      <v>52</v>
    </oc>
    <nc r="A1534">
      <v>50</v>
    </nc>
  </rcc>
  <rcc rId="26294" sId="1">
    <oc r="A1535">
      <v>53</v>
    </oc>
    <nc r="A1535">
      <v>51</v>
    </nc>
  </rcc>
  <rcc rId="26295" sId="1">
    <oc r="A1536">
      <v>54</v>
    </oc>
    <nc r="A1536">
      <v>52</v>
    </nc>
  </rcc>
  <rcc rId="26296" sId="1">
    <oc r="A1537">
      <v>55</v>
    </oc>
    <nc r="A1537">
      <v>53</v>
    </nc>
  </rcc>
  <rcc rId="26297" sId="1">
    <oc r="A1538">
      <v>56</v>
    </oc>
    <nc r="A1538">
      <v>54</v>
    </nc>
  </rcc>
  <rcc rId="26298" sId="1">
    <oc r="A1539">
      <v>57</v>
    </oc>
    <nc r="A1539">
      <v>55</v>
    </nc>
  </rcc>
  <rcc rId="26299" sId="1">
    <oc r="A1540">
      <v>58</v>
    </oc>
    <nc r="A1540">
      <v>56</v>
    </nc>
  </rcc>
  <rcc rId="26300" sId="1">
    <oc r="A1541">
      <v>59</v>
    </oc>
    <nc r="A1541">
      <v>57</v>
    </nc>
  </rcc>
  <rcc rId="26301" sId="1">
    <oc r="A1542">
      <v>60</v>
    </oc>
    <nc r="A1542">
      <v>58</v>
    </nc>
  </rcc>
  <rcc rId="26302" sId="1">
    <oc r="A1545">
      <v>61</v>
    </oc>
    <nc r="A1545">
      <v>59</v>
    </nc>
  </rcc>
  <rcc rId="26303" sId="1">
    <oc r="A1546">
      <v>62</v>
    </oc>
    <nc r="A1546">
      <v>60</v>
    </nc>
  </rcc>
  <rcc rId="26304" sId="1">
    <oc r="A1547">
      <v>63</v>
    </oc>
    <nc r="A1547">
      <v>61</v>
    </nc>
  </rcc>
  <rcc rId="26305" sId="1">
    <oc r="A1548">
      <v>64</v>
    </oc>
    <nc r="A1548">
      <v>62</v>
    </nc>
  </rcc>
  <rcc rId="26306" sId="1">
    <oc r="A1549">
      <v>65</v>
    </oc>
    <nc r="A1549">
      <v>63</v>
    </nc>
  </rcc>
  <rcc rId="26307" sId="1">
    <oc r="A1550">
      <v>66</v>
    </oc>
    <nc r="A1550">
      <v>64</v>
    </nc>
  </rcc>
  <rcc rId="26308" sId="1">
    <oc r="A1551">
      <v>67</v>
    </oc>
    <nc r="A1551">
      <v>65</v>
    </nc>
  </rcc>
  <rcc rId="26309" sId="1">
    <oc r="A1552">
      <v>68</v>
    </oc>
    <nc r="A1552">
      <v>66</v>
    </nc>
  </rcc>
  <rcc rId="26310" sId="1">
    <oc r="A1553">
      <v>69</v>
    </oc>
    <nc r="A1553">
      <v>67</v>
    </nc>
  </rcc>
  <rcc rId="26311" sId="1">
    <oc r="A1554">
      <v>70</v>
    </oc>
    <nc r="A1554">
      <v>68</v>
    </nc>
  </rcc>
  <rcc rId="26312" sId="1">
    <oc r="A1555">
      <v>71</v>
    </oc>
    <nc r="A1555">
      <v>69</v>
    </nc>
  </rcc>
  <rcc rId="26313" sId="1">
    <oc r="A1556">
      <v>72</v>
    </oc>
    <nc r="A1556">
      <v>70</v>
    </nc>
  </rcc>
  <rcc rId="26314" sId="1">
    <oc r="A1557">
      <v>73</v>
    </oc>
    <nc r="A1557">
      <v>71</v>
    </nc>
  </rcc>
  <rcc rId="26315" sId="1">
    <oc r="A1558">
      <v>74</v>
    </oc>
    <nc r="A1558">
      <v>72</v>
    </nc>
  </rcc>
  <rcc rId="26316" sId="1">
    <oc r="A1559">
      <v>75</v>
    </oc>
    <nc r="A1559">
      <v>73</v>
    </nc>
  </rcc>
  <rcc rId="26317" sId="1">
    <oc r="A1562">
      <v>76</v>
    </oc>
    <nc r="A1562">
      <v>74</v>
    </nc>
  </rcc>
  <rcc rId="26318" sId="1">
    <oc r="A1563">
      <v>77</v>
    </oc>
    <nc r="A1563">
      <v>75</v>
    </nc>
  </rcc>
  <rcc rId="26319" sId="1">
    <oc r="A1564">
      <v>78</v>
    </oc>
    <nc r="A1564">
      <v>76</v>
    </nc>
  </rcc>
  <rcc rId="26320" sId="1">
    <oc r="A1565">
      <v>79</v>
    </oc>
    <nc r="A1565">
      <v>77</v>
    </nc>
  </rcc>
  <rcc rId="26321" sId="1">
    <oc r="A1566">
      <v>80</v>
    </oc>
    <nc r="A1566">
      <v>78</v>
    </nc>
  </rcc>
  <rcc rId="26322" sId="1">
    <oc r="A1567">
      <v>82</v>
    </oc>
    <nc r="A1567">
      <v>79</v>
    </nc>
  </rcc>
  <rcc rId="26323" sId="1">
    <oc r="A1568">
      <v>83</v>
    </oc>
    <nc r="A1568">
      <v>80</v>
    </nc>
  </rcc>
  <rcc rId="26324" sId="1" odxf="1" dxf="1">
    <oc r="A1569">
      <v>84</v>
    </oc>
    <nc r="A1569">
      <v>81</v>
    </nc>
    <odxf>
      <fill>
        <patternFill patternType="solid">
          <bgColor rgb="FFFFFF00"/>
        </patternFill>
      </fill>
    </odxf>
    <ndxf>
      <fill>
        <patternFill patternType="none">
          <bgColor indexed="65"/>
        </patternFill>
      </fill>
    </ndxf>
  </rcc>
  <rcc rId="26325" sId="1" odxf="1" dxf="1">
    <oc r="A1570">
      <v>85</v>
    </oc>
    <nc r="A1570">
      <v>82</v>
    </nc>
    <odxf>
      <fill>
        <patternFill patternType="solid">
          <bgColor rgb="FFFFFF00"/>
        </patternFill>
      </fill>
    </odxf>
    <ndxf>
      <fill>
        <patternFill patternType="none">
          <bgColor indexed="65"/>
        </patternFill>
      </fill>
    </ndxf>
  </rcc>
  <rcc rId="26326" sId="1">
    <oc r="A1571">
      <v>86</v>
    </oc>
    <nc r="A1571">
      <v>83</v>
    </nc>
  </rcc>
  <rcc rId="26327" sId="1">
    <oc r="A1572">
      <v>87</v>
    </oc>
    <nc r="A1572">
      <v>84</v>
    </nc>
  </rcc>
  <rcc rId="26328" sId="1">
    <oc r="A1573">
      <v>88</v>
    </oc>
    <nc r="A1573">
      <v>85</v>
    </nc>
  </rcc>
  <rcc rId="26329" sId="1">
    <oc r="A1574">
      <v>89</v>
    </oc>
    <nc r="A1574">
      <v>86</v>
    </nc>
  </rcc>
  <rcc rId="26330" sId="1">
    <oc r="A1576">
      <v>90</v>
    </oc>
    <nc r="A1576">
      <v>87</v>
    </nc>
  </rcc>
  <rcc rId="26331" sId="1">
    <oc r="A1575">
      <v>91</v>
    </oc>
    <nc r="A1575">
      <v>88</v>
    </nc>
  </rcc>
  <rcc rId="26332" sId="1">
    <oc r="A1577">
      <v>92</v>
    </oc>
    <nc r="A1577">
      <v>89</v>
    </nc>
  </rcc>
  <rcc rId="26333" sId="1">
    <oc r="A1578">
      <v>93</v>
    </oc>
    <nc r="A1578">
      <v>90</v>
    </nc>
  </rcc>
  <rcc rId="26334" sId="1">
    <oc r="A1579">
      <v>95</v>
    </oc>
    <nc r="A1579">
      <v>91</v>
    </nc>
  </rcc>
  <rcc rId="26335" sId="1">
    <oc r="A1580">
      <v>96</v>
    </oc>
    <nc r="A1580">
      <v>92</v>
    </nc>
  </rcc>
  <rcc rId="26336" sId="1">
    <oc r="A1581">
      <v>97</v>
    </oc>
    <nc r="A1581">
      <v>93</v>
    </nc>
  </rcc>
  <rcc rId="26337" sId="1">
    <oc r="A1582">
      <v>98</v>
    </oc>
    <nc r="A1582">
      <v>94</v>
    </nc>
  </rcc>
  <rcc rId="26338" sId="1">
    <oc r="A1583">
      <v>99</v>
    </oc>
    <nc r="A1583">
      <v>95</v>
    </nc>
  </rcc>
  <rcc rId="26339" sId="1">
    <oc r="A1584">
      <v>100</v>
    </oc>
    <nc r="A1584">
      <v>96</v>
    </nc>
  </rcc>
  <rcc rId="26340" sId="1">
    <oc r="A1585">
      <v>101</v>
    </oc>
    <nc r="A1585">
      <v>97</v>
    </nc>
  </rcc>
  <rcc rId="26341" sId="1">
    <oc r="A1586">
      <v>102</v>
    </oc>
    <nc r="A1586">
      <v>98</v>
    </nc>
  </rcc>
  <rcc rId="26342" sId="1">
    <oc r="A1587">
      <v>103</v>
    </oc>
    <nc r="A1587">
      <v>99</v>
    </nc>
  </rcc>
  <rcc rId="26343" sId="1">
    <oc r="A1588">
      <v>104</v>
    </oc>
    <nc r="A1588">
      <v>100</v>
    </nc>
  </rcc>
  <rcc rId="26344" sId="1">
    <oc r="A1589">
      <v>105</v>
    </oc>
    <nc r="A1589">
      <v>101</v>
    </nc>
  </rcc>
  <rcc rId="26345" sId="1">
    <oc r="A1590">
      <v>106</v>
    </oc>
    <nc r="A1590">
      <v>102</v>
    </nc>
  </rcc>
  <rcc rId="26346" sId="1">
    <oc r="A1591">
      <v>107</v>
    </oc>
    <nc r="A1591">
      <v>103</v>
    </nc>
  </rcc>
  <rcc rId="26347" sId="1">
    <oc r="A1592">
      <v>108</v>
    </oc>
    <nc r="A1592">
      <v>104</v>
    </nc>
  </rcc>
  <rcc rId="26348" sId="1">
    <oc r="A1593">
      <v>109</v>
    </oc>
    <nc r="A1593">
      <v>105</v>
    </nc>
  </rcc>
  <rcc rId="26349" sId="1">
    <oc r="A1594">
      <v>110</v>
    </oc>
    <nc r="A1594">
      <v>106</v>
    </nc>
  </rcc>
  <rcc rId="26350" sId="1">
    <oc r="A1595">
      <v>111</v>
    </oc>
    <nc r="A1595">
      <v>107</v>
    </nc>
  </rcc>
  <rcc rId="26351" sId="1">
    <oc r="A1596">
      <v>112</v>
    </oc>
    <nc r="A1596">
      <v>108</v>
    </nc>
  </rcc>
  <rcc rId="26352" sId="1">
    <oc r="A1597">
      <v>113</v>
    </oc>
    <nc r="A1597">
      <v>109</v>
    </nc>
  </rcc>
  <rcc rId="26353" sId="1">
    <oc r="A1598">
      <v>114</v>
    </oc>
    <nc r="A1598">
      <v>110</v>
    </nc>
  </rcc>
  <rcc rId="26354" sId="1">
    <oc r="A1599">
      <v>115</v>
    </oc>
    <nc r="A1599">
      <v>111</v>
    </nc>
  </rcc>
  <rcc rId="26355" sId="1">
    <oc r="A1600">
      <v>116</v>
    </oc>
    <nc r="A1600">
      <v>112</v>
    </nc>
  </rcc>
  <rcc rId="26356" sId="1">
    <oc r="A1601">
      <v>117</v>
    </oc>
    <nc r="A1601">
      <v>113</v>
    </nc>
  </rcc>
  <rcc rId="26357" sId="1">
    <oc r="A1602">
      <v>118</v>
    </oc>
    <nc r="A1602">
      <v>114</v>
    </nc>
  </rcc>
  <rcc rId="26358" sId="1">
    <oc r="A1603">
      <v>119</v>
    </oc>
    <nc r="A1603">
      <v>115</v>
    </nc>
  </rcc>
  <rcc rId="26359" sId="1">
    <oc r="A1604">
      <v>120</v>
    </oc>
    <nc r="A1604">
      <v>116</v>
    </nc>
  </rcc>
  <rcc rId="26360" sId="1">
    <oc r="A1605">
      <v>121</v>
    </oc>
    <nc r="A1605">
      <v>117</v>
    </nc>
  </rcc>
  <rcc rId="26361" sId="1">
    <oc r="A1606">
      <v>122</v>
    </oc>
    <nc r="A1606">
      <v>118</v>
    </nc>
  </rcc>
  <rcc rId="26362" sId="1">
    <oc r="A1607">
      <v>123</v>
    </oc>
    <nc r="A1607">
      <v>119</v>
    </nc>
  </rcc>
  <rcc rId="26363" sId="1">
    <oc r="A1608">
      <v>124</v>
    </oc>
    <nc r="A1608">
      <v>120</v>
    </nc>
  </rcc>
  <rcc rId="26364" sId="1">
    <oc r="A1609">
      <v>125</v>
    </oc>
    <nc r="A1609">
      <v>121</v>
    </nc>
  </rcc>
  <rcc rId="26365" sId="1">
    <oc r="A1610">
      <v>126</v>
    </oc>
    <nc r="A1610">
      <v>122</v>
    </nc>
  </rcc>
  <rcc rId="26366" sId="1">
    <oc r="A1611">
      <v>127</v>
    </oc>
    <nc r="A1611">
      <v>123</v>
    </nc>
  </rcc>
  <rcc rId="26367" sId="1">
    <oc r="A1612">
      <v>128</v>
    </oc>
    <nc r="A1612">
      <v>124</v>
    </nc>
  </rcc>
  <rcc rId="26368" sId="1">
    <oc r="A1613">
      <v>129</v>
    </oc>
    <nc r="A1613">
      <v>125</v>
    </nc>
  </rcc>
  <rcc rId="26369" sId="1">
    <oc r="A1616">
      <v>130</v>
    </oc>
    <nc r="A1616">
      <v>126</v>
    </nc>
  </rcc>
  <rcc rId="26370" sId="1">
    <oc r="A1617">
      <v>131</v>
    </oc>
    <nc r="A1617">
      <v>127</v>
    </nc>
  </rcc>
  <rcc rId="26371" sId="1">
    <oc r="A1618">
      <v>132</v>
    </oc>
    <nc r="A1618">
      <v>128</v>
    </nc>
  </rcc>
  <rcc rId="26372" sId="1">
    <oc r="A1619">
      <v>133</v>
    </oc>
    <nc r="A1619">
      <v>129</v>
    </nc>
  </rcc>
  <rcc rId="26373" sId="1">
    <oc r="A1620">
      <v>134</v>
    </oc>
    <nc r="A1620">
      <v>130</v>
    </nc>
  </rcc>
  <rcc rId="26374" sId="1">
    <oc r="A1621">
      <v>135</v>
    </oc>
    <nc r="A1621">
      <v>131</v>
    </nc>
  </rcc>
  <rcc rId="26375" sId="1">
    <oc r="A1622">
      <v>136</v>
    </oc>
    <nc r="A1622">
      <v>132</v>
    </nc>
  </rcc>
  <rcc rId="26376" sId="1">
    <oc r="A1623">
      <v>137</v>
    </oc>
    <nc r="A1623">
      <v>133</v>
    </nc>
  </rcc>
  <rcc rId="26377" sId="1">
    <oc r="A1624">
      <v>138</v>
    </oc>
    <nc r="A1624">
      <v>134</v>
    </nc>
  </rcc>
  <rcc rId="26378" sId="1">
    <oc r="A1625">
      <v>139</v>
    </oc>
    <nc r="A1625">
      <v>135</v>
    </nc>
  </rcc>
  <rcc rId="26379" sId="1" odxf="1" dxf="1">
    <oc r="A1626">
      <v>140</v>
    </oc>
    <nc r="A1626">
      <v>136</v>
    </nc>
    <odxf>
      <fill>
        <patternFill patternType="solid">
          <bgColor theme="5" tint="0.59999389629810485"/>
        </patternFill>
      </fill>
    </odxf>
    <ndxf>
      <fill>
        <patternFill patternType="none">
          <bgColor indexed="65"/>
        </patternFill>
      </fill>
    </ndxf>
  </rcc>
  <rcc rId="26380" sId="1">
    <oc r="A1627">
      <v>141</v>
    </oc>
    <nc r="A1627">
      <v>137</v>
    </nc>
  </rcc>
  <rcc rId="26381" sId="1">
    <oc r="A1628">
      <v>142</v>
    </oc>
    <nc r="A1628">
      <v>138</v>
    </nc>
  </rcc>
  <rcc rId="26382" sId="1">
    <oc r="A1629">
      <v>143</v>
    </oc>
    <nc r="A1629">
      <v>139</v>
    </nc>
  </rcc>
  <rcc rId="26383" sId="1">
    <oc r="A1630">
      <v>144</v>
    </oc>
    <nc r="A1630">
      <v>140</v>
    </nc>
  </rcc>
  <rcc rId="26384" sId="1">
    <oc r="A1631">
      <v>145</v>
    </oc>
    <nc r="A1631">
      <v>141</v>
    </nc>
  </rcc>
  <rcc rId="26385" sId="1">
    <oc r="A1632">
      <v>146</v>
    </oc>
    <nc r="A1632">
      <v>142</v>
    </nc>
  </rcc>
  <rcc rId="26386" sId="1">
    <oc r="A1633">
      <v>147</v>
    </oc>
    <nc r="A1633">
      <v>143</v>
    </nc>
  </rcc>
  <rcc rId="26387" sId="1">
    <oc r="A1634">
      <v>148</v>
    </oc>
    <nc r="A1634">
      <v>144</v>
    </nc>
  </rcc>
  <rcc rId="26388" sId="1">
    <oc r="A1635">
      <v>149</v>
    </oc>
    <nc r="A1635">
      <v>145</v>
    </nc>
  </rcc>
  <rcc rId="26389" sId="1">
    <oc r="A1636">
      <v>150</v>
    </oc>
    <nc r="A1636">
      <v>146</v>
    </nc>
  </rcc>
  <rcc rId="26390" sId="1">
    <oc r="A1637">
      <v>151</v>
    </oc>
    <nc r="A1637">
      <v>147</v>
    </nc>
  </rcc>
  <rcc rId="26391" sId="1">
    <oc r="A1638">
      <v>152</v>
    </oc>
    <nc r="A1638">
      <v>148</v>
    </nc>
  </rcc>
  <rcc rId="26392" sId="1">
    <oc r="A1639">
      <v>153</v>
    </oc>
    <nc r="A1639">
      <v>149</v>
    </nc>
  </rcc>
  <rcc rId="26393" sId="1">
    <oc r="A1640">
      <v>154</v>
    </oc>
    <nc r="A1640">
      <v>150</v>
    </nc>
  </rcc>
  <rcc rId="26394" sId="1">
    <oc r="A1643">
      <v>155</v>
    </oc>
    <nc r="A1643">
      <v>151</v>
    </nc>
  </rcc>
  <rcc rId="26395" sId="1">
    <oc r="A1644">
      <v>156</v>
    </oc>
    <nc r="A1644">
      <v>152</v>
    </nc>
  </rcc>
  <rcc rId="26396" sId="1">
    <oc r="A1645">
      <v>157</v>
    </oc>
    <nc r="A1645">
      <v>153</v>
    </nc>
  </rcc>
  <rcc rId="26397" sId="1">
    <oc r="A1646">
      <v>158</v>
    </oc>
    <nc r="A1646">
      <v>154</v>
    </nc>
  </rcc>
  <rcc rId="26398" sId="1">
    <oc r="A1647">
      <v>159</v>
    </oc>
    <nc r="A1647">
      <v>155</v>
    </nc>
  </rcc>
  <rcc rId="26399" sId="1">
    <oc r="A1648">
      <v>160</v>
    </oc>
    <nc r="A1648">
      <v>156</v>
    </nc>
  </rcc>
  <rcc rId="26400" sId="1">
    <oc r="A1649">
      <v>161</v>
    </oc>
    <nc r="A1649">
      <v>157</v>
    </nc>
  </rcc>
  <rcc rId="26401" sId="1">
    <oc r="A1650">
      <v>162</v>
    </oc>
    <nc r="A1650">
      <v>158</v>
    </nc>
  </rcc>
  <rcc rId="26402" sId="1">
    <oc r="A1651">
      <v>163</v>
    </oc>
    <nc r="A1651">
      <v>159</v>
    </nc>
  </rcc>
  <rcc rId="26403" sId="1">
    <oc r="A1652">
      <v>164</v>
    </oc>
    <nc r="A1652">
      <v>160</v>
    </nc>
  </rcc>
  <rcc rId="26404" sId="1">
    <oc r="A1653">
      <v>165</v>
    </oc>
    <nc r="A1653">
      <v>161</v>
    </nc>
  </rcc>
  <rcc rId="26405" sId="1">
    <oc r="A1654">
      <v>166</v>
    </oc>
    <nc r="A1654">
      <v>162</v>
    </nc>
  </rcc>
  <rcc rId="26406" sId="1">
    <oc r="A1655">
      <v>167</v>
    </oc>
    <nc r="A1655">
      <v>163</v>
    </nc>
  </rcc>
  <rcc rId="26407" sId="1">
    <oc r="A1656">
      <v>168</v>
    </oc>
    <nc r="A1656">
      <v>164</v>
    </nc>
  </rcc>
  <rcc rId="26408" sId="1">
    <oc r="A1657">
      <v>169</v>
    </oc>
    <nc r="A1657">
      <v>165</v>
    </nc>
  </rcc>
  <rcc rId="26409" sId="1">
    <oc r="A1658">
      <v>170</v>
    </oc>
    <nc r="A1658">
      <v>166</v>
    </nc>
  </rcc>
  <rcc rId="26410" sId="1">
    <oc r="A1659">
      <v>171</v>
    </oc>
    <nc r="A1659">
      <v>167</v>
    </nc>
  </rcc>
  <rcc rId="26411" sId="1">
    <oc r="A1660">
      <v>172</v>
    </oc>
    <nc r="A1660">
      <v>168</v>
    </nc>
  </rcc>
  <rcc rId="26412" sId="1">
    <oc r="A1661">
      <v>173</v>
    </oc>
    <nc r="A1661">
      <v>169</v>
    </nc>
  </rcc>
  <rcc rId="26413" sId="1">
    <oc r="A1662">
      <v>174</v>
    </oc>
    <nc r="A1662">
      <v>170</v>
    </nc>
  </rcc>
  <rcc rId="26414" sId="1">
    <oc r="A1663">
      <v>175</v>
    </oc>
    <nc r="A1663">
      <v>171</v>
    </nc>
  </rcc>
  <rcc rId="26415" sId="1">
    <oc r="A1664">
      <v>176</v>
    </oc>
    <nc r="A1664">
      <v>172</v>
    </nc>
  </rcc>
  <rcc rId="26416" sId="1">
    <oc r="A1665">
      <v>178</v>
    </oc>
    <nc r="A1665">
      <v>173</v>
    </nc>
  </rcc>
  <rcc rId="26417" sId="1">
    <oc r="A1666">
      <v>179</v>
    </oc>
    <nc r="A1666">
      <v>174</v>
    </nc>
  </rcc>
  <rcc rId="26418" sId="1">
    <oc r="A1667">
      <v>180</v>
    </oc>
    <nc r="A1667">
      <v>175</v>
    </nc>
  </rcc>
  <rcc rId="26419" sId="1">
    <oc r="A1668">
      <v>181</v>
    </oc>
    <nc r="A1668">
      <v>176</v>
    </nc>
  </rcc>
  <rcc rId="26420" sId="1">
    <oc r="A1669">
      <v>182</v>
    </oc>
    <nc r="A1669">
      <v>177</v>
    </nc>
  </rcc>
  <rcc rId="26421" sId="1">
    <oc r="A1670">
      <v>183</v>
    </oc>
    <nc r="A1670">
      <v>178</v>
    </nc>
  </rcc>
  <rcc rId="26422" sId="1">
    <oc r="A1671">
      <v>184</v>
    </oc>
    <nc r="A1671">
      <v>179</v>
    </nc>
  </rcc>
  <rcc rId="26423" sId="1">
    <oc r="A1672">
      <v>185</v>
    </oc>
    <nc r="A1672">
      <v>180</v>
    </nc>
  </rcc>
  <rcc rId="26424" sId="1">
    <oc r="A1673">
      <v>186</v>
    </oc>
    <nc r="A1673">
      <v>181</v>
    </nc>
  </rcc>
  <rcc rId="26425" sId="1">
    <oc r="A1674">
      <v>187</v>
    </oc>
    <nc r="A1674">
      <v>182</v>
    </nc>
  </rcc>
  <rcc rId="26426" sId="1">
    <oc r="A1675">
      <v>188</v>
    </oc>
    <nc r="A1675">
      <v>183</v>
    </nc>
  </rcc>
  <rcc rId="26427" sId="1">
    <oc r="A1676">
      <v>189</v>
    </oc>
    <nc r="A1676">
      <v>184</v>
    </nc>
  </rcc>
  <rcc rId="26428" sId="1">
    <oc r="A1677">
      <v>190</v>
    </oc>
    <nc r="A1677">
      <v>185</v>
    </nc>
  </rcc>
  <rcc rId="26429" sId="1">
    <oc r="A1678">
      <v>191</v>
    </oc>
    <nc r="A1678">
      <v>186</v>
    </nc>
  </rcc>
  <rcc rId="26430" sId="1">
    <oc r="A1679">
      <v>192</v>
    </oc>
    <nc r="A1679">
      <v>187</v>
    </nc>
  </rcc>
  <rcc rId="26431" sId="1">
    <oc r="A1680">
      <v>193</v>
    </oc>
    <nc r="A1680">
      <v>188</v>
    </nc>
  </rcc>
  <rcc rId="26432" sId="1">
    <oc r="A1681">
      <v>194</v>
    </oc>
    <nc r="A1681">
      <v>189</v>
    </nc>
  </rcc>
  <rcc rId="26433" sId="1">
    <oc r="A1682">
      <v>195</v>
    </oc>
    <nc r="A1682">
      <v>190</v>
    </nc>
  </rcc>
  <rcc rId="26434" sId="1">
    <oc r="A1683">
      <v>196</v>
    </oc>
    <nc r="A1683">
      <v>191</v>
    </nc>
  </rcc>
  <rcc rId="26435" sId="1">
    <oc r="A1684">
      <v>197</v>
    </oc>
    <nc r="A1684">
      <v>192</v>
    </nc>
  </rcc>
  <rcc rId="26436" sId="1">
    <oc r="A1685">
      <v>198</v>
    </oc>
    <nc r="A1685">
      <v>193</v>
    </nc>
  </rcc>
  <rcc rId="26437" sId="1">
    <oc r="A1686">
      <v>199</v>
    </oc>
    <nc r="A1686">
      <v>194</v>
    </nc>
  </rcc>
  <rcc rId="26438" sId="1">
    <oc r="A1687">
      <v>200</v>
    </oc>
    <nc r="A1687">
      <v>195</v>
    </nc>
  </rcc>
  <rcc rId="26439" sId="1">
    <oc r="A1688">
      <v>201</v>
    </oc>
    <nc r="A1688">
      <v>196</v>
    </nc>
  </rcc>
  <rcc rId="26440" sId="1">
    <oc r="A1689">
      <v>202</v>
    </oc>
    <nc r="A1689">
      <v>197</v>
    </nc>
  </rcc>
  <rcc rId="26441" sId="1">
    <oc r="A1690">
      <v>203</v>
    </oc>
    <nc r="A1690">
      <v>198</v>
    </nc>
  </rcc>
  <rcc rId="26442" sId="1">
    <oc r="A1691">
      <v>204</v>
    </oc>
    <nc r="A1691">
      <v>199</v>
    </nc>
  </rcc>
  <rcc rId="26443" sId="1">
    <oc r="A1692">
      <v>206</v>
    </oc>
    <nc r="A1692">
      <v>200</v>
    </nc>
  </rcc>
  <rcc rId="26444" sId="1">
    <oc r="A1693">
      <v>207</v>
    </oc>
    <nc r="A1693">
      <v>201</v>
    </nc>
  </rcc>
  <rcc rId="26445" sId="1">
    <oc r="A1694">
      <v>208</v>
    </oc>
    <nc r="A1694">
      <v>202</v>
    </nc>
  </rcc>
  <rcc rId="26446" sId="1">
    <oc r="A1695">
      <v>209</v>
    </oc>
    <nc r="A1695">
      <v>203</v>
    </nc>
  </rcc>
  <rcc rId="26447" sId="1">
    <oc r="A1696">
      <v>210</v>
    </oc>
    <nc r="A1696">
      <v>204</v>
    </nc>
  </rcc>
  <rcc rId="26448" sId="1">
    <oc r="A1697">
      <v>211</v>
    </oc>
    <nc r="A1697">
      <v>205</v>
    </nc>
  </rcc>
  <rcc rId="26449" sId="1">
    <oc r="A1698">
      <v>212</v>
    </oc>
    <nc r="A1698">
      <v>206</v>
    </nc>
  </rcc>
  <rcc rId="26450" sId="1">
    <oc r="A1699">
      <v>213</v>
    </oc>
    <nc r="A1699">
      <v>207</v>
    </nc>
  </rcc>
  <rcc rId="26451" sId="1">
    <oc r="A1700">
      <v>215</v>
    </oc>
    <nc r="A1700">
      <v>208</v>
    </nc>
  </rcc>
  <rcc rId="26452" sId="1">
    <oc r="A1701">
      <v>216</v>
    </oc>
    <nc r="A1701">
      <v>209</v>
    </nc>
  </rcc>
  <rcc rId="26453" sId="1">
    <oc r="A1702">
      <v>217</v>
    </oc>
    <nc r="A1702">
      <v>210</v>
    </nc>
  </rcc>
  <rcc rId="26454" sId="1">
    <oc r="A1703">
      <v>218</v>
    </oc>
    <nc r="A1703">
      <v>211</v>
    </nc>
  </rcc>
  <rcc rId="26455" sId="1">
    <oc r="A1704">
      <v>219</v>
    </oc>
    <nc r="A1704">
      <v>212</v>
    </nc>
  </rcc>
  <rcc rId="26456" sId="1">
    <oc r="A1705">
      <v>220</v>
    </oc>
    <nc r="A1705">
      <v>213</v>
    </nc>
  </rcc>
  <rcc rId="26457" sId="1">
    <oc r="A1706">
      <v>221</v>
    </oc>
    <nc r="A1706">
      <v>214</v>
    </nc>
  </rcc>
  <rcc rId="26458" sId="1">
    <oc r="A1707">
      <v>222</v>
    </oc>
    <nc r="A1707">
      <v>215</v>
    </nc>
  </rcc>
  <rcc rId="26459" sId="1">
    <oc r="A1708">
      <v>223</v>
    </oc>
    <nc r="A1708">
      <v>216</v>
    </nc>
  </rcc>
  <rcc rId="26460" sId="1">
    <oc r="A1709">
      <v>224</v>
    </oc>
    <nc r="A1709">
      <v>217</v>
    </nc>
  </rcc>
  <rcc rId="26461" sId="1">
    <oc r="A1710">
      <v>225</v>
    </oc>
    <nc r="A1710">
      <v>218</v>
    </nc>
  </rcc>
  <rcc rId="26462" sId="1">
    <oc r="A1711">
      <v>226</v>
    </oc>
    <nc r="A1711">
      <v>219</v>
    </nc>
  </rcc>
  <rcc rId="26463" sId="1">
    <oc r="A1712">
      <v>228</v>
    </oc>
    <nc r="A1712">
      <v>220</v>
    </nc>
  </rcc>
  <rcc rId="26464" sId="1">
    <oc r="A1713">
      <v>229</v>
    </oc>
    <nc r="A1713">
      <v>221</v>
    </nc>
  </rcc>
  <rcc rId="26465" sId="1">
    <oc r="A1714">
      <v>230</v>
    </oc>
    <nc r="A1714">
      <v>222</v>
    </nc>
  </rcc>
  <rcc rId="26466" sId="1">
    <oc r="A1715">
      <v>231</v>
    </oc>
    <nc r="A1715">
      <v>223</v>
    </nc>
  </rcc>
  <rcc rId="26467" sId="1">
    <oc r="A1716">
      <v>232</v>
    </oc>
    <nc r="A1716">
      <v>224</v>
    </nc>
  </rcc>
  <rcc rId="26468" sId="1">
    <oc r="A1717">
      <v>233</v>
    </oc>
    <nc r="A1717">
      <v>225</v>
    </nc>
  </rcc>
  <rcc rId="26469" sId="1">
    <oc r="A1718">
      <v>234</v>
    </oc>
    <nc r="A1718">
      <v>226</v>
    </nc>
  </rcc>
  <rcc rId="26470" sId="1">
    <oc r="A1719">
      <v>235</v>
    </oc>
    <nc r="A1719">
      <v>227</v>
    </nc>
  </rcc>
  <rcc rId="26471" sId="1">
    <oc r="A1720">
      <v>239</v>
    </oc>
    <nc r="A1720">
      <v>228</v>
    </nc>
  </rcc>
  <rcc rId="26472" sId="1">
    <oc r="A1721">
      <v>240</v>
    </oc>
    <nc r="A1721">
      <v>229</v>
    </nc>
  </rcc>
  <rcc rId="26473" sId="1">
    <oc r="A1724">
      <v>241</v>
    </oc>
    <nc r="A1724">
      <v>230</v>
    </nc>
  </rcc>
  <rcc rId="26474" sId="1">
    <oc r="A1725">
      <v>242</v>
    </oc>
    <nc r="A1725">
      <v>231</v>
    </nc>
  </rcc>
  <rcc rId="26475" sId="1">
    <oc r="A1726">
      <v>243</v>
    </oc>
    <nc r="A1726">
      <v>232</v>
    </nc>
  </rcc>
  <rcc rId="26476" sId="1">
    <oc r="A1727">
      <v>244</v>
    </oc>
    <nc r="A1727">
      <v>233</v>
    </nc>
  </rcc>
  <rcc rId="26477" sId="1">
    <oc r="A1728">
      <v>245</v>
    </oc>
    <nc r="A1728">
      <v>234</v>
    </nc>
  </rcc>
  <rcc rId="26478" sId="1">
    <oc r="A1729">
      <v>246</v>
    </oc>
    <nc r="A1729">
      <v>235</v>
    </nc>
  </rcc>
  <rcc rId="26479" sId="1">
    <oc r="A1732">
      <v>247</v>
    </oc>
    <nc r="A1732">
      <v>236</v>
    </nc>
  </rcc>
  <rcc rId="26480" sId="1">
    <oc r="A1733">
      <v>248</v>
    </oc>
    <nc r="A1733">
      <v>237</v>
    </nc>
  </rcc>
  <rcc rId="26481" sId="1">
    <oc r="A1734">
      <v>249</v>
    </oc>
    <nc r="A1734">
      <v>238</v>
    </nc>
  </rcc>
  <rcc rId="26482" sId="1">
    <oc r="A1735">
      <v>250</v>
    </oc>
    <nc r="A1735">
      <v>239</v>
    </nc>
  </rcc>
  <rcc rId="26483" sId="1">
    <oc r="A1736">
      <v>251</v>
    </oc>
    <nc r="A1736">
      <v>240</v>
    </nc>
  </rcc>
  <rcc rId="26484" sId="1">
    <oc r="A1737">
      <v>252</v>
    </oc>
    <nc r="A1737">
      <v>241</v>
    </nc>
  </rcc>
  <rcc rId="26485" sId="1">
    <oc r="A1738">
      <v>253</v>
    </oc>
    <nc r="A1738">
      <v>242</v>
    </nc>
  </rcc>
  <rcc rId="26486" sId="1">
    <oc r="A1739">
      <v>254</v>
    </oc>
    <nc r="A1739">
      <v>243</v>
    </nc>
  </rcc>
  <rcc rId="26487" sId="1">
    <oc r="A1740">
      <v>255</v>
    </oc>
    <nc r="A1740">
      <v>244</v>
    </nc>
  </rcc>
  <rcc rId="26488" sId="1">
    <oc r="A1741">
      <v>256</v>
    </oc>
    <nc r="A1741">
      <v>245</v>
    </nc>
  </rcc>
  <rcc rId="26489" sId="1">
    <oc r="A1742">
      <v>257</v>
    </oc>
    <nc r="A1742">
      <v>246</v>
    </nc>
  </rcc>
  <rcc rId="26490" sId="1">
    <oc r="A1743">
      <v>258</v>
    </oc>
    <nc r="A1743">
      <v>247</v>
    </nc>
  </rcc>
  <rcc rId="26491" sId="1">
    <oc r="A1744">
      <v>259</v>
    </oc>
    <nc r="A1744">
      <v>248</v>
    </nc>
  </rcc>
  <rcc rId="26492" sId="1">
    <oc r="A1745">
      <v>260</v>
    </oc>
    <nc r="A1745">
      <v>249</v>
    </nc>
  </rcc>
  <rcc rId="26493" sId="1">
    <oc r="A1746">
      <v>261</v>
    </oc>
    <nc r="A1746">
      <v>250</v>
    </nc>
  </rcc>
  <rcc rId="26494" sId="1">
    <oc r="A1747">
      <v>262</v>
    </oc>
    <nc r="A1747">
      <v>251</v>
    </nc>
  </rcc>
  <rcc rId="26495" sId="1">
    <oc r="A1748">
      <v>263</v>
    </oc>
    <nc r="A1748">
      <v>252</v>
    </nc>
  </rcc>
  <rcc rId="26496" sId="1">
    <oc r="A1749">
      <v>264</v>
    </oc>
    <nc r="A1749">
      <v>253</v>
    </nc>
  </rcc>
  <rcc rId="26497" sId="1">
    <oc r="A1750">
      <v>265</v>
    </oc>
    <nc r="A1750">
      <v>254</v>
    </nc>
  </rcc>
  <rcc rId="26498" sId="1">
    <oc r="A1751">
      <v>266</v>
    </oc>
    <nc r="A1751">
      <v>255</v>
    </nc>
  </rcc>
  <rcc rId="26499" sId="1">
    <oc r="A1752">
      <v>267</v>
    </oc>
    <nc r="A1752">
      <v>256</v>
    </nc>
  </rcc>
  <rcc rId="26500" sId="1">
    <oc r="A1753">
      <v>268</v>
    </oc>
    <nc r="A1753">
      <v>257</v>
    </nc>
  </rcc>
  <rcc rId="26501" sId="1">
    <oc r="A1754">
      <v>269</v>
    </oc>
    <nc r="A1754">
      <v>258</v>
    </nc>
  </rcc>
  <rcc rId="26502" sId="1">
    <oc r="A1755">
      <v>270</v>
    </oc>
    <nc r="A1755">
      <v>259</v>
    </nc>
  </rcc>
  <rcc rId="26503" sId="1">
    <oc r="A1756">
      <v>271</v>
    </oc>
    <nc r="A1756">
      <v>260</v>
    </nc>
  </rcc>
  <rcc rId="26504" sId="1">
    <oc r="A1757">
      <v>272</v>
    </oc>
    <nc r="A1757">
      <v>261</v>
    </nc>
  </rcc>
  <rcc rId="26505" sId="1">
    <oc r="A1758">
      <v>273</v>
    </oc>
    <nc r="A1758">
      <v>262</v>
    </nc>
  </rcc>
  <rcc rId="26506" sId="1">
    <oc r="A1759">
      <v>274</v>
    </oc>
    <nc r="A1759">
      <v>263</v>
    </nc>
  </rcc>
  <rcc rId="26507" sId="1">
    <oc r="A1760">
      <v>275</v>
    </oc>
    <nc r="A1760">
      <v>264</v>
    </nc>
  </rcc>
  <rcc rId="26508" sId="1">
    <oc r="A1761">
      <v>276</v>
    </oc>
    <nc r="A1761">
      <v>265</v>
    </nc>
  </rcc>
  <rcc rId="26509" sId="1">
    <oc r="A1762">
      <v>276</v>
    </oc>
    <nc r="A1762">
      <v>266</v>
    </nc>
  </rcc>
  <rcc rId="26510" sId="1">
    <oc r="A1763">
      <v>278</v>
    </oc>
    <nc r="A1763">
      <v>267</v>
    </nc>
  </rcc>
  <rcc rId="26511" sId="1">
    <oc r="A1764">
      <v>279</v>
    </oc>
    <nc r="A1764">
      <v>268</v>
    </nc>
  </rcc>
  <rcc rId="26512" sId="1">
    <oc r="A1765">
      <v>280</v>
    </oc>
    <nc r="A1765">
      <v>269</v>
    </nc>
  </rcc>
  <rcc rId="26513" sId="1">
    <oc r="A1766">
      <v>281</v>
    </oc>
    <nc r="A1766">
      <v>270</v>
    </nc>
  </rcc>
  <rcc rId="26514" sId="1">
    <oc r="A1767">
      <v>282</v>
    </oc>
    <nc r="A1767">
      <v>271</v>
    </nc>
  </rcc>
  <rcc rId="26515" sId="1">
    <oc r="A1768">
      <v>283</v>
    </oc>
    <nc r="A1768">
      <v>272</v>
    </nc>
  </rcc>
  <rcc rId="26516" sId="1">
    <oc r="A1769">
      <v>284</v>
    </oc>
    <nc r="A1769">
      <v>273</v>
    </nc>
  </rcc>
</revisions>
</file>

<file path=xl/revisions/revisionLog5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517" sId="1">
    <oc r="A1772">
      <v>285</v>
    </oc>
    <nc r="A1772">
      <v>274</v>
    </nc>
  </rcc>
  <rcc rId="26518" sId="1">
    <oc r="A1775">
      <v>287</v>
    </oc>
    <nc r="A1775">
      <v>275</v>
    </nc>
  </rcc>
  <rcc rId="26519" sId="1">
    <oc r="A1776">
      <v>288</v>
    </oc>
    <nc r="A1776">
      <v>276</v>
    </nc>
  </rcc>
  <rcc rId="26520" sId="1">
    <oc r="A1777">
      <v>289</v>
    </oc>
    <nc r="A1777">
      <v>277</v>
    </nc>
  </rcc>
  <rcc rId="26521" sId="1">
    <oc r="A1778">
      <v>290</v>
    </oc>
    <nc r="A1778">
      <v>278</v>
    </nc>
  </rcc>
  <rcc rId="26522" sId="1">
    <oc r="A1779">
      <v>291</v>
    </oc>
    <nc r="A1779">
      <v>279</v>
    </nc>
  </rcc>
  <rcc rId="26523" sId="1">
    <oc r="A1780">
      <v>292</v>
    </oc>
    <nc r="A1780">
      <v>280</v>
    </nc>
  </rcc>
  <rcc rId="26524" sId="1">
    <oc r="A1781">
      <v>293</v>
    </oc>
    <nc r="A1781">
      <v>281</v>
    </nc>
  </rcc>
  <rcc rId="26525" sId="1">
    <oc r="A1782">
      <v>294</v>
    </oc>
    <nc r="A1782">
      <v>282</v>
    </nc>
  </rcc>
  <rcc rId="26526" sId="1">
    <oc r="A1783">
      <v>295</v>
    </oc>
    <nc r="A1783">
      <v>283</v>
    </nc>
  </rcc>
  <rcc rId="26527" sId="1">
    <oc r="A1786">
      <v>296</v>
    </oc>
    <nc r="A1786">
      <v>284</v>
    </nc>
  </rcc>
  <rcc rId="26528" sId="1">
    <oc r="A1787">
      <v>297</v>
    </oc>
    <nc r="A1787">
      <v>285</v>
    </nc>
  </rcc>
  <rcc rId="26529" sId="1">
    <oc r="A1788">
      <v>298</v>
    </oc>
    <nc r="A1788">
      <v>286</v>
    </nc>
  </rcc>
  <rcc rId="26530" sId="1">
    <oc r="A1789">
      <v>299</v>
    </oc>
    <nc r="A1789">
      <v>287</v>
    </nc>
  </rcc>
  <rcc rId="26531" sId="1">
    <oc r="A1790">
      <v>300</v>
    </oc>
    <nc r="A1790">
      <v>288</v>
    </nc>
  </rcc>
  <rcc rId="26532" sId="1">
    <oc r="A1791">
      <v>301</v>
    </oc>
    <nc r="A1791">
      <v>289</v>
    </nc>
  </rcc>
  <rcc rId="26533" sId="1">
    <oc r="A1792">
      <v>302</v>
    </oc>
    <nc r="A1792">
      <v>290</v>
    </nc>
  </rcc>
  <rcc rId="26534" sId="1">
    <oc r="A1793">
      <v>303</v>
    </oc>
    <nc r="A1793">
      <v>291</v>
    </nc>
  </rcc>
  <rcc rId="26535" sId="1">
    <oc r="A1794">
      <v>304</v>
    </oc>
    <nc r="A1794">
      <v>292</v>
    </nc>
  </rcc>
  <rcc rId="26536" sId="1">
    <oc r="A1795">
      <v>305</v>
    </oc>
    <nc r="A1795">
      <v>293</v>
    </nc>
  </rcc>
  <rcc rId="26537" sId="1">
    <oc r="A1796">
      <v>306</v>
    </oc>
    <nc r="A1796">
      <v>294</v>
    </nc>
  </rcc>
  <rcc rId="26538" sId="1">
    <oc r="A1799">
      <v>307</v>
    </oc>
    <nc r="A1799">
      <v>295</v>
    </nc>
  </rcc>
  <rcc rId="26539" sId="1">
    <oc r="A1800">
      <v>308</v>
    </oc>
    <nc r="A1800">
      <v>296</v>
    </nc>
  </rcc>
  <rcc rId="26540" sId="1">
    <oc r="A1801">
      <v>309</v>
    </oc>
    <nc r="A1801">
      <v>297</v>
    </nc>
  </rcc>
  <rcc rId="26541" sId="1">
    <oc r="A1802">
      <v>310</v>
    </oc>
    <nc r="A1802">
      <v>298</v>
    </nc>
  </rcc>
  <rcc rId="26542" sId="1">
    <oc r="A1803">
      <v>311</v>
    </oc>
    <nc r="A1803">
      <v>299</v>
    </nc>
  </rcc>
  <rcc rId="26543" sId="1">
    <oc r="A1804">
      <v>312</v>
    </oc>
    <nc r="A1804">
      <v>300</v>
    </nc>
  </rcc>
  <rcc rId="26544" sId="1">
    <oc r="A1807">
      <v>313</v>
    </oc>
    <nc r="A1807">
      <v>301</v>
    </nc>
  </rcc>
  <rcc rId="26545" sId="1">
    <oc r="A1808">
      <v>314</v>
    </oc>
    <nc r="A1808">
      <v>302</v>
    </nc>
  </rcc>
  <rcc rId="26546" sId="1">
    <oc r="A1809">
      <v>315</v>
    </oc>
    <nc r="A1809">
      <v>303</v>
    </nc>
  </rcc>
  <rcc rId="26547" sId="1">
    <oc r="A1810">
      <v>316</v>
    </oc>
    <nc r="A1810">
      <v>304</v>
    </nc>
  </rcc>
  <rcc rId="26548" sId="1">
    <oc r="A1811">
      <v>317</v>
    </oc>
    <nc r="A1811">
      <v>305</v>
    </nc>
  </rcc>
  <rcc rId="26549" sId="1">
    <oc r="A1812">
      <v>318</v>
    </oc>
    <nc r="A1812">
      <v>306</v>
    </nc>
  </rcc>
  <rcc rId="26550" sId="1">
    <oc r="A1813">
      <v>319</v>
    </oc>
    <nc r="A1813">
      <v>307</v>
    </nc>
  </rcc>
  <rcc rId="26551" sId="1">
    <oc r="A1814">
      <v>320</v>
    </oc>
    <nc r="A1814">
      <v>308</v>
    </nc>
  </rcc>
  <rcc rId="26552" sId="1">
    <oc r="A1815">
      <v>321</v>
    </oc>
    <nc r="A1815">
      <v>309</v>
    </nc>
  </rcc>
  <rcc rId="26553" sId="1">
    <oc r="A1816">
      <v>324</v>
    </oc>
    <nc r="A1816">
      <v>310</v>
    </nc>
  </rcc>
  <rcc rId="26554" sId="1">
    <oc r="A1817">
      <v>325</v>
    </oc>
    <nc r="A1817">
      <v>311</v>
    </nc>
  </rcc>
  <rcc rId="26555" sId="1">
    <oc r="A1818">
      <v>326</v>
    </oc>
    <nc r="A1818">
      <v>312</v>
    </nc>
  </rcc>
  <rcc rId="26556" sId="1">
    <oc r="A1819">
      <v>327</v>
    </oc>
    <nc r="A1819">
      <v>313</v>
    </nc>
  </rcc>
  <rcc rId="26557" sId="1">
    <oc r="A1820">
      <v>328</v>
    </oc>
    <nc r="A1820">
      <v>314</v>
    </nc>
  </rcc>
  <rcc rId="26558" sId="1">
    <oc r="A1821">
      <v>330</v>
    </oc>
    <nc r="A1821">
      <v>315</v>
    </nc>
  </rcc>
  <rcc rId="26559" sId="1">
    <oc r="A1822">
      <v>331</v>
    </oc>
    <nc r="A1822">
      <v>316</v>
    </nc>
  </rcc>
  <rcc rId="26560" sId="1">
    <oc r="A1823">
      <v>332</v>
    </oc>
    <nc r="A1823">
      <v>317</v>
    </nc>
  </rcc>
  <rcc rId="26561" sId="1">
    <oc r="A1824">
      <v>333</v>
    </oc>
    <nc r="A1824">
      <v>318</v>
    </nc>
  </rcc>
  <rcc rId="26562" sId="1">
    <oc r="A1825">
      <v>334</v>
    </oc>
    <nc r="A1825">
      <v>319</v>
    </nc>
  </rcc>
  <rcc rId="26563" sId="1">
    <oc r="A1826">
      <v>335</v>
    </oc>
    <nc r="A1826">
      <v>320</v>
    </nc>
  </rcc>
  <rcc rId="26564" sId="1">
    <oc r="A1827">
      <v>336</v>
    </oc>
    <nc r="A1827">
      <v>321</v>
    </nc>
  </rcc>
  <rcc rId="26565" sId="1">
    <oc r="A1828">
      <v>337</v>
    </oc>
    <nc r="A1828">
      <v>322</v>
    </nc>
  </rcc>
  <rcc rId="26566" sId="1">
    <oc r="A1829">
      <v>340</v>
    </oc>
    <nc r="A1829">
      <v>323</v>
    </nc>
  </rcc>
  <rcc rId="26567" sId="1">
    <oc r="A1830">
      <v>341</v>
    </oc>
    <nc r="A1830">
      <v>324</v>
    </nc>
  </rcc>
  <rcc rId="26568" sId="1">
    <oc r="A1831">
      <v>342</v>
    </oc>
    <nc r="A1831">
      <v>325</v>
    </nc>
  </rcc>
  <rcc rId="26569" sId="1">
    <oc r="A1832">
      <v>343</v>
    </oc>
    <nc r="A1832">
      <v>326</v>
    </nc>
  </rcc>
  <rcc rId="26570" sId="1">
    <oc r="A1833">
      <v>344</v>
    </oc>
    <nc r="A1833">
      <v>327</v>
    </nc>
  </rcc>
  <rcc rId="26571" sId="1">
    <oc r="A1834">
      <v>345</v>
    </oc>
    <nc r="A1834">
      <v>328</v>
    </nc>
  </rcc>
  <rcc rId="26572" sId="1">
    <oc r="A1835">
      <v>346</v>
    </oc>
    <nc r="A1835">
      <v>329</v>
    </nc>
  </rcc>
  <rcc rId="26573" sId="1">
    <oc r="A1836">
      <v>347</v>
    </oc>
    <nc r="A1836">
      <v>330</v>
    </nc>
  </rcc>
  <rcc rId="26574" sId="1">
    <oc r="A1837">
      <v>348</v>
    </oc>
    <nc r="A1837">
      <v>331</v>
    </nc>
  </rcc>
  <rcc rId="26575" sId="1">
    <oc r="A1838">
      <v>349</v>
    </oc>
    <nc r="A1838">
      <v>332</v>
    </nc>
  </rcc>
  <rcc rId="26576" sId="1">
    <oc r="A1839">
      <v>350</v>
    </oc>
    <nc r="A1839">
      <v>333</v>
    </nc>
  </rcc>
  <rcc rId="26577" sId="1">
    <oc r="A1840">
      <v>351</v>
    </oc>
    <nc r="A1840">
      <v>334</v>
    </nc>
  </rcc>
  <rcc rId="26578" sId="1">
    <oc r="A1841">
      <v>352</v>
    </oc>
    <nc r="A1841">
      <v>335</v>
    </nc>
  </rcc>
  <rcc rId="26579" sId="1">
    <oc r="A1842">
      <v>353</v>
    </oc>
    <nc r="A1842">
      <v>336</v>
    </nc>
  </rcc>
  <rcc rId="26580" sId="1">
    <oc r="A1843">
      <v>354</v>
    </oc>
    <nc r="A1843">
      <v>337</v>
    </nc>
  </rcc>
  <rcc rId="26581" sId="1">
    <oc r="A1844">
      <v>355</v>
    </oc>
    <nc r="A1844">
      <v>338</v>
    </nc>
  </rcc>
  <rcc rId="26582" sId="1">
    <oc r="A1845">
      <v>356</v>
    </oc>
    <nc r="A1845">
      <v>339</v>
    </nc>
  </rcc>
  <rcc rId="26583" sId="1">
    <oc r="A1846">
      <v>357</v>
    </oc>
    <nc r="A1846">
      <v>340</v>
    </nc>
  </rcc>
  <rcc rId="26584" sId="1">
    <oc r="A1847">
      <v>358</v>
    </oc>
    <nc r="A1847">
      <v>341</v>
    </nc>
  </rcc>
  <rcc rId="26585" sId="1">
    <oc r="A1848">
      <v>359</v>
    </oc>
    <nc r="A1848">
      <v>342</v>
    </nc>
  </rcc>
  <rcc rId="26586" sId="1">
    <oc r="A1849">
      <v>361</v>
    </oc>
    <nc r="A1849">
      <v>343</v>
    </nc>
  </rcc>
  <rcc rId="26587" sId="1">
    <oc r="A1850">
      <v>362</v>
    </oc>
    <nc r="A1850">
      <v>344</v>
    </nc>
  </rcc>
  <rcc rId="26588" sId="1">
    <oc r="A1851">
      <v>363</v>
    </oc>
    <nc r="A1851">
      <v>345</v>
    </nc>
  </rcc>
  <rcc rId="26589" sId="1">
    <oc r="A1852">
      <v>364</v>
    </oc>
    <nc r="A1852">
      <v>346</v>
    </nc>
  </rcc>
  <rcc rId="26590" sId="1">
    <oc r="A1853">
      <v>365</v>
    </oc>
    <nc r="A1853">
      <v>347</v>
    </nc>
  </rcc>
  <rcc rId="26591" sId="1">
    <oc r="A1854">
      <v>366</v>
    </oc>
    <nc r="A1854">
      <v>348</v>
    </nc>
  </rcc>
  <rcc rId="26592" sId="1">
    <oc r="A1855">
      <v>367</v>
    </oc>
    <nc r="A1855">
      <v>349</v>
    </nc>
  </rcc>
  <rcc rId="26593" sId="1">
    <oc r="A1856">
      <v>369</v>
    </oc>
    <nc r="A1856">
      <v>350</v>
    </nc>
  </rcc>
  <rcc rId="26594" sId="1">
    <oc r="A1857">
      <v>370</v>
    </oc>
    <nc r="A1857">
      <v>351</v>
    </nc>
  </rcc>
  <rcc rId="26595" sId="1">
    <oc r="A1858">
      <v>371</v>
    </oc>
    <nc r="A1858">
      <v>352</v>
    </nc>
  </rcc>
  <rcc rId="26596" sId="1">
    <oc r="A1859">
      <v>372</v>
    </oc>
    <nc r="A1859">
      <v>353</v>
    </nc>
  </rcc>
  <rcc rId="26597" sId="1">
    <oc r="A1860">
      <v>374</v>
    </oc>
    <nc r="A1860">
      <v>354</v>
    </nc>
  </rcc>
  <rcc rId="26598" sId="1">
    <oc r="A1861">
      <v>375</v>
    </oc>
    <nc r="A1861">
      <v>355</v>
    </nc>
  </rcc>
  <rcc rId="26599" sId="1">
    <oc r="A1862">
      <v>376</v>
    </oc>
    <nc r="A1862">
      <v>356</v>
    </nc>
  </rcc>
  <rcc rId="26600" sId="1">
    <oc r="A1863">
      <v>377</v>
    </oc>
    <nc r="A1863">
      <v>357</v>
    </nc>
  </rcc>
  <rcc rId="26601" sId="1">
    <oc r="A1864">
      <v>378</v>
    </oc>
    <nc r="A1864">
      <v>358</v>
    </nc>
  </rcc>
  <rcc rId="26602" sId="1">
    <oc r="A1865">
      <v>379</v>
    </oc>
    <nc r="A1865">
      <v>359</v>
    </nc>
  </rcc>
  <rcc rId="26603" sId="1">
    <oc r="A1866">
      <v>380</v>
    </oc>
    <nc r="A1866">
      <v>360</v>
    </nc>
  </rcc>
  <rcc rId="26604" sId="1">
    <oc r="A1867">
      <v>382</v>
    </oc>
    <nc r="A1867">
      <v>361</v>
    </nc>
  </rcc>
  <rcc rId="26605" sId="1">
    <oc r="A1868">
      <v>384</v>
    </oc>
    <nc r="A1868">
      <v>362</v>
    </nc>
  </rcc>
  <rcc rId="26606" sId="1">
    <oc r="A1869">
      <v>385</v>
    </oc>
    <nc r="A1869">
      <v>363</v>
    </nc>
  </rcc>
  <rcc rId="26607" sId="1">
    <oc r="A1870">
      <v>386</v>
    </oc>
    <nc r="A1870">
      <v>364</v>
    </nc>
  </rcc>
  <rcc rId="26608" sId="1">
    <oc r="A1871">
      <v>387</v>
    </oc>
    <nc r="A1871">
      <v>365</v>
    </nc>
  </rcc>
  <rcc rId="26609" sId="1">
    <oc r="A1872">
      <v>388</v>
    </oc>
    <nc r="A1872">
      <v>366</v>
    </nc>
  </rcc>
  <rcc rId="26610" sId="1">
    <oc r="A1873">
      <v>389</v>
    </oc>
    <nc r="A1873">
      <v>367</v>
    </nc>
  </rcc>
  <rcc rId="26611" sId="1">
    <oc r="A1874">
      <v>390</v>
    </oc>
    <nc r="A1874">
      <v>368</v>
    </nc>
  </rcc>
  <rcc rId="26612" sId="1">
    <oc r="A1875">
      <v>391</v>
    </oc>
    <nc r="A1875">
      <v>369</v>
    </nc>
  </rcc>
  <rcc rId="26613" sId="1">
    <oc r="A1876">
      <v>393</v>
    </oc>
    <nc r="A1876">
      <v>370</v>
    </nc>
  </rcc>
  <rcc rId="26614" sId="1">
    <oc r="A1877">
      <v>394</v>
    </oc>
    <nc r="A1877">
      <v>371</v>
    </nc>
  </rcc>
  <rcc rId="26615" sId="1">
    <oc r="A1878">
      <v>396</v>
    </oc>
    <nc r="A1878">
      <v>372</v>
    </nc>
  </rcc>
  <rcc rId="26616" sId="1">
    <oc r="A1879">
      <v>397</v>
    </oc>
    <nc r="A1879">
      <v>373</v>
    </nc>
  </rcc>
  <rcc rId="26617" sId="1">
    <oc r="A1880">
      <v>398</v>
    </oc>
    <nc r="A1880">
      <v>374</v>
    </nc>
  </rcc>
  <rcc rId="26618" sId="1">
    <oc r="A1881">
      <v>399</v>
    </oc>
    <nc r="A1881">
      <v>375</v>
    </nc>
  </rcc>
  <rcc rId="26619" sId="1">
    <oc r="A1882">
      <v>400</v>
    </oc>
    <nc r="A1882">
      <v>376</v>
    </nc>
  </rcc>
  <rcc rId="26620" sId="1">
    <oc r="A1883">
      <v>402</v>
    </oc>
    <nc r="A1883">
      <v>377</v>
    </nc>
  </rcc>
  <rcc rId="26621" sId="1">
    <oc r="A1884">
      <v>404</v>
    </oc>
    <nc r="A1884">
      <v>378</v>
    </nc>
  </rcc>
  <rcc rId="26622" sId="1">
    <oc r="A1885">
      <v>405</v>
    </oc>
    <nc r="A1885">
      <v>379</v>
    </nc>
  </rcc>
  <rcc rId="26623" sId="1">
    <oc r="A1886">
      <v>406</v>
    </oc>
    <nc r="A1886">
      <v>380</v>
    </nc>
  </rcc>
  <rcc rId="26624" sId="1">
    <oc r="A1887">
      <v>407</v>
    </oc>
    <nc r="A1887">
      <v>381</v>
    </nc>
  </rcc>
  <rcc rId="26625" sId="1">
    <oc r="A1888">
      <v>408</v>
    </oc>
    <nc r="A1888">
      <v>382</v>
    </nc>
  </rcc>
  <rcc rId="26626" sId="1">
    <oc r="A1889">
      <v>409</v>
    </oc>
    <nc r="A1889">
      <v>383</v>
    </nc>
  </rcc>
  <rcc rId="26627" sId="1">
    <oc r="A1890">
      <v>410</v>
    </oc>
    <nc r="A1890">
      <v>384</v>
    </nc>
  </rcc>
  <rcc rId="26628" sId="1">
    <oc r="A1891">
      <v>411</v>
    </oc>
    <nc r="A1891">
      <v>385</v>
    </nc>
  </rcc>
  <rcc rId="26629" sId="1">
    <oc r="A1892">
      <v>412</v>
    </oc>
    <nc r="A1892">
      <v>386</v>
    </nc>
  </rcc>
  <rcc rId="26630" sId="1">
    <oc r="A1893">
      <v>413</v>
    </oc>
    <nc r="A1893">
      <v>387</v>
    </nc>
  </rcc>
  <rcc rId="26631" sId="1">
    <oc r="A1894">
      <v>414</v>
    </oc>
    <nc r="A1894">
      <v>388</v>
    </nc>
  </rcc>
  <rcc rId="26632" sId="1">
    <oc r="A1897">
      <v>415</v>
    </oc>
    <nc r="A1897">
      <v>389</v>
    </nc>
  </rcc>
  <rcc rId="26633" sId="1">
    <oc r="A1898">
      <v>416</v>
    </oc>
    <nc r="A1898">
      <v>390</v>
    </nc>
  </rcc>
  <rcc rId="26634" sId="1">
    <oc r="A1899">
      <v>418</v>
    </oc>
    <nc r="A1899">
      <v>391</v>
    </nc>
  </rcc>
  <rcc rId="26635" sId="1">
    <oc r="A1900">
      <v>419</v>
    </oc>
    <nc r="A1900">
      <v>392</v>
    </nc>
  </rcc>
  <rcc rId="26636" sId="1">
    <oc r="A1901">
      <v>420</v>
    </oc>
    <nc r="A1901">
      <v>393</v>
    </nc>
  </rcc>
  <rcc rId="26637" sId="1">
    <oc r="A1902">
      <v>421</v>
    </oc>
    <nc r="A1902">
      <v>394</v>
    </nc>
  </rcc>
  <rcc rId="26638" sId="1">
    <oc r="A1903">
      <v>422</v>
    </oc>
    <nc r="A1903">
      <v>395</v>
    </nc>
  </rcc>
  <rcc rId="26639" sId="1">
    <oc r="A1908">
      <v>423</v>
    </oc>
    <nc r="A1908">
      <v>396</v>
    </nc>
  </rcc>
  <rcc rId="26640" sId="1">
    <oc r="A1906">
      <v>424</v>
    </oc>
    <nc r="A1906">
      <v>397</v>
    </nc>
  </rcc>
  <rcc rId="26641" sId="1">
    <oc r="A1907">
      <v>425</v>
    </oc>
    <nc r="A1907">
      <v>398</v>
    </nc>
  </rcc>
  <rcc rId="26642" sId="1">
    <oc r="A1909">
      <v>426</v>
    </oc>
    <nc r="A1909">
      <v>399</v>
    </nc>
  </rcc>
  <rcc rId="26643" sId="1">
    <oc r="A1910">
      <v>427</v>
    </oc>
    <nc r="A1910">
      <v>400</v>
    </nc>
  </rcc>
  <rcc rId="26644" sId="1">
    <oc r="A1911">
      <v>428</v>
    </oc>
    <nc r="A1911">
      <v>401</v>
    </nc>
  </rcc>
  <rcc rId="26645" sId="1">
    <oc r="A1912">
      <v>429</v>
    </oc>
    <nc r="A1912">
      <v>402</v>
    </nc>
  </rcc>
  <rcc rId="26646" sId="1">
    <oc r="A1913">
      <v>430</v>
    </oc>
    <nc r="A1913">
      <v>403</v>
    </nc>
  </rcc>
  <rcc rId="26647" sId="1">
    <oc r="A1914">
      <v>431</v>
    </oc>
    <nc r="A1914">
      <v>404</v>
    </nc>
  </rcc>
  <rcc rId="26648" sId="1">
    <oc r="A1915">
      <v>432</v>
    </oc>
    <nc r="A1915">
      <v>405</v>
    </nc>
  </rcc>
  <rcc rId="26649" sId="1">
    <oc r="A1916">
      <v>433</v>
    </oc>
    <nc r="A1916">
      <v>406</v>
    </nc>
  </rcc>
  <rcc rId="26650" sId="1">
    <oc r="A1917">
      <v>434</v>
    </oc>
    <nc r="A1917">
      <v>407</v>
    </nc>
  </rcc>
  <rcc rId="26651" sId="1">
    <oc r="A1918">
      <v>435</v>
    </oc>
    <nc r="A1918">
      <v>408</v>
    </nc>
  </rcc>
  <rcc rId="26652" sId="1">
    <oc r="A1919">
      <v>436</v>
    </oc>
    <nc r="A1919">
      <v>409</v>
    </nc>
  </rcc>
  <rcc rId="26653" sId="1">
    <oc r="A1920">
      <v>437</v>
    </oc>
    <nc r="A1920">
      <v>410</v>
    </nc>
  </rcc>
  <rcc rId="26654" sId="1">
    <oc r="A1921">
      <v>438</v>
    </oc>
    <nc r="A1921">
      <v>411</v>
    </nc>
  </rcc>
  <rcc rId="26655" sId="1">
    <oc r="A1922">
      <v>439</v>
    </oc>
    <nc r="A1922">
      <v>412</v>
    </nc>
  </rcc>
  <rcc rId="26656" sId="1">
    <oc r="A1924">
      <v>440</v>
    </oc>
    <nc r="A1924">
      <v>413</v>
    </nc>
  </rcc>
  <rcc rId="26657" sId="1">
    <oc r="A1923">
      <v>441</v>
    </oc>
    <nc r="A1923">
      <v>414</v>
    </nc>
  </rcc>
  <rcc rId="26658" sId="1">
    <oc r="A1925">
      <v>442</v>
    </oc>
    <nc r="A1925">
      <v>415</v>
    </nc>
  </rcc>
  <rcc rId="26659" sId="1">
    <oc r="A1926">
      <v>443</v>
    </oc>
    <nc r="A1926">
      <v>416</v>
    </nc>
  </rcc>
  <rcc rId="26660" sId="1">
    <oc r="A1927">
      <v>444</v>
    </oc>
    <nc r="A1927">
      <v>417</v>
    </nc>
  </rcc>
  <rcc rId="26661" sId="1">
    <oc r="A1928">
      <v>445</v>
    </oc>
    <nc r="A1928">
      <v>418</v>
    </nc>
  </rcc>
  <rcc rId="26662" sId="1">
    <oc r="A1929">
      <v>447</v>
    </oc>
    <nc r="A1929">
      <v>419</v>
    </nc>
  </rcc>
  <rcc rId="26663" sId="1">
    <oc r="A1930">
      <v>448</v>
    </oc>
    <nc r="A1930">
      <v>420</v>
    </nc>
  </rcc>
  <rcc rId="26664" sId="1">
    <oc r="A1931">
      <v>449</v>
    </oc>
    <nc r="A1931">
      <v>421</v>
    </nc>
  </rcc>
  <rcc rId="26665" sId="1">
    <oc r="A1932">
      <v>450</v>
    </oc>
    <nc r="A1932">
      <v>422</v>
    </nc>
  </rcc>
  <rcc rId="26666" sId="1">
    <oc r="A1933">
      <v>451</v>
    </oc>
    <nc r="A1933">
      <v>423</v>
    </nc>
  </rcc>
  <rcc rId="26667" sId="2">
    <nc r="E68" t="inlineStr">
      <is>
        <t>ул. Бажова, д. 29*</t>
      </is>
    </nc>
  </rcc>
  <rcc rId="26668" sId="2">
    <nc r="F68">
      <v>460585.77</v>
    </nc>
  </rcc>
  <rcc rId="26669" sId="2">
    <nc r="B68" t="inlineStr">
      <is>
        <t>-</t>
      </is>
    </nc>
  </rcc>
  <rcc rId="26670" sId="2">
    <nc r="C68">
      <v>2021</v>
    </nc>
  </rcc>
  <rcc rId="26671" sId="2">
    <nc r="D68" t="inlineStr">
      <is>
        <t>Сургут</t>
      </is>
    </nc>
  </rcc>
  <rcc rId="26672" sId="2">
    <nc r="G68" t="inlineStr">
      <is>
        <t>Протокол комиссии от 29.112022 г. Сургута о переносе на 2023, смена способа формирования фонда</t>
      </is>
    </nc>
  </rcc>
  <rfmt sheetId="2" sqref="G68">
    <dxf>
      <alignment wrapText="1"/>
    </dxf>
  </rfmt>
  <rcc rId="26673" sId="2">
    <nc r="E33" t="inlineStr">
      <is>
        <t>ул. Бажова, д. 31*</t>
      </is>
    </nc>
  </rcc>
  <rcc rId="26674" sId="2">
    <nc r="F33">
      <v>630136.82999999996</v>
    </nc>
  </rcc>
  <rrc rId="26675" sId="1" ref="A1220:XFD1220" action="deleteRow">
    <rfmt sheetId="1" xfDxf="1" sqref="A1220:XFD1220" start="0" length="0">
      <dxf>
        <font>
          <color auto="1"/>
        </font>
      </dxf>
    </rfmt>
    <rcc rId="0" sId="1" dxf="1">
      <nc r="A1220">
        <v>406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220" t="inlineStr">
        <is>
          <t>ул. Бажова, д. 29*</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220">
        <f>ROUND(SUM(D1220+E1220+F1220+G1220+H1220+I1220+J1220+K1220+M1220+O1220+P1220+Q1220+R1220+S1220),2)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D1220" start="0" length="0">
      <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dxf>
    </rfmt>
    <rcc rId="0" sId="1" dxf="1" numFmtId="4">
      <nc r="E1220">
        <v>460585.77</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F122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G122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H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22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22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22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6676" sId="1" ref="A1220:XFD1220" action="deleteRow">
    <rfmt sheetId="1" xfDxf="1" sqref="A1220:XFD1220" start="0" length="0">
      <dxf>
        <font>
          <color auto="1"/>
        </font>
      </dxf>
    </rfmt>
    <rcc rId="0" sId="1" dxf="1">
      <nc r="A1220">
        <v>407</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220" t="inlineStr">
        <is>
          <t>ул. Бажова, д. 31*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220">
        <f>ROUND(SUM(D1220+E1220+F1220+G1220+H1220+I1220+J1220+K1220+M1220+O1220+P1220+Q1220+R1220+S1220),2)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D1220" start="0" length="0">
      <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dxf>
    </rfmt>
    <rcc rId="0" sId="1" dxf="1" numFmtId="4">
      <nc r="E1220">
        <v>630136.82999999996</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F1220"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G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22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I122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J122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K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220"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P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220"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R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220"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6677" sId="2">
    <nc r="E19" t="inlineStr">
      <is>
        <t>ул. Маяковского, д. 18*</t>
      </is>
    </nc>
  </rcc>
  <rcc rId="26678" sId="2">
    <nc r="F19">
      <v>245551.03</v>
    </nc>
  </rcc>
  <rcc rId="26679" sId="2">
    <nc r="B33" t="inlineStr">
      <is>
        <t>-</t>
      </is>
    </nc>
  </rcc>
  <rcc rId="26680" sId="2">
    <nc r="C33">
      <v>2021</v>
    </nc>
  </rcc>
  <rcc rId="26681" sId="2">
    <nc r="D33" t="inlineStr">
      <is>
        <t>Сургут</t>
      </is>
    </nc>
  </rcc>
  <rcc rId="26682" sId="2">
    <nc r="B19" t="inlineStr">
      <is>
        <t>-</t>
      </is>
    </nc>
  </rcc>
  <rcc rId="26683" sId="2">
    <nc r="C19">
      <v>2021</v>
    </nc>
  </rcc>
  <rcc rId="26684" sId="2">
    <nc r="D19" t="inlineStr">
      <is>
        <t>Сургут</t>
      </is>
    </nc>
  </rcc>
  <rrc rId="26685" sId="1" ref="A1248:XFD1248" action="deleteRow">
    <rfmt sheetId="1" xfDxf="1" sqref="A1248:XFD1248" start="0" length="0">
      <dxf>
        <font>
          <color auto="1"/>
        </font>
      </dxf>
    </rfmt>
    <rcc rId="0" sId="1" dxf="1">
      <nc r="A1248">
        <v>436</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248" t="inlineStr">
        <is>
          <t>ул. Маяковского, д. 18*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248">
        <f>ROUND(SUM(D1248+E1248+F1248+G1248+H1248+I1248+J1248+K1248+M1248+O1248+P1248+Q1248+R1248+S1248),2)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D1248" start="0" length="0">
      <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dxf>
    </rfmt>
    <rcc rId="0" sId="1" dxf="1" numFmtId="4">
      <nc r="E1248">
        <v>245551.03</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F12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248"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H12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2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2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2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248"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2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2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248"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12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2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R12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248"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6686" sId="2">
    <nc r="E46" t="inlineStr">
      <is>
        <t>ул. Просвещения, д. 43*</t>
      </is>
    </nc>
  </rcc>
  <rcc rId="26687" sId="2">
    <nc r="F46">
      <v>60416460.189999998</v>
    </nc>
  </rcc>
  <rcc rId="26688" sId="2">
    <nc r="B46" t="inlineStr">
      <is>
        <t>-</t>
      </is>
    </nc>
  </rcc>
  <rcc rId="26689" sId="2">
    <nc r="C46">
      <v>2021</v>
    </nc>
  </rcc>
  <rcc rId="26690" sId="2">
    <nc r="D46" t="inlineStr">
      <is>
        <t>Сургут</t>
      </is>
    </nc>
  </rcc>
  <rrc rId="26691" sId="1" ref="A1271:XFD1271" action="deleteRow">
    <rfmt sheetId="1" xfDxf="1" sqref="A1271:XFD1271" start="0" length="0">
      <dxf>
        <font>
          <color auto="1"/>
        </font>
      </dxf>
    </rfmt>
    <rcc rId="0" sId="1" dxf="1">
      <nc r="A1271">
        <v>460</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271" t="inlineStr">
        <is>
          <t>ул. Просвещения, д. 43*</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271">
        <f>ROUND(SUM(D1271+E1271+F1271+G1271+H1271+I1271+J1271+K1271+M1271+O1271+P1271+Q1271+R1271+S1271),2)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271">
        <f>ROUND((F1271+G1271+H1271+I1271+J1271+K1271+M1271+O1271+P1271+Q1271+R1271+S1271)*0.0214,2)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cc rId="0" sId="1" dxf="1" numFmtId="4">
      <nc r="E1271">
        <v>2819510</v>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fmt sheetId="1" sqref="F127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G127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H127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I127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J1271"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K12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271"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2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271"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271">
        <v>26934810.219999999</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P1271">
        <v>9829468.0199999996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cc rId="0" sId="1" dxf="1" numFmtId="4">
      <nc r="Q1271">
        <v>19625921.670000002</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R12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271"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5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692" sId="2">
    <nc r="E80" t="inlineStr">
      <is>
        <t>ул. Бажова, д. 29*</t>
      </is>
    </nc>
  </rcc>
  <rcc rId="26693" sId="2">
    <nc r="F80">
      <v>5005579.29</v>
    </nc>
  </rcc>
  <rcc rId="26694" sId="2">
    <nc r="E76" t="inlineStr">
      <is>
        <t>ул. Бажова, д. 31*</t>
      </is>
    </nc>
  </rcc>
  <rcc rId="26695" sId="2">
    <nc r="F76">
      <v>6834526.6299999999</v>
    </nc>
  </rcc>
  <rcc rId="26696" sId="2">
    <nc r="C80">
      <v>2022</v>
    </nc>
  </rcc>
  <rcc rId="26697" sId="2">
    <nc r="C76">
      <v>2022</v>
    </nc>
  </rcc>
  <rcc rId="26698" sId="2">
    <nc r="B80" t="inlineStr">
      <is>
        <t>-</t>
      </is>
    </nc>
  </rcc>
  <rcc rId="26699" sId="2">
    <nc r="B76" t="inlineStr">
      <is>
        <t>-</t>
      </is>
    </nc>
  </rcc>
  <rcc rId="26700" sId="2">
    <nc r="D80" t="inlineStr">
      <is>
        <t>Сургут</t>
      </is>
    </nc>
  </rcc>
  <rcc rId="26701" sId="2">
    <nc r="D76" t="inlineStr">
      <is>
        <t>Сургут</t>
      </is>
    </nc>
  </rcc>
  <rcc rId="26702" sId="2" odxf="1" dxf="1">
    <nc r="G33" t="inlineStr">
      <is>
        <t>Протокол комиссии от 29.112022 г. Сургута о переносе на 2023, смена способа формирования фонда</t>
      </is>
    </nc>
    <odxf>
      <alignment wrapText="0"/>
    </odxf>
    <ndxf>
      <alignment wrapText="1"/>
    </ndxf>
  </rcc>
  <rcc rId="26703" sId="2" odxf="1" dxf="1">
    <nc r="G19" t="inlineStr">
      <is>
        <t>Протокол комиссии от 29.112022 г. Сургута о переносе на 2023, смена способа формирования фонда</t>
      </is>
    </nc>
    <odxf>
      <alignment wrapText="0"/>
    </odxf>
    <ndxf>
      <alignment wrapText="1"/>
    </ndxf>
  </rcc>
  <rcc rId="26704" sId="2" odxf="1" dxf="1">
    <nc r="G46" t="inlineStr">
      <is>
        <t>Протокол комиссии от 29.112022 г. Сургута о переносе на 2023, смена способа формирования фонда</t>
      </is>
    </nc>
    <odxf>
      <alignment wrapText="0"/>
    </odxf>
    <ndxf>
      <alignment wrapText="1"/>
    </ndxf>
  </rcc>
  <rcc rId="26705" sId="2" odxf="1" dxf="1">
    <nc r="G80" t="inlineStr">
      <is>
        <t>Протокол комиссии от 29.112022 г. Сургута о переносе на 2023, смена способа формирования фонда</t>
      </is>
    </nc>
    <odxf>
      <alignment wrapText="0"/>
    </odxf>
    <ndxf>
      <alignment wrapText="1"/>
    </ndxf>
  </rcc>
  <rcc rId="26706" sId="2" odxf="1" dxf="1">
    <nc r="G76" t="inlineStr">
      <is>
        <t>Протокол комиссии от 29.112022 г. Сургута о переносе на 2023, смена способа формирования фонда</t>
      </is>
    </nc>
    <odxf>
      <alignment wrapText="0"/>
    </odxf>
    <ndxf>
      <alignment wrapText="1"/>
    </ndxf>
  </rcc>
  <rrc rId="26707" sId="1" ref="A1823:XFD1823" action="deleteRow">
    <rfmt sheetId="1" xfDxf="1" sqref="A1823:XFD1823" start="0" length="0">
      <dxf>
        <font>
          <color auto="1"/>
        </font>
      </dxf>
    </rfmt>
    <rcc rId="0" sId="1" dxf="1">
      <nc r="A1823">
        <v>321</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23" t="inlineStr">
        <is>
          <t>ул. Бажова, д. 29*</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23">
        <f>ROUND(SUM(D1823+E1823+F1823+G1823+H1823+I1823+J1823+K1823+M1823+O1823+P1823+Q1823+R1823+S1823),2)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23">
        <f>ROUND((F1823+G1823+H1823+I1823+J1823+K1823+M1823+O1823+P1823+Q1823+R1823+S1823)*0.0214,2)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2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G182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H182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I182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J182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K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2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23" start="0" length="0">
      <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dxf>
    </rfmt>
    <rfmt sheetId="1" sqref="P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23">
        <v>4900704.22</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R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rc rId="26708" sId="1" ref="A1823:XFD1823" action="deleteRow">
    <rfmt sheetId="1" xfDxf="1" sqref="A1823:XFD1823" start="0" length="0">
      <dxf>
        <font>
          <color auto="1"/>
        </font>
      </dxf>
    </rfmt>
    <rcc rId="0" sId="1" dxf="1">
      <nc r="A1823">
        <v>322</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23" t="inlineStr">
        <is>
          <t>ул. Бажова, д. 31*</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23">
        <f>ROUND(SUM(D1823+E1823+F1823+G1823+H1823+I1823+J1823+K1823+M1823+O1823+P1823+Q1823+R1823+S1823),2)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23">
        <f>ROUND((F1823+G1823+H1823+I1823+J1823+K1823+M1823+O1823+P1823+Q1823+R1823+S1823)*0.0214,2)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2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G182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H182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I182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J1823" start="0" length="0">
      <dxf>
        <font>
          <sz val="9"/>
          <color auto="1"/>
          <name val="Times New Roman"/>
          <family val="1"/>
          <charset val="204"/>
          <scheme val="none"/>
        </font>
        <numFmt numFmtId="166" formatCode="#\ ###\ ###\ ##0.00"/>
        <alignment horizontal="center" vertical="center" wrapText="1"/>
        <border outline="0">
          <left style="thin">
            <color indexed="64"/>
          </left>
          <right style="thin">
            <color indexed="64"/>
          </right>
          <top style="thin">
            <color indexed="64"/>
          </top>
          <bottom style="thin">
            <color indexed="64"/>
          </bottom>
        </border>
      </dxf>
    </rfmt>
    <rfmt sheetId="1" sqref="K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2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N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O182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P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umFmtId="4">
      <nc r="Q1823">
        <v>6691332.1200000001</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R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2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cc rId="26709" sId="2">
    <nc r="E72" t="inlineStr">
      <is>
        <t>ул. Маяковского, д. 18*</t>
      </is>
    </nc>
  </rcc>
  <rcc rId="26710" sId="2">
    <nc r="F72">
      <v>5016116.5</v>
    </nc>
  </rcc>
  <rcc rId="26711" sId="2">
    <nc r="B72" t="inlineStr">
      <is>
        <t>-</t>
      </is>
    </nc>
  </rcc>
  <rcc rId="26712" sId="2">
    <nc r="C72">
      <v>2022</v>
    </nc>
  </rcc>
  <rcc rId="26713" sId="2">
    <nc r="D72" t="inlineStr">
      <is>
        <t>Сургут</t>
      </is>
    </nc>
  </rcc>
  <rcc rId="26714" sId="2" odxf="1" dxf="1">
    <nc r="G72" t="inlineStr">
      <is>
        <t>Протокол комиссии от 29.112022 г. Сургута о переносе на 2023, смена способа формирования фонда</t>
      </is>
    </nc>
    <odxf>
      <alignment wrapText="0"/>
    </odxf>
    <ndxf>
      <alignment wrapText="1"/>
    </ndxf>
  </rcc>
  <rrc rId="26715" sId="1" ref="A1843:XFD1843" action="deleteRow">
    <rfmt sheetId="1" xfDxf="1" sqref="A1843:XFD1843" start="0" length="0">
      <dxf>
        <font>
          <color auto="1"/>
        </font>
      </dxf>
    </rfmt>
    <rcc rId="0" sId="1" dxf="1">
      <nc r="A1843">
        <v>343</v>
      </nc>
      <ndxf>
        <font>
          <sz val="9"/>
          <color auto="1"/>
          <name val="Times New Roman"/>
          <family val="1"/>
          <charset val="204"/>
          <scheme val="none"/>
        </font>
        <alignment horizontal="center" vertical="center" wrapText="1"/>
        <border outline="0">
          <left style="thin">
            <color indexed="64"/>
          </left>
          <right style="thin">
            <color indexed="64"/>
          </right>
          <top style="thin">
            <color indexed="64"/>
          </top>
          <bottom style="thin">
            <color indexed="64"/>
          </bottom>
        </border>
      </ndxf>
    </rcc>
    <rcc rId="0" sId="1" dxf="1">
      <nc r="B1843" t="inlineStr">
        <is>
          <t>ул. Маяковского, д. 18*</t>
        </is>
      </nc>
      <ndxf>
        <font>
          <sz val="10"/>
          <color auto="1"/>
          <name val="Times New Roman"/>
          <family val="1"/>
          <charset val="204"/>
          <scheme val="none"/>
        </font>
        <alignment horizontal="left" vertical="center" wrapText="1"/>
        <border outline="0">
          <left style="thin">
            <color indexed="64"/>
          </left>
          <right style="thin">
            <color indexed="64"/>
          </right>
          <top style="thin">
            <color indexed="64"/>
          </top>
          <bottom style="thin">
            <color indexed="64"/>
          </bottom>
        </border>
      </ndxf>
    </rcc>
    <rcc rId="0" sId="1" dxf="1">
      <nc r="C1843">
        <f>ROUND(SUM(D1843+E1843+F1843+G1843+H1843+I1843+J1843+K1843+M1843+O1843+P1843+Q1843+R1843+S1843),2)</f>
      </nc>
      <ndxf>
        <font>
          <sz val="9"/>
          <color auto="1"/>
          <name val="Times New Roman"/>
          <family val="1"/>
          <charset val="204"/>
          <scheme val="none"/>
        </font>
        <numFmt numFmtId="4" formatCode="#,##0.00"/>
        <alignment horizontal="center" vertical="center" wrapText="1"/>
        <border outline="0">
          <left style="thin">
            <color indexed="64"/>
          </left>
          <right style="thin">
            <color indexed="64"/>
          </right>
          <top style="thin">
            <color indexed="64"/>
          </top>
          <bottom style="thin">
            <color indexed="64"/>
          </bottom>
        </border>
      </ndxf>
    </rcc>
    <rcc rId="0" sId="1" dxf="1">
      <nc r="D1843">
        <f>ROUND((F1843+G1843+H1843+I1843+J1843+K1843+M1843+O1843+P1843+Q1843+R1843+S1843)*0.0214,2)</f>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E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F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G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H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I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J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K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L1843" start="0" length="0">
      <dxf>
        <font>
          <sz val="9"/>
          <color auto="1"/>
          <name val="Times New Roman"/>
          <family val="1"/>
          <charset val="204"/>
          <scheme val="none"/>
        </font>
        <alignment horizontal="center" vertical="center"/>
        <border outline="0">
          <right style="thin">
            <color indexed="64"/>
          </right>
          <top style="thin">
            <color indexed="64"/>
          </top>
          <bottom style="thin">
            <color indexed="64"/>
          </bottom>
        </border>
      </dxf>
    </rfmt>
    <rfmt sheetId="1" sqref="M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cc rId="0" sId="1" dxf="1">
      <nc r="N1843" t="inlineStr">
        <is>
          <t>плоская</t>
        </is>
      </nc>
      <n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ndxf>
    </rcc>
    <rcc rId="0" sId="1" dxf="1" numFmtId="4">
      <nc r="O1843">
        <v>4911020.66</v>
      </nc>
      <ndxf>
        <font>
          <sz val="9"/>
          <color auto="1"/>
          <name val="Times New Roman"/>
          <family val="1"/>
          <charset val="204"/>
          <scheme val="none"/>
        </font>
        <numFmt numFmtId="166" formatCode="#\ ###\ ###\ ##0.00"/>
        <alignment horizontal="center" vertical="center" wrapText="1"/>
        <border outline="0">
          <right style="thin">
            <color indexed="64"/>
          </right>
          <top style="thin">
            <color indexed="64"/>
          </top>
          <bottom style="thin">
            <color indexed="64"/>
          </bottom>
        </border>
      </ndxf>
    </rcc>
    <rfmt sheetId="1" sqref="P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Q1843" start="0" length="0">
      <dxf>
        <font>
          <sz val="9"/>
          <color auto="1"/>
          <name val="Times New Roman"/>
          <family val="1"/>
          <charset val="204"/>
          <scheme val="none"/>
        </font>
        <numFmt numFmtId="4" formatCode="#,##0.00"/>
        <alignment horizontal="center" vertical="center"/>
        <border outline="0">
          <left style="thin">
            <color indexed="64"/>
          </left>
          <right style="thin">
            <color indexed="64"/>
          </right>
          <top style="thin">
            <color indexed="64"/>
          </top>
          <bottom style="thin">
            <color indexed="64"/>
          </bottom>
        </border>
      </dxf>
    </rfmt>
    <rfmt sheetId="1" sqref="R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fmt sheetId="1" sqref="S1843" start="0" length="0">
      <dxf>
        <font>
          <sz val="9"/>
          <color auto="1"/>
          <name val="Times New Roman"/>
          <family val="1"/>
          <charset val="204"/>
          <scheme val="none"/>
        </font>
        <numFmt numFmtId="4" formatCode="#,##0.00"/>
        <alignment horizontal="center" vertical="center"/>
        <border outline="0">
          <right style="thin">
            <color indexed="64"/>
          </right>
          <top style="thin">
            <color indexed="64"/>
          </top>
          <bottom style="thin">
            <color indexed="64"/>
          </bottom>
        </border>
      </dxf>
    </rfmt>
  </rrc>
</revisions>
</file>

<file path=xl/revisions/revisionLog5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716" sId="2">
    <nc r="A69">
      <v>67</v>
    </nc>
  </rcc>
  <rcc rId="26717" sId="2">
    <nc r="A70">
      <v>68</v>
    </nc>
  </rcc>
  <rcc rId="26718" sId="2">
    <oc r="A20">
      <v>67</v>
    </oc>
    <nc r="A20">
      <v>69</v>
    </nc>
  </rcc>
  <rcc rId="26719" sId="2">
    <oc r="A38">
      <v>68</v>
    </oc>
    <nc r="A38">
      <v>70</v>
    </nc>
  </rcc>
  <rcc rId="26720" sId="2">
    <oc r="A123">
      <v>69</v>
    </oc>
    <nc r="A123">
      <v>71</v>
    </nc>
  </rcc>
  <rcc rId="26721" sId="2">
    <oc r="A126">
      <v>70</v>
    </oc>
    <nc r="A126">
      <v>72</v>
    </nc>
  </rcc>
  <rcc rId="26722" sId="2">
    <oc r="A57">
      <v>71</v>
    </oc>
    <nc r="A57">
      <v>73</v>
    </nc>
  </rcc>
  <rcc rId="26723" sId="2">
    <oc r="A54">
      <v>72</v>
    </oc>
    <nc r="A54">
      <v>74</v>
    </nc>
  </rcc>
  <rcc rId="26724" sId="2">
    <oc r="A125">
      <v>73</v>
    </oc>
    <nc r="A125">
      <v>75</v>
    </nc>
  </rcc>
  <rcc rId="26725" sId="2">
    <oc r="A78">
      <v>74</v>
    </oc>
    <nc r="A78">
      <v>76</v>
    </nc>
  </rcc>
  <rcc rId="26726" sId="2">
    <oc r="A109">
      <v>75</v>
    </oc>
    <nc r="A109">
      <v>77</v>
    </nc>
  </rcc>
  <rcc rId="26727" sId="2">
    <oc r="A160">
      <v>76</v>
    </oc>
    <nc r="A160">
      <v>78</v>
    </nc>
  </rcc>
  <rcc rId="26728" sId="2">
    <oc r="A127">
      <v>77</v>
    </oc>
    <nc r="A127">
      <v>79</v>
    </nc>
  </rcc>
  <rcc rId="26729" sId="2">
    <oc r="A24">
      <v>78</v>
    </oc>
    <nc r="A24">
      <v>80</v>
    </nc>
  </rcc>
  <rcc rId="26730" sId="2">
    <oc r="A164">
      <v>79</v>
    </oc>
    <nc r="A164">
      <v>81</v>
    </nc>
  </rcc>
  <rcc rId="26731" sId="2">
    <oc r="A153">
      <v>80</v>
    </oc>
    <nc r="A153">
      <v>82</v>
    </nc>
  </rcc>
  <rcc rId="26732" sId="2">
    <oc r="A161">
      <v>81</v>
    </oc>
    <nc r="A161">
      <v>83</v>
    </nc>
  </rcc>
  <rcc rId="26733" sId="2">
    <oc r="A111">
      <v>82</v>
    </oc>
    <nc r="A111">
      <v>84</v>
    </nc>
  </rcc>
  <rcc rId="26734" sId="2">
    <oc r="A79">
      <v>83</v>
    </oc>
    <nc r="A79">
      <v>85</v>
    </nc>
  </rcc>
  <rcc rId="26735" sId="2">
    <oc r="A148">
      <v>84</v>
    </oc>
    <nc r="A148">
      <v>86</v>
    </nc>
  </rcc>
  <rcc rId="26736" sId="2" odxf="1" dxf="1">
    <oc r="A133">
      <v>85</v>
    </oc>
    <nc r="A133">
      <v>87</v>
    </nc>
    <odxf>
      <alignment vertical="top"/>
    </odxf>
    <ndxf>
      <alignment vertical="center"/>
    </ndxf>
  </rcc>
  <rcc rId="26737" sId="2" odxf="1" dxf="1">
    <oc r="A128">
      <v>86</v>
    </oc>
    <nc r="A128">
      <v>88</v>
    </nc>
    <odxf>
      <alignment vertical="top"/>
    </odxf>
    <ndxf>
      <alignment vertical="center"/>
    </ndxf>
  </rcc>
  <rcc rId="26738" sId="2" odxf="1" dxf="1">
    <oc r="A66">
      <v>87</v>
    </oc>
    <nc r="A66">
      <v>89</v>
    </nc>
    <odxf>
      <alignment vertical="top"/>
    </odxf>
    <ndxf>
      <alignment vertical="center"/>
    </ndxf>
  </rcc>
  <rcc rId="26739" sId="2" odxf="1" dxf="1">
    <nc r="A43">
      <v>90</v>
    </nc>
    <odxf>
      <alignment vertical="top"/>
    </odxf>
    <ndxf>
      <alignment vertical="center"/>
    </ndxf>
  </rcc>
  <rcc rId="26740" sId="2" odxf="1" dxf="1">
    <nc r="A101">
      <v>91</v>
    </nc>
    <odxf>
      <alignment vertical="top"/>
    </odxf>
    <ndxf>
      <alignment vertical="center"/>
    </ndxf>
  </rcc>
  <rcc rId="26741" sId="2" odxf="1" dxf="1">
    <nc r="A102">
      <v>92</v>
    </nc>
    <odxf>
      <alignment vertical="top"/>
    </odxf>
    <ndxf>
      <alignment vertical="center"/>
    </ndxf>
  </rcc>
  <rcc rId="26742" sId="2" odxf="1" dxf="1">
    <nc r="A68">
      <v>93</v>
    </nc>
    <odxf>
      <alignment vertical="top"/>
    </odxf>
    <ndxf>
      <alignment vertical="center"/>
    </ndxf>
  </rcc>
  <rcc rId="26743" sId="2" odxf="1" dxf="1">
    <nc r="A33">
      <v>94</v>
    </nc>
    <odxf>
      <alignment vertical="top"/>
    </odxf>
    <ndxf>
      <alignment vertical="center"/>
    </ndxf>
  </rcc>
  <rcc rId="26744" sId="2" odxf="1" dxf="1">
    <nc r="A19">
      <v>95</v>
    </nc>
    <odxf>
      <alignment vertical="top"/>
    </odxf>
    <ndxf>
      <alignment vertical="center"/>
    </ndxf>
  </rcc>
  <rcc rId="26745" sId="2" odxf="1" dxf="1">
    <nc r="A46">
      <v>96</v>
    </nc>
    <odxf>
      <alignment vertical="top"/>
    </odxf>
    <ndxf>
      <alignment vertical="center"/>
    </ndxf>
  </rcc>
  <rcc rId="26746" sId="2" odxf="1" dxf="1">
    <nc r="A80">
      <v>97</v>
    </nc>
    <odxf>
      <alignment vertical="top"/>
    </odxf>
    <ndxf>
      <alignment vertical="center"/>
    </ndxf>
  </rcc>
  <rcc rId="26747" sId="2" odxf="1" dxf="1">
    <nc r="A76">
      <v>98</v>
    </nc>
    <odxf>
      <alignment vertical="top"/>
    </odxf>
    <ndxf>
      <alignment vertical="center"/>
    </ndxf>
  </rcc>
  <rcc rId="26748" sId="2" odxf="1" dxf="1">
    <nc r="A72">
      <v>99</v>
    </nc>
    <odxf>
      <alignment vertical="top"/>
    </odxf>
    <ndxf>
      <alignment vertical="center"/>
    </ndxf>
  </rcc>
</revisions>
</file>

<file path=xl/revisions/revisionLog5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749" sId="1">
    <oc r="A1220">
      <v>408</v>
    </oc>
    <nc r="A1220">
      <v>406</v>
    </nc>
  </rcc>
  <rcc rId="26750" sId="1">
    <oc r="A1221">
      <v>409</v>
    </oc>
    <nc r="A1221">
      <v>407</v>
    </nc>
  </rcc>
  <rcc rId="26751" sId="1">
    <oc r="A1222">
      <v>410</v>
    </oc>
    <nc r="A1222">
      <v>408</v>
    </nc>
  </rcc>
  <rcc rId="26752" sId="1">
    <oc r="A1223">
      <v>411</v>
    </oc>
    <nc r="A1223">
      <v>409</v>
    </nc>
  </rcc>
  <rcc rId="26753" sId="1">
    <oc r="A1224">
      <v>412</v>
    </oc>
    <nc r="A1224">
      <v>410</v>
    </nc>
  </rcc>
  <rcc rId="26754" sId="1">
    <oc r="A1225">
      <v>413</v>
    </oc>
    <nc r="A1225">
      <v>411</v>
    </nc>
  </rcc>
  <rcc rId="26755" sId="1">
    <oc r="A1226">
      <v>414</v>
    </oc>
    <nc r="A1226">
      <v>412</v>
    </nc>
  </rcc>
  <rcc rId="26756" sId="1">
    <oc r="A1227">
      <v>415</v>
    </oc>
    <nc r="A1227">
      <v>413</v>
    </nc>
  </rcc>
  <rcc rId="26757" sId="1">
    <oc r="A1228">
      <v>416</v>
    </oc>
    <nc r="A1228">
      <v>414</v>
    </nc>
  </rcc>
  <rcc rId="26758" sId="1">
    <oc r="A1229">
      <v>417</v>
    </oc>
    <nc r="A1229">
      <v>415</v>
    </nc>
  </rcc>
  <rcc rId="26759" sId="1">
    <oc r="A1230">
      <v>418</v>
    </oc>
    <nc r="A1230">
      <v>416</v>
    </nc>
  </rcc>
  <rcc rId="26760" sId="1">
    <oc r="A1231">
      <v>419</v>
    </oc>
    <nc r="A1231">
      <v>417</v>
    </nc>
  </rcc>
  <rcc rId="26761" sId="1">
    <oc r="A1232">
      <v>420</v>
    </oc>
    <nc r="A1232">
      <v>418</v>
    </nc>
  </rcc>
  <rcc rId="26762" sId="1">
    <oc r="A1233">
      <v>421</v>
    </oc>
    <nc r="A1233">
      <v>419</v>
    </nc>
  </rcc>
  <rcc rId="26763" sId="1">
    <oc r="A1234">
      <v>422</v>
    </oc>
    <nc r="A1234">
      <v>420</v>
    </nc>
  </rcc>
  <rcc rId="26764" sId="1">
    <oc r="A1235">
      <v>423</v>
    </oc>
    <nc r="A1235">
      <v>421</v>
    </nc>
  </rcc>
  <rcc rId="26765" sId="1">
    <oc r="A1236">
      <v>424</v>
    </oc>
    <nc r="A1236">
      <v>422</v>
    </nc>
  </rcc>
  <rcc rId="26766" sId="1">
    <oc r="A1237">
      <v>425</v>
    </oc>
    <nc r="A1237">
      <v>423</v>
    </nc>
  </rcc>
  <rcc rId="26767" sId="1">
    <oc r="A1238">
      <v>426</v>
    </oc>
    <nc r="A1238">
      <v>424</v>
    </nc>
  </rcc>
  <rcc rId="26768" sId="1">
    <oc r="A1239">
      <v>427</v>
    </oc>
    <nc r="A1239">
      <v>425</v>
    </nc>
  </rcc>
  <rcc rId="26769" sId="1">
    <oc r="A1240">
      <v>428</v>
    </oc>
    <nc r="A1240">
      <v>426</v>
    </nc>
  </rcc>
  <rcc rId="26770" sId="1">
    <oc r="A1241">
      <v>429</v>
    </oc>
    <nc r="A1241">
      <v>427</v>
    </nc>
  </rcc>
  <rcc rId="26771" sId="1">
    <oc r="A1242">
      <v>430</v>
    </oc>
    <nc r="A1242">
      <v>428</v>
    </nc>
  </rcc>
  <rcc rId="26772" sId="1">
    <oc r="A1243">
      <v>431</v>
    </oc>
    <nc r="A1243">
      <v>429</v>
    </nc>
  </rcc>
  <rcc rId="26773" sId="1">
    <oc r="A1244">
      <v>432</v>
    </oc>
    <nc r="A1244">
      <v>430</v>
    </nc>
  </rcc>
  <rcc rId="26774" sId="1">
    <oc r="A1245">
      <v>433</v>
    </oc>
    <nc r="A1245">
      <v>431</v>
    </nc>
  </rcc>
  <rcc rId="26775" sId="1">
    <oc r="A1246">
      <v>434</v>
    </oc>
    <nc r="A1246">
      <v>432</v>
    </nc>
  </rcc>
  <rcc rId="26776" sId="1">
    <oc r="A1247">
      <v>435</v>
    </oc>
    <nc r="A1247">
      <v>433</v>
    </nc>
  </rcc>
  <rcc rId="26777" sId="1">
    <oc r="A1248">
      <v>437</v>
    </oc>
    <nc r="A1248">
      <v>434</v>
    </nc>
  </rcc>
  <rcc rId="26778" sId="1">
    <oc r="A1249">
      <v>438</v>
    </oc>
    <nc r="A1249">
      <v>435</v>
    </nc>
  </rcc>
  <rcc rId="26779" sId="1">
    <oc r="A1250">
      <v>439</v>
    </oc>
    <nc r="A1250">
      <v>436</v>
    </nc>
  </rcc>
  <rcc rId="26780" sId="1">
    <oc r="A1251">
      <v>440</v>
    </oc>
    <nc r="A1251">
      <v>437</v>
    </nc>
  </rcc>
  <rcc rId="26781" sId="1">
    <oc r="A1252">
      <v>441</v>
    </oc>
    <nc r="A1252">
      <v>438</v>
    </nc>
  </rcc>
  <rcc rId="26782" sId="1">
    <oc r="A1253">
      <v>442</v>
    </oc>
    <nc r="A1253">
      <v>439</v>
    </nc>
  </rcc>
  <rcc rId="26783" sId="1">
    <oc r="A1254">
      <v>443</v>
    </oc>
    <nc r="A1254">
      <v>440</v>
    </nc>
  </rcc>
  <rcc rId="26784" sId="1">
    <oc r="A1255">
      <v>444</v>
    </oc>
    <nc r="A1255">
      <v>441</v>
    </nc>
  </rcc>
  <rcc rId="26785" sId="1">
    <oc r="A1256">
      <v>445</v>
    </oc>
    <nc r="A1256">
      <v>442</v>
    </nc>
  </rcc>
  <rcc rId="26786" sId="1">
    <oc r="A1257">
      <v>446</v>
    </oc>
    <nc r="A1257">
      <v>443</v>
    </nc>
  </rcc>
  <rcc rId="26787" sId="1">
    <oc r="A1258">
      <v>447</v>
    </oc>
    <nc r="A1258">
      <v>444</v>
    </nc>
  </rcc>
  <rcc rId="26788" sId="1">
    <oc r="A1259">
      <v>448</v>
    </oc>
    <nc r="A1259">
      <v>445</v>
    </nc>
  </rcc>
  <rcc rId="26789" sId="1">
    <oc r="A1260">
      <v>449</v>
    </oc>
    <nc r="A1260">
      <v>446</v>
    </nc>
  </rcc>
  <rcc rId="26790" sId="1">
    <oc r="A1261">
      <v>450</v>
    </oc>
    <nc r="A1261">
      <v>447</v>
    </nc>
  </rcc>
  <rcc rId="26791" sId="1">
    <oc r="A1262">
      <v>451</v>
    </oc>
    <nc r="A1262">
      <v>448</v>
    </nc>
  </rcc>
  <rcc rId="26792" sId="1">
    <oc r="A1263">
      <v>452</v>
    </oc>
    <nc r="A1263">
      <v>449</v>
    </nc>
  </rcc>
  <rcc rId="26793" sId="1">
    <oc r="A1264">
      <v>453</v>
    </oc>
    <nc r="A1264">
      <v>450</v>
    </nc>
  </rcc>
  <rcc rId="26794" sId="1">
    <oc r="A1265">
      <v>454</v>
    </oc>
    <nc r="A1265">
      <v>451</v>
    </nc>
  </rcc>
  <rcc rId="26795" sId="1">
    <oc r="A1266">
      <v>455</v>
    </oc>
    <nc r="A1266">
      <v>452</v>
    </nc>
  </rcc>
  <rcc rId="26796" sId="1">
    <oc r="A1267">
      <v>456</v>
    </oc>
    <nc r="A1267">
      <v>453</v>
    </nc>
  </rcc>
  <rcc rId="26797" sId="1">
    <oc r="A1268">
      <v>457</v>
    </oc>
    <nc r="A1268">
      <v>454</v>
    </nc>
  </rcc>
  <rcc rId="26798" sId="1">
    <oc r="A1269">
      <v>458</v>
    </oc>
    <nc r="A1269">
      <v>455</v>
    </nc>
  </rcc>
  <rcc rId="26799" sId="1">
    <oc r="A1270">
      <v>459</v>
    </oc>
    <nc r="A1270">
      <v>456</v>
    </nc>
  </rcc>
  <rcc rId="26800" sId="1">
    <oc r="A1271">
      <v>461</v>
    </oc>
    <nc r="A1271">
      <v>457</v>
    </nc>
  </rcc>
  <rcc rId="26801" sId="1">
    <oc r="A1272">
      <v>462</v>
    </oc>
    <nc r="A1272">
      <v>458</v>
    </nc>
  </rcc>
  <rcc rId="26802" sId="1">
    <oc r="A1273">
      <v>463</v>
    </oc>
    <nc r="A1273">
      <v>459</v>
    </nc>
  </rcc>
  <rcc rId="26803" sId="1">
    <oc r="A1274">
      <v>464</v>
    </oc>
    <nc r="A1274">
      <v>460</v>
    </nc>
  </rcc>
  <rcc rId="26804" sId="1">
    <oc r="A1275">
      <v>465</v>
    </oc>
    <nc r="A1275">
      <v>461</v>
    </nc>
  </rcc>
  <rcc rId="26805" sId="1">
    <oc r="A1276">
      <v>466</v>
    </oc>
    <nc r="A1276">
      <v>462</v>
    </nc>
  </rcc>
  <rcc rId="26806" sId="1">
    <oc r="A1277">
      <v>467</v>
    </oc>
    <nc r="A1277">
      <v>463</v>
    </nc>
  </rcc>
  <rcc rId="26807" sId="1">
    <oc r="A1278">
      <v>468</v>
    </oc>
    <nc r="A1278">
      <v>464</v>
    </nc>
  </rcc>
  <rcc rId="26808" sId="1">
    <oc r="A1279">
      <v>469</v>
    </oc>
    <nc r="A1279">
      <v>465</v>
    </nc>
  </rcc>
  <rcc rId="26809" sId="1">
    <oc r="A1280">
      <v>470</v>
    </oc>
    <nc r="A1280">
      <v>466</v>
    </nc>
  </rcc>
  <rcc rId="26810" sId="1">
    <oc r="A1281">
      <v>471</v>
    </oc>
    <nc r="A1281">
      <v>467</v>
    </nc>
  </rcc>
  <rcc rId="26811" sId="1">
    <oc r="A1282">
      <v>472</v>
    </oc>
    <nc r="A1282">
      <v>468</v>
    </nc>
  </rcc>
  <rcc rId="26812" sId="1">
    <oc r="A1283">
      <v>473</v>
    </oc>
    <nc r="A1283">
      <v>469</v>
    </nc>
  </rcc>
  <rcc rId="26813" sId="1">
    <oc r="A1284">
      <v>474</v>
    </oc>
    <nc r="A1284">
      <v>470</v>
    </nc>
  </rcc>
  <rcc rId="26814" sId="1">
    <oc r="A1285">
      <v>475</v>
    </oc>
    <nc r="A1285">
      <v>471</v>
    </nc>
  </rcc>
  <rcc rId="26815" sId="1">
    <oc r="A1286">
      <v>476</v>
    </oc>
    <nc r="A1286">
      <v>472</v>
    </nc>
  </rcc>
  <rcc rId="26816" sId="1">
    <oc r="A1287">
      <v>477</v>
    </oc>
    <nc r="A1287">
      <v>473</v>
    </nc>
  </rcc>
  <rcc rId="26817" sId="1">
    <oc r="A1288">
      <v>478</v>
    </oc>
    <nc r="A1288">
      <v>474</v>
    </nc>
  </rcc>
  <rcc rId="26818" sId="1">
    <oc r="A1289">
      <v>479</v>
    </oc>
    <nc r="A1289">
      <v>475</v>
    </nc>
  </rcc>
  <rcc rId="26819" sId="1">
    <oc r="A1290">
      <v>480</v>
    </oc>
    <nc r="A1290">
      <v>476</v>
    </nc>
  </rcc>
  <rcc rId="26820" sId="1">
    <oc r="A1291">
      <v>481</v>
    </oc>
    <nc r="A1291">
      <v>477</v>
    </nc>
  </rcc>
  <rcc rId="26821" sId="1">
    <oc r="A1292">
      <v>482</v>
    </oc>
    <nc r="A1292">
      <v>478</v>
    </nc>
  </rcc>
  <rcc rId="26822" sId="1">
    <oc r="A1293">
      <v>483</v>
    </oc>
    <nc r="A1293">
      <v>479</v>
    </nc>
  </rcc>
  <rcc rId="26823" sId="1">
    <oc r="A1294">
      <v>484</v>
    </oc>
    <nc r="A1294">
      <v>480</v>
    </nc>
  </rcc>
  <rcc rId="26824" sId="1">
    <oc r="A1295">
      <v>485</v>
    </oc>
    <nc r="A1295">
      <v>481</v>
    </nc>
  </rcc>
  <rcc rId="26825" sId="1">
    <oc r="A1296">
      <v>486</v>
    </oc>
    <nc r="A1296">
      <v>482</v>
    </nc>
  </rcc>
  <rcc rId="26826" sId="1">
    <oc r="A1297">
      <v>487</v>
    </oc>
    <nc r="A1297">
      <v>483</v>
    </nc>
  </rcc>
  <rcc rId="26827" sId="1">
    <oc r="A1298">
      <v>488</v>
    </oc>
    <nc r="A1298">
      <v>484</v>
    </nc>
  </rcc>
  <rcc rId="26828" sId="1">
    <oc r="A1299">
      <v>489</v>
    </oc>
    <nc r="A1299">
      <v>485</v>
    </nc>
  </rcc>
  <rcc rId="26829" sId="1">
    <oc r="A1300">
      <v>490</v>
    </oc>
    <nc r="A1300">
      <v>486</v>
    </nc>
  </rcc>
  <rcc rId="26830" sId="1">
    <oc r="A1301">
      <v>491</v>
    </oc>
    <nc r="A1301">
      <v>487</v>
    </nc>
  </rcc>
  <rcc rId="26831" sId="1">
    <oc r="A1302">
      <v>492</v>
    </oc>
    <nc r="A1302">
      <v>488</v>
    </nc>
  </rcc>
  <rcc rId="26832" sId="1">
    <oc r="A1303">
      <v>493</v>
    </oc>
    <nc r="A1303">
      <v>489</v>
    </nc>
  </rcc>
  <rcc rId="26833" sId="1">
    <oc r="A1304">
      <v>494</v>
    </oc>
    <nc r="A1304">
      <v>490</v>
    </nc>
  </rcc>
  <rcc rId="26834" sId="1">
    <oc r="A1305">
      <v>495</v>
    </oc>
    <nc r="A1305">
      <v>491</v>
    </nc>
  </rcc>
  <rcc rId="26835" sId="1">
    <oc r="A1306">
      <v>496</v>
    </oc>
    <nc r="A1306">
      <v>492</v>
    </nc>
  </rcc>
  <rcc rId="26836" sId="1">
    <oc r="A1307">
      <v>497</v>
    </oc>
    <nc r="A1307">
      <v>493</v>
    </nc>
  </rcc>
  <rcc rId="26837" sId="1">
    <oc r="A1308">
      <v>498</v>
    </oc>
    <nc r="A1308">
      <v>494</v>
    </nc>
  </rcc>
  <rcc rId="26838" sId="1">
    <oc r="A1309">
      <v>499</v>
    </oc>
    <nc r="A1309">
      <v>495</v>
    </nc>
  </rcc>
  <rcc rId="26839" sId="1">
    <oc r="A1310">
      <v>500</v>
    </oc>
    <nc r="A1310">
      <v>496</v>
    </nc>
  </rcc>
  <rcc rId="26840" sId="1">
    <oc r="A1313">
      <v>501</v>
    </oc>
    <nc r="A1313">
      <v>497</v>
    </nc>
  </rcc>
  <rcc rId="26841" sId="1">
    <oc r="A1314">
      <v>502</v>
    </oc>
    <nc r="A1314">
      <v>498</v>
    </nc>
  </rcc>
  <rcc rId="26842" sId="1">
    <oc r="A1315">
      <v>503</v>
    </oc>
    <nc r="A1315">
      <v>499</v>
    </nc>
  </rcc>
  <rcc rId="26843" sId="1">
    <oc r="A1316">
      <v>504</v>
    </oc>
    <nc r="A1316">
      <v>500</v>
    </nc>
  </rcc>
  <rcc rId="26844" sId="1">
    <oc r="A1317">
      <v>505</v>
    </oc>
    <nc r="A1317">
      <v>501</v>
    </nc>
  </rcc>
  <rcc rId="26845" sId="1">
    <oc r="A1318">
      <v>506</v>
    </oc>
    <nc r="A1318">
      <v>502</v>
    </nc>
  </rcc>
  <rcc rId="26846" sId="1">
    <oc r="A1319">
      <v>507</v>
    </oc>
    <nc r="A1319">
      <v>503</v>
    </nc>
  </rcc>
  <rcc rId="26847" sId="1">
    <oc r="A1320">
      <v>508</v>
    </oc>
    <nc r="A1320">
      <v>504</v>
    </nc>
  </rcc>
  <rcc rId="26848" sId="1">
    <oc r="A1321">
      <v>509</v>
    </oc>
    <nc r="A1321">
      <v>505</v>
    </nc>
  </rcc>
  <rcc rId="26849" sId="1">
    <oc r="A1322">
      <v>510</v>
    </oc>
    <nc r="A1322">
      <v>506</v>
    </nc>
  </rcc>
  <rcc rId="26850" sId="1">
    <oc r="A1323">
      <v>511</v>
    </oc>
    <nc r="A1323">
      <v>507</v>
    </nc>
  </rcc>
  <rcc rId="26851" sId="1">
    <oc r="A1324">
      <v>512</v>
    </oc>
    <nc r="A1324">
      <v>508</v>
    </nc>
  </rcc>
  <rcc rId="26852" sId="1">
    <oc r="A1325">
      <v>513</v>
    </oc>
    <nc r="A1325">
      <v>509</v>
    </nc>
  </rcc>
  <rcc rId="26853" sId="1">
    <oc r="A1326">
      <v>514</v>
    </oc>
    <nc r="A1326">
      <v>510</v>
    </nc>
  </rcc>
  <rcc rId="26854" sId="1">
    <oc r="A1327">
      <v>515</v>
    </oc>
    <nc r="A1327">
      <v>511</v>
    </nc>
  </rcc>
  <rcc rId="26855" sId="1">
    <oc r="A1328">
      <v>516</v>
    </oc>
    <nc r="A1328">
      <v>512</v>
    </nc>
  </rcc>
  <rcc rId="26856" sId="1">
    <oc r="A1331">
      <v>517</v>
    </oc>
    <nc r="A1331">
      <v>513</v>
    </nc>
  </rcc>
  <rcc rId="26857" sId="1">
    <oc r="A1332">
      <v>518</v>
    </oc>
    <nc r="A1332">
      <v>514</v>
    </nc>
  </rcc>
  <rcc rId="26858" sId="1">
    <oc r="A1333">
      <v>519</v>
    </oc>
    <nc r="A1333">
      <v>515</v>
    </nc>
  </rcc>
  <rcc rId="26859" sId="1">
    <oc r="A1334">
      <v>520</v>
    </oc>
    <nc r="A1334">
      <v>516</v>
    </nc>
  </rcc>
  <rcc rId="26860" sId="1">
    <oc r="A1335">
      <v>521</v>
    </oc>
    <nc r="A1335">
      <v>517</v>
    </nc>
  </rcc>
  <rcc rId="26861" sId="1">
    <oc r="A1336">
      <v>522</v>
    </oc>
    <nc r="A1336">
      <v>518</v>
    </nc>
  </rcc>
  <rcc rId="26862" sId="1">
    <oc r="A1337">
      <v>523</v>
    </oc>
    <nc r="A1337">
      <v>519</v>
    </nc>
  </rcc>
  <rcc rId="26863" sId="1">
    <oc r="A1338">
      <v>524</v>
    </oc>
    <nc r="A1338">
      <v>520</v>
    </nc>
  </rcc>
  <rcc rId="26864" sId="1">
    <oc r="A1339">
      <v>525</v>
    </oc>
    <nc r="A1339">
      <v>521</v>
    </nc>
  </rcc>
  <rcc rId="26865" sId="1">
    <oc r="A1340">
      <v>526</v>
    </oc>
    <nc r="A1340">
      <v>522</v>
    </nc>
  </rcc>
  <rcc rId="26866" sId="1">
    <oc r="A1341">
      <v>527</v>
    </oc>
    <nc r="A1341">
      <v>523</v>
    </nc>
  </rcc>
  <rcc rId="26867" sId="1">
    <oc r="A1342">
      <v>528</v>
    </oc>
    <nc r="A1342">
      <v>524</v>
    </nc>
  </rcc>
  <rcc rId="26868" sId="1">
    <oc r="A1343">
      <v>529</v>
    </oc>
    <nc r="A1343">
      <v>525</v>
    </nc>
  </rcc>
  <rcc rId="26869" sId="1">
    <oc r="A1344">
      <v>530</v>
    </oc>
    <nc r="A1344">
      <v>526</v>
    </nc>
  </rcc>
  <rcc rId="26870" sId="1">
    <oc r="A1345">
      <v>531</v>
    </oc>
    <nc r="A1345">
      <v>527</v>
    </nc>
  </rcc>
  <rcc rId="26871" sId="1">
    <oc r="A1346">
      <v>532</v>
    </oc>
    <nc r="A1346">
      <v>528</v>
    </nc>
  </rcc>
  <rcc rId="26872" sId="1">
    <oc r="A1347">
      <v>533</v>
    </oc>
    <nc r="A1347">
      <v>529</v>
    </nc>
  </rcc>
  <rcc rId="26873" sId="1">
    <oc r="A1348">
      <v>534</v>
    </oc>
    <nc r="A1348">
      <v>530</v>
    </nc>
  </rcc>
  <rcc rId="26874" sId="1">
    <oc r="A1349">
      <v>535</v>
    </oc>
    <nc r="A1349">
      <v>531</v>
    </nc>
  </rcc>
  <rcc rId="26875" sId="1">
    <oc r="A1350">
      <v>536</v>
    </oc>
    <nc r="A1350">
      <v>532</v>
    </nc>
  </rcc>
  <rcc rId="26876" sId="1">
    <oc r="A1351">
      <v>537</v>
    </oc>
    <nc r="A1351">
      <v>533</v>
    </nc>
  </rcc>
  <rcc rId="26877" sId="1">
    <oc r="A1352">
      <v>538</v>
    </oc>
    <nc r="A1352">
      <v>534</v>
    </nc>
  </rcc>
  <rcc rId="26878" sId="1">
    <oc r="A1353">
      <v>539</v>
    </oc>
    <nc r="A1353">
      <v>535</v>
    </nc>
  </rcc>
  <rcc rId="26879" sId="1">
    <oc r="A1354">
      <v>540</v>
    </oc>
    <nc r="A1354">
      <v>536</v>
    </nc>
  </rcc>
  <rcc rId="26880" sId="1">
    <oc r="A1355">
      <v>541</v>
    </oc>
    <nc r="A1355">
      <v>537</v>
    </nc>
  </rcc>
  <rcc rId="26881" sId="1">
    <oc r="A1356">
      <v>542</v>
    </oc>
    <nc r="A1356">
      <v>538</v>
    </nc>
  </rcc>
  <rcc rId="26882" sId="1">
    <oc r="A1357">
      <v>543</v>
    </oc>
    <nc r="A1357">
      <v>539</v>
    </nc>
  </rcc>
  <rcc rId="26883" sId="1">
    <oc r="A1358">
      <v>544</v>
    </oc>
    <nc r="A1358">
      <v>540</v>
    </nc>
  </rcc>
  <rcc rId="26884" sId="1">
    <oc r="A1359">
      <v>545</v>
    </oc>
    <nc r="A1359">
      <v>541</v>
    </nc>
  </rcc>
  <rcc rId="26885" sId="1">
    <oc r="A1360">
      <v>546</v>
    </oc>
    <nc r="A1360">
      <v>542</v>
    </nc>
  </rcc>
  <rcc rId="26886" sId="1">
    <oc r="A1361">
      <v>547</v>
    </oc>
    <nc r="A1361">
      <v>543</v>
    </nc>
  </rcc>
  <rcc rId="26887" sId="1">
    <oc r="A1362">
      <v>548</v>
    </oc>
    <nc r="A1362">
      <v>544</v>
    </nc>
  </rcc>
  <rcc rId="26888" sId="1">
    <oc r="A1363">
      <v>549</v>
    </oc>
    <nc r="A1363">
      <v>545</v>
    </nc>
  </rcc>
  <rcc rId="26889" sId="1">
    <oc r="A1364">
      <v>550</v>
    </oc>
    <nc r="A1364">
      <v>546</v>
    </nc>
  </rcc>
  <rcc rId="26890" sId="1">
    <oc r="A1365">
      <v>551</v>
    </oc>
    <nc r="A1365">
      <v>547</v>
    </nc>
  </rcc>
  <rcc rId="26891" sId="1">
    <oc r="A1366">
      <v>552</v>
    </oc>
    <nc r="A1366">
      <v>548</v>
    </nc>
  </rcc>
  <rcc rId="26892" sId="1">
    <oc r="A1367">
      <v>553</v>
    </oc>
    <nc r="A1367">
      <v>549</v>
    </nc>
  </rcc>
  <rcc rId="26893" sId="1">
    <oc r="A1368">
      <v>554</v>
    </oc>
    <nc r="A1368">
      <v>550</v>
    </nc>
  </rcc>
  <rcc rId="26894" sId="1">
    <oc r="A1369">
      <v>555</v>
    </oc>
    <nc r="A1369">
      <v>551</v>
    </nc>
  </rcc>
  <rcc rId="26895" sId="1">
    <oc r="A1370">
      <v>556</v>
    </oc>
    <nc r="A1370">
      <v>552</v>
    </nc>
  </rcc>
  <rcc rId="26896" sId="1">
    <oc r="A1371">
      <v>557</v>
    </oc>
    <nc r="A1371">
      <v>553</v>
    </nc>
  </rcc>
  <rcc rId="26897" sId="1">
    <oc r="A1372">
      <v>558</v>
    </oc>
    <nc r="A1372">
      <v>554</v>
    </nc>
  </rcc>
  <rcc rId="26898" sId="1">
    <oc r="A1373">
      <v>559</v>
    </oc>
    <nc r="A1373">
      <v>555</v>
    </nc>
  </rcc>
  <rcc rId="26899" sId="1">
    <oc r="A1374">
      <v>560</v>
    </oc>
    <nc r="A1374">
      <v>556</v>
    </nc>
  </rcc>
  <rcc rId="26900" sId="1">
    <oc r="A1375">
      <v>561</v>
    </oc>
    <nc r="A1375">
      <v>557</v>
    </nc>
  </rcc>
  <rcc rId="26901" sId="1">
    <oc r="A1376">
      <v>562</v>
    </oc>
    <nc r="A1376">
      <v>558</v>
    </nc>
  </rcc>
  <rcc rId="26902" sId="1">
    <oc r="A1377">
      <v>563</v>
    </oc>
    <nc r="A1377">
      <v>559</v>
    </nc>
  </rcc>
  <rcc rId="26903" sId="1">
    <oc r="A1378">
      <v>564</v>
    </oc>
    <nc r="A1378">
      <v>560</v>
    </nc>
  </rcc>
  <rcc rId="26904" sId="1">
    <oc r="A1381">
      <v>565</v>
    </oc>
    <nc r="A1381">
      <v>561</v>
    </nc>
  </rcc>
  <rcc rId="26905" sId="1">
    <oc r="A1382">
      <v>566</v>
    </oc>
    <nc r="A1382">
      <v>562</v>
    </nc>
  </rcc>
  <rcc rId="26906" sId="1">
    <oc r="A1383">
      <v>567</v>
    </oc>
    <nc r="A1383">
      <v>563</v>
    </nc>
  </rcc>
  <rcc rId="26907" sId="1">
    <oc r="A1384">
      <v>568</v>
    </oc>
    <nc r="A1384">
      <v>564</v>
    </nc>
  </rcc>
  <rcc rId="26908" sId="1">
    <oc r="A1385">
      <v>569</v>
    </oc>
    <nc r="A1385">
      <v>565</v>
    </nc>
  </rcc>
  <rcc rId="26909" sId="1">
    <oc r="A1386">
      <v>570</v>
    </oc>
    <nc r="A1386">
      <v>566</v>
    </nc>
  </rcc>
  <rcc rId="26910" sId="1">
    <oc r="A1387">
      <v>571</v>
    </oc>
    <nc r="A1387">
      <v>567</v>
    </nc>
  </rcc>
  <rcc rId="26911" sId="1">
    <oc r="A1388">
      <v>572</v>
    </oc>
    <nc r="A1388">
      <v>568</v>
    </nc>
  </rcc>
  <rcc rId="26912" sId="1">
    <oc r="A1389">
      <v>573</v>
    </oc>
    <nc r="A1389">
      <v>569</v>
    </nc>
  </rcc>
  <rcc rId="26913" sId="1">
    <oc r="A1390">
      <v>574</v>
    </oc>
    <nc r="A1390">
      <v>570</v>
    </nc>
  </rcc>
  <rcc rId="26914" sId="1">
    <oc r="A1393">
      <v>575</v>
    </oc>
    <nc r="A1393">
      <v>571</v>
    </nc>
  </rcc>
  <rcc rId="26915" sId="1">
    <oc r="A1394">
      <v>576</v>
    </oc>
    <nc r="A1394">
      <v>572</v>
    </nc>
  </rcc>
  <rcc rId="26916" sId="1">
    <oc r="A1395">
      <v>577</v>
    </oc>
    <nc r="A1395">
      <v>573</v>
    </nc>
  </rcc>
  <rcc rId="26917" sId="1">
    <oc r="A1396">
      <v>578</v>
    </oc>
    <nc r="A1396">
      <v>574</v>
    </nc>
  </rcc>
  <rcc rId="26918" sId="1">
    <oc r="A1397">
      <v>579</v>
    </oc>
    <nc r="A1397">
      <v>575</v>
    </nc>
  </rcc>
  <rcc rId="26919" sId="1">
    <oc r="A1398">
      <v>580</v>
    </oc>
    <nc r="A1398">
      <v>576</v>
    </nc>
  </rcc>
  <rcc rId="26920" sId="1">
    <oc r="A1399">
      <v>581</v>
    </oc>
    <nc r="A1399">
      <v>577</v>
    </nc>
  </rcc>
  <rcc rId="26921" sId="1">
    <oc r="A1400">
      <v>582</v>
    </oc>
    <nc r="A1400">
      <v>578</v>
    </nc>
  </rcc>
  <rcc rId="26922" sId="1">
    <oc r="A1401">
      <v>583</v>
    </oc>
    <nc r="A1401">
      <v>579</v>
    </nc>
  </rcc>
  <rcc rId="26923" sId="1">
    <oc r="A1402">
      <v>584</v>
    </oc>
    <nc r="A1402">
      <v>580</v>
    </nc>
  </rcc>
  <rcc rId="26924" sId="1">
    <oc r="A1403">
      <v>585</v>
    </oc>
    <nc r="A1403">
      <v>581</v>
    </nc>
  </rcc>
  <rcc rId="26925" sId="1">
    <oc r="A1404">
      <v>586</v>
    </oc>
    <nc r="A1404">
      <v>582</v>
    </nc>
  </rcc>
  <rcc rId="26926" sId="1">
    <oc r="A1405">
      <v>587</v>
    </oc>
    <nc r="A1405">
      <v>583</v>
    </nc>
  </rcc>
  <rcc rId="26927" sId="1">
    <oc r="A1406">
      <v>588</v>
    </oc>
    <nc r="A1406">
      <v>584</v>
    </nc>
  </rcc>
  <rcc rId="26928" sId="1">
    <oc r="A1407">
      <v>589</v>
    </oc>
    <nc r="A1407">
      <v>585</v>
    </nc>
  </rcc>
  <rcc rId="26929" sId="1">
    <oc r="A1408">
      <v>590</v>
    </oc>
    <nc r="A1408">
      <v>586</v>
    </nc>
  </rcc>
  <rcc rId="26930" sId="1">
    <oc r="A1409">
      <v>591</v>
    </oc>
    <nc r="A1409">
      <v>587</v>
    </nc>
  </rcc>
  <rcc rId="26931" sId="1">
    <oc r="A1410">
      <v>592</v>
    </oc>
    <nc r="A1410">
      <v>588</v>
    </nc>
  </rcc>
  <rcc rId="26932" sId="1">
    <oc r="A1411">
      <v>593</v>
    </oc>
    <nc r="A1411">
      <v>589</v>
    </nc>
  </rcc>
  <rcc rId="26933" sId="1">
    <oc r="A1412">
      <v>594</v>
    </oc>
    <nc r="A1412">
      <v>590</v>
    </nc>
  </rcc>
  <rcc rId="26934" sId="1">
    <oc r="A1413">
      <v>595</v>
    </oc>
    <nc r="A1413">
      <v>591</v>
    </nc>
  </rcc>
  <rcc rId="26935" sId="1">
    <oc r="A1414">
      <v>596</v>
    </oc>
    <nc r="A1414">
      <v>592</v>
    </nc>
  </rcc>
  <rcc rId="26936" sId="1">
    <oc r="A1415">
      <v>597</v>
    </oc>
    <nc r="A1415">
      <v>593</v>
    </nc>
  </rcc>
  <rcc rId="26937" sId="1">
    <oc r="A1416">
      <v>598</v>
    </oc>
    <nc r="A1416">
      <v>594</v>
    </nc>
  </rcc>
  <rcc rId="26938" sId="1">
    <oc r="A1417">
      <v>599</v>
    </oc>
    <nc r="A1417">
      <v>595</v>
    </nc>
  </rcc>
  <rcc rId="26939" sId="1">
    <oc r="A1418">
      <v>600</v>
    </oc>
    <nc r="A1418">
      <v>596</v>
    </nc>
  </rcc>
  <rcc rId="26940" sId="1">
    <oc r="A1419">
      <v>601</v>
    </oc>
    <nc r="A1419">
      <v>597</v>
    </nc>
  </rcc>
  <rcc rId="26941" sId="1">
    <oc r="A1420">
      <v>602</v>
    </oc>
    <nc r="A1420">
      <v>598</v>
    </nc>
  </rcc>
  <rcc rId="26942" sId="1">
    <oc r="A1421">
      <v>603</v>
    </oc>
    <nc r="A1421">
      <v>599</v>
    </nc>
  </rcc>
  <rcc rId="26943" sId="1">
    <oc r="A1422">
      <v>604</v>
    </oc>
    <nc r="A1422">
      <v>600</v>
    </nc>
  </rcc>
  <rcc rId="26944" sId="1">
    <oc r="A1423">
      <v>605</v>
    </oc>
    <nc r="A1423">
      <v>601</v>
    </nc>
  </rcc>
  <rcc rId="26945" sId="1">
    <oc r="A1424">
      <v>606</v>
    </oc>
    <nc r="A1424">
      <v>602</v>
    </nc>
  </rcc>
  <rcc rId="26946" sId="1">
    <oc r="A1425">
      <v>607</v>
    </oc>
    <nc r="A1425">
      <v>603</v>
    </nc>
  </rcc>
  <rcc rId="26947" sId="1">
    <oc r="A1426">
      <v>608</v>
    </oc>
    <nc r="A1426">
      <v>604</v>
    </nc>
  </rcc>
  <rcc rId="26948" sId="1">
    <oc r="A1427">
      <v>609</v>
    </oc>
    <nc r="A1427">
      <v>605</v>
    </nc>
  </rcc>
  <rcc rId="26949" sId="1">
    <oc r="A1428">
      <v>610</v>
    </oc>
    <nc r="A1428">
      <v>606</v>
    </nc>
  </rcc>
  <rcc rId="26950" sId="1">
    <oc r="A1429">
      <v>611</v>
    </oc>
    <nc r="A1429">
      <v>607</v>
    </nc>
  </rcc>
  <rcc rId="26951" sId="1">
    <oc r="A1430">
      <v>612</v>
    </oc>
    <nc r="A1430">
      <v>608</v>
    </nc>
  </rcc>
  <rcc rId="26952" sId="1">
    <oc r="A1431">
      <v>613</v>
    </oc>
    <nc r="A1431">
      <v>609</v>
    </nc>
  </rcc>
  <rcc rId="26953" sId="1">
    <oc r="A1432">
      <v>614</v>
    </oc>
    <nc r="A1432">
      <v>610</v>
    </nc>
  </rcc>
  <rcc rId="26954" sId="1">
    <oc r="A1433">
      <v>615</v>
    </oc>
    <nc r="A1433">
      <v>611</v>
    </nc>
  </rcc>
  <rcc rId="26955" sId="1">
    <oc r="A1434">
      <v>616</v>
    </oc>
    <nc r="A1434">
      <v>612</v>
    </nc>
  </rcc>
  <rcc rId="26956" sId="1">
    <oc r="A1435">
      <v>617</v>
    </oc>
    <nc r="A1435">
      <v>613</v>
    </nc>
  </rcc>
  <rcc rId="26957" sId="1">
    <oc r="A1436">
      <v>618</v>
    </oc>
    <nc r="A1436">
      <v>614</v>
    </nc>
  </rcc>
  <rcc rId="26958" sId="1">
    <oc r="A1437">
      <v>619</v>
    </oc>
    <nc r="A1437">
      <v>615</v>
    </nc>
  </rcc>
  <rcc rId="26959" sId="1">
    <oc r="A1438">
      <v>620</v>
    </oc>
    <nc r="A1438">
      <v>616</v>
    </nc>
  </rcc>
  <rcc rId="26960" sId="1">
    <oc r="A1439">
      <v>621</v>
    </oc>
    <nc r="A1439">
      <v>617</v>
    </nc>
  </rcc>
  <rcc rId="26961" sId="1">
    <oc r="A1441">
      <v>622</v>
    </oc>
    <nc r="A1441">
      <v>618</v>
    </nc>
  </rcc>
  <rcc rId="26962" sId="1">
    <oc r="A1440">
      <v>623</v>
    </oc>
    <nc r="A1440">
      <v>619</v>
    </nc>
  </rcc>
  <rcc rId="26963" sId="1" numFmtId="4">
    <oc r="A1444">
      <v>624</v>
    </oc>
    <nc r="A1444">
      <v>620</v>
    </nc>
  </rcc>
  <rcc rId="26964" sId="1" numFmtId="4">
    <oc r="A1445">
      <v>625</v>
    </oc>
    <nc r="A1445">
      <v>621</v>
    </nc>
  </rcc>
  <rcc rId="26965" sId="1" numFmtId="4">
    <oc r="A1446">
      <v>626</v>
    </oc>
    <nc r="A1446">
      <v>622</v>
    </nc>
  </rcc>
  <rcc rId="26966" sId="1" numFmtId="4">
    <oc r="A1447">
      <v>627</v>
    </oc>
    <nc r="A1447">
      <v>623</v>
    </nc>
  </rcc>
  <rcc rId="26967" sId="1" numFmtId="4">
    <oc r="A1448">
      <v>628</v>
    </oc>
    <nc r="A1448">
      <v>624</v>
    </nc>
  </rcc>
  <rcc rId="26968" sId="1" numFmtId="4">
    <oc r="A1449">
      <v>629</v>
    </oc>
    <nc r="A1449">
      <v>625</v>
    </nc>
  </rcc>
  <rcc rId="26969" sId="1" numFmtId="4">
    <oc r="A1450">
      <v>630</v>
    </oc>
    <nc r="A1450">
      <v>626</v>
    </nc>
  </rcc>
  <rcc rId="26970" sId="1" numFmtId="4">
    <oc r="A1451">
      <v>631</v>
    </oc>
    <nc r="A1451">
      <v>627</v>
    </nc>
  </rcc>
  <rcc rId="26971" sId="1" numFmtId="4">
    <oc r="A1452">
      <v>632</v>
    </oc>
    <nc r="A1452">
      <v>628</v>
    </nc>
  </rcc>
  <rcc rId="26972" sId="1" numFmtId="4">
    <oc r="A1453">
      <v>633</v>
    </oc>
    <nc r="A1453">
      <v>629</v>
    </nc>
  </rcc>
  <rcc rId="26973" sId="1" numFmtId="4">
    <oc r="A1454">
      <v>634</v>
    </oc>
    <nc r="A1454">
      <v>630</v>
    </nc>
  </rcc>
  <rcc rId="26974" sId="1" numFmtId="4">
    <oc r="A1455">
      <v>635</v>
    </oc>
    <nc r="A1455">
      <v>631</v>
    </nc>
  </rcc>
  <rcc rId="26975" sId="1" numFmtId="4">
    <oc r="A1456">
      <v>636</v>
    </oc>
    <nc r="A1456">
      <v>632</v>
    </nc>
  </rcc>
  <rcc rId="26976" sId="1" numFmtId="4">
    <oc r="A1457">
      <v>637</v>
    </oc>
    <nc r="A1457">
      <v>633</v>
    </nc>
  </rcc>
  <rcc rId="26977" sId="1" numFmtId="4">
    <oc r="A1458">
      <v>638</v>
    </oc>
    <nc r="A1458">
      <v>634</v>
    </nc>
  </rcc>
  <rcc rId="26978" sId="1" numFmtId="4">
    <oc r="A1459">
      <v>639</v>
    </oc>
    <nc r="A1459">
      <v>635</v>
    </nc>
  </rcc>
  <rcc rId="26979" sId="1" numFmtId="4">
    <oc r="A1460">
      <v>640</v>
    </oc>
    <nc r="A1460">
      <v>636</v>
    </nc>
  </rcc>
  <rcc rId="26980" sId="1" numFmtId="4">
    <oc r="A1461">
      <v>641</v>
    </oc>
    <nc r="A1461">
      <v>637</v>
    </nc>
  </rcc>
  <rcc rId="26981" sId="1" numFmtId="4">
    <oc r="A1462">
      <v>642</v>
    </oc>
    <nc r="A1462">
      <v>638</v>
    </nc>
  </rcc>
  <rcc rId="26982" sId="1" numFmtId="4">
    <oc r="A1463">
      <v>643</v>
    </oc>
    <nc r="A1463">
      <v>639</v>
    </nc>
  </rcc>
  <rcc rId="26983" sId="1" numFmtId="4">
    <oc r="A1464">
      <v>644</v>
    </oc>
    <nc r="A1464">
      <v>640</v>
    </nc>
  </rcc>
  <rcc rId="26984" sId="1" numFmtId="4">
    <oc r="A1465">
      <v>645</v>
    </oc>
    <nc r="A1465">
      <v>641</v>
    </nc>
  </rcc>
  <rcc rId="26985" sId="1" numFmtId="4">
    <oc r="A1466">
      <v>646</v>
    </oc>
    <nc r="A1466">
      <v>642</v>
    </nc>
  </rcc>
  <rcc rId="26986" sId="1" numFmtId="4">
    <oc r="A1467">
      <v>647</v>
    </oc>
    <nc r="A1467">
      <v>643</v>
    </nc>
  </rcc>
  <rcc rId="26987" sId="1" numFmtId="4">
    <oc r="A1468">
      <v>648</v>
    </oc>
    <nc r="A1468">
      <v>644</v>
    </nc>
  </rcc>
  <rcv guid="{588C31BA-C36B-4B9E-AE8B-D926F1C5CA78}" action="delete"/>
  <rdn rId="0" localSheetId="1" customView="1" name="Z_588C31BA_C36B_4B9E_AE8B_D926F1C5CA78_.wvu.FilterData" hidden="1" oldHidden="1">
    <formula>'2020-2022'!$A$7:$S$1976</formula>
    <oldFormula>'2020-2022'!$A$7:$S$1976</oldFormula>
  </rdn>
  <rdn rId="0" localSheetId="2" customView="1" name="Z_588C31BA_C36B_4B9E_AE8B_D926F1C5CA78_.wvu.FilterData" hidden="1" oldHidden="1">
    <formula>Примечания!$A$2:$G$165</formula>
    <oldFormula>Примечания!$A$2:$G$165</oldFormula>
  </rdn>
  <rcv guid="{588C31BA-C36B-4B9E-AE8B-D926F1C5CA78}" action="add"/>
</revisions>
</file>

<file path=xl/revisions/revisionLog5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990" sId="1">
    <oc r="A1823">
      <v>323</v>
    </oc>
    <nc r="A1823">
      <v>321</v>
    </nc>
  </rcc>
  <rcc rId="26991" sId="1">
    <oc r="A1824">
      <v>324</v>
    </oc>
    <nc r="A1824">
      <v>322</v>
    </nc>
  </rcc>
  <rcc rId="26992" sId="1">
    <oc r="A1825">
      <v>325</v>
    </oc>
    <nc r="A1825">
      <v>323</v>
    </nc>
  </rcc>
  <rcc rId="26993" sId="1">
    <oc r="A1826">
      <v>326</v>
    </oc>
    <nc r="A1826">
      <v>324</v>
    </nc>
  </rcc>
  <rcc rId="26994" sId="1">
    <oc r="A1827">
      <v>327</v>
    </oc>
    <nc r="A1827">
      <v>325</v>
    </nc>
  </rcc>
  <rcc rId="26995" sId="1">
    <oc r="A1828">
      <v>328</v>
    </oc>
    <nc r="A1828">
      <v>326</v>
    </nc>
  </rcc>
  <rcc rId="26996" sId="1">
    <oc r="A1829">
      <v>329</v>
    </oc>
    <nc r="A1829">
      <v>327</v>
    </nc>
  </rcc>
  <rcc rId="26997" sId="1">
    <oc r="A1830">
      <v>330</v>
    </oc>
    <nc r="A1830">
      <v>328</v>
    </nc>
  </rcc>
  <rcc rId="26998" sId="1">
    <oc r="A1831">
      <v>331</v>
    </oc>
    <nc r="A1831">
      <v>329</v>
    </nc>
  </rcc>
  <rcc rId="26999" sId="1">
    <oc r="A1832">
      <v>332</v>
    </oc>
    <nc r="A1832">
      <v>330</v>
    </nc>
  </rcc>
  <rcc rId="27000" sId="1">
    <oc r="A1833">
      <v>333</v>
    </oc>
    <nc r="A1833">
      <v>331</v>
    </nc>
  </rcc>
  <rcc rId="27001" sId="1">
    <oc r="A1834">
      <v>334</v>
    </oc>
    <nc r="A1834">
      <v>332</v>
    </nc>
  </rcc>
  <rcc rId="27002" sId="1">
    <oc r="A1835">
      <v>335</v>
    </oc>
    <nc r="A1835">
      <v>333</v>
    </nc>
  </rcc>
  <rcc rId="27003" sId="1">
    <oc r="A1836">
      <v>336</v>
    </oc>
    <nc r="A1836">
      <v>334</v>
    </nc>
  </rcc>
  <rcc rId="27004" sId="1">
    <oc r="A1837">
      <v>337</v>
    </oc>
    <nc r="A1837">
      <v>335</v>
    </nc>
  </rcc>
  <rcc rId="27005" sId="1">
    <oc r="A1838">
      <v>338</v>
    </oc>
    <nc r="A1838">
      <v>336</v>
    </nc>
  </rcc>
  <rcc rId="27006" sId="1">
    <oc r="A1839">
      <v>339</v>
    </oc>
    <nc r="A1839">
      <v>337</v>
    </nc>
  </rcc>
  <rcc rId="27007" sId="1">
    <oc r="A1840">
      <v>340</v>
    </oc>
    <nc r="A1840">
      <v>338</v>
    </nc>
  </rcc>
  <rcc rId="27008" sId="1">
    <oc r="A1841">
      <v>341</v>
    </oc>
    <nc r="A1841">
      <v>339</v>
    </nc>
  </rcc>
  <rcc rId="27009" sId="1">
    <oc r="A1842">
      <v>342</v>
    </oc>
    <nc r="A1842">
      <v>340</v>
    </nc>
  </rcc>
  <rcc rId="27010" sId="1">
    <oc r="A1843">
      <v>344</v>
    </oc>
    <nc r="A1843">
      <v>341</v>
    </nc>
  </rcc>
  <rcc rId="27011" sId="1">
    <oc r="A1844">
      <v>345</v>
    </oc>
    <nc r="A1844">
      <v>342</v>
    </nc>
  </rcc>
  <rcc rId="27012" sId="1">
    <oc r="A1845">
      <v>346</v>
    </oc>
    <nc r="A1845">
      <v>343</v>
    </nc>
  </rcc>
  <rcc rId="27013" sId="1">
    <oc r="A1846">
      <v>347</v>
    </oc>
    <nc r="A1846">
      <v>344</v>
    </nc>
  </rcc>
  <rcc rId="27014" sId="1">
    <oc r="A1847">
      <v>348</v>
    </oc>
    <nc r="A1847">
      <v>345</v>
    </nc>
  </rcc>
  <rcc rId="27015" sId="1">
    <oc r="A1848">
      <v>349</v>
    </oc>
    <nc r="A1848">
      <v>346</v>
    </nc>
  </rcc>
  <rcc rId="27016" sId="1">
    <oc r="A1849">
      <v>350</v>
    </oc>
    <nc r="A1849">
      <v>347</v>
    </nc>
  </rcc>
  <rcc rId="27017" sId="1">
    <oc r="A1850">
      <v>351</v>
    </oc>
    <nc r="A1850">
      <v>348</v>
    </nc>
  </rcc>
  <rcc rId="27018" sId="1">
    <oc r="A1851">
      <v>352</v>
    </oc>
    <nc r="A1851">
      <v>349</v>
    </nc>
  </rcc>
  <rcc rId="27019" sId="1">
    <oc r="A1852">
      <v>353</v>
    </oc>
    <nc r="A1852">
      <v>350</v>
    </nc>
  </rcc>
  <rcc rId="27020" sId="1">
    <oc r="A1853">
      <v>354</v>
    </oc>
    <nc r="A1853">
      <v>351</v>
    </nc>
  </rcc>
  <rcc rId="27021" sId="1">
    <oc r="A1854">
      <v>355</v>
    </oc>
    <nc r="A1854">
      <v>352</v>
    </nc>
  </rcc>
  <rcc rId="27022" sId="1">
    <oc r="A1855">
      <v>356</v>
    </oc>
    <nc r="A1855">
      <v>353</v>
    </nc>
  </rcc>
  <rcc rId="27023" sId="1">
    <oc r="A1856">
      <v>357</v>
    </oc>
    <nc r="A1856">
      <v>354</v>
    </nc>
  </rcc>
  <rcc rId="27024" sId="1">
    <oc r="A1857">
      <v>358</v>
    </oc>
    <nc r="A1857">
      <v>355</v>
    </nc>
  </rcc>
  <rcc rId="27025" sId="1">
    <oc r="A1858">
      <v>359</v>
    </oc>
    <nc r="A1858">
      <v>356</v>
    </nc>
  </rcc>
  <rcc rId="27026" sId="1">
    <oc r="A1859">
      <v>360</v>
    </oc>
    <nc r="A1859">
      <v>357</v>
    </nc>
  </rcc>
  <rcc rId="27027" sId="1">
    <oc r="A1860">
      <v>361</v>
    </oc>
    <nc r="A1860">
      <v>358</v>
    </nc>
  </rcc>
  <rcc rId="27028" sId="1">
    <oc r="A1861">
      <v>362</v>
    </oc>
    <nc r="A1861">
      <v>359</v>
    </nc>
  </rcc>
  <rcc rId="27029" sId="1">
    <oc r="A1862">
      <v>363</v>
    </oc>
    <nc r="A1862">
      <v>360</v>
    </nc>
  </rcc>
  <rcc rId="27030" sId="1">
    <oc r="A1863">
      <v>364</v>
    </oc>
    <nc r="A1863">
      <v>361</v>
    </nc>
  </rcc>
  <rcc rId="27031" sId="1">
    <oc r="A1864">
      <v>365</v>
    </oc>
    <nc r="A1864">
      <v>362</v>
    </nc>
  </rcc>
  <rcc rId="27032" sId="1">
    <oc r="A1865">
      <v>366</v>
    </oc>
    <nc r="A1865">
      <v>363</v>
    </nc>
  </rcc>
  <rcc rId="27033" sId="1">
    <oc r="A1866">
      <v>367</v>
    </oc>
    <nc r="A1866">
      <v>364</v>
    </nc>
  </rcc>
  <rcc rId="27034" sId="1">
    <oc r="A1867">
      <v>368</v>
    </oc>
    <nc r="A1867">
      <v>365</v>
    </nc>
  </rcc>
  <rcc rId="27035" sId="1">
    <oc r="A1868">
      <v>369</v>
    </oc>
    <nc r="A1868">
      <v>366</v>
    </nc>
  </rcc>
  <rcc rId="27036" sId="1">
    <oc r="A1869">
      <v>370</v>
    </oc>
    <nc r="A1869">
      <v>367</v>
    </nc>
  </rcc>
  <rcc rId="27037" sId="1">
    <oc r="A1870">
      <v>371</v>
    </oc>
    <nc r="A1870">
      <v>368</v>
    </nc>
  </rcc>
  <rcc rId="27038" sId="1">
    <oc r="A1871">
      <v>372</v>
    </oc>
    <nc r="A1871">
      <v>369</v>
    </nc>
  </rcc>
  <rcc rId="27039" sId="1">
    <oc r="A1872">
      <v>373</v>
    </oc>
    <nc r="A1872">
      <v>370</v>
    </nc>
  </rcc>
  <rcc rId="27040" sId="1">
    <oc r="A1873">
      <v>374</v>
    </oc>
    <nc r="A1873">
      <v>371</v>
    </nc>
  </rcc>
  <rcc rId="27041" sId="1">
    <oc r="A1874">
      <v>375</v>
    </oc>
    <nc r="A1874">
      <v>372</v>
    </nc>
  </rcc>
  <rcc rId="27042" sId="1">
    <oc r="A1875">
      <v>376</v>
    </oc>
    <nc r="A1875">
      <v>373</v>
    </nc>
  </rcc>
  <rcc rId="27043" sId="1">
    <oc r="A1876">
      <v>377</v>
    </oc>
    <nc r="A1876">
      <v>374</v>
    </nc>
  </rcc>
  <rcc rId="27044" sId="1">
    <oc r="A1877">
      <v>378</v>
    </oc>
    <nc r="A1877">
      <v>375</v>
    </nc>
  </rcc>
  <rcc rId="27045" sId="1">
    <oc r="A1878">
      <v>379</v>
    </oc>
    <nc r="A1878">
      <v>376</v>
    </nc>
  </rcc>
  <rcc rId="27046" sId="1">
    <oc r="A1879">
      <v>380</v>
    </oc>
    <nc r="A1879">
      <v>377</v>
    </nc>
  </rcc>
  <rcc rId="27047" sId="1">
    <oc r="A1880">
      <v>381</v>
    </oc>
    <nc r="A1880">
      <v>378</v>
    </nc>
  </rcc>
  <rcc rId="27048" sId="1">
    <oc r="A1881">
      <v>382</v>
    </oc>
    <nc r="A1881">
      <v>379</v>
    </nc>
  </rcc>
  <rcc rId="27049" sId="1">
    <oc r="A1882">
      <v>383</v>
    </oc>
    <nc r="A1882">
      <v>380</v>
    </nc>
  </rcc>
  <rcc rId="27050" sId="1">
    <oc r="A1883">
      <v>384</v>
    </oc>
    <nc r="A1883">
      <v>381</v>
    </nc>
  </rcc>
  <rcc rId="27051" sId="1">
    <oc r="A1884">
      <v>385</v>
    </oc>
    <nc r="A1884">
      <v>382</v>
    </nc>
  </rcc>
  <rcc rId="27052" sId="1">
    <oc r="A1885">
      <v>386</v>
    </oc>
    <nc r="A1885">
      <v>383</v>
    </nc>
  </rcc>
  <rcc rId="27053" sId="1">
    <oc r="A1886">
      <v>387</v>
    </oc>
    <nc r="A1886">
      <v>384</v>
    </nc>
  </rcc>
  <rcc rId="27054" sId="1">
    <oc r="A1887">
      <v>388</v>
    </oc>
    <nc r="A1887">
      <v>385</v>
    </nc>
  </rcc>
  <rcc rId="27055" sId="1">
    <oc r="C1888">
      <f>ROUND(SUM(D1888+E1888+F1888+G1888+H1888+I1888+J1888+K1888+M1888+O1888+P1888+Q1888+R1888+S1888),2)</f>
    </oc>
    <nc r="C1888">
      <f>ROUND(SUM(D1888+E1888+F1888+G1888+H1888+I1888+J1888+K1888+M1888+O1888+P1888+Q1888+R1888+S1888),2)</f>
    </nc>
  </rcc>
  <rcc rId="27056" sId="1">
    <oc r="D1888">
      <f>ROUND(SUM(D1803:D1887),2)</f>
    </oc>
    <nc r="D1888">
      <f>ROUND(SUM(D1803:D1887),2)</f>
    </nc>
  </rcc>
  <rfmt sheetId="1" sqref="L1888">
    <dxf>
      <numFmt numFmtId="169" formatCode="#,##0.0"/>
    </dxf>
  </rfmt>
  <rfmt sheetId="1" sqref="L1888">
    <dxf>
      <numFmt numFmtId="3" formatCode="#,##0"/>
    </dxf>
  </rfmt>
  <rcc rId="27057" sId="1">
    <oc r="A1890">
      <v>389</v>
    </oc>
    <nc r="A1890">
      <v>386</v>
    </nc>
  </rcc>
  <rcc rId="27058" sId="1">
    <oc r="A1891">
      <v>390</v>
    </oc>
    <nc r="A1891">
      <v>387</v>
    </nc>
  </rcc>
  <rcc rId="27059" sId="1">
    <oc r="A1892">
      <v>391</v>
    </oc>
    <nc r="A1892">
      <v>388</v>
    </nc>
  </rcc>
  <rcc rId="27060" sId="1">
    <oc r="A1893">
      <v>392</v>
    </oc>
    <nc r="A1893">
      <v>389</v>
    </nc>
  </rcc>
  <rcc rId="27061" sId="1">
    <oc r="A1894">
      <v>393</v>
    </oc>
    <nc r="A1894">
      <v>390</v>
    </nc>
  </rcc>
  <rcc rId="27062" sId="1">
    <oc r="A1895">
      <v>394</v>
    </oc>
    <nc r="A1895">
      <v>391</v>
    </nc>
  </rcc>
  <rcc rId="27063" sId="1">
    <oc r="A1896">
      <v>395</v>
    </oc>
    <nc r="A1896">
      <v>392</v>
    </nc>
  </rcc>
  <rcc rId="27064" sId="1">
    <oc r="A1901">
      <v>396</v>
    </oc>
    <nc r="A1901">
      <v>393</v>
    </nc>
  </rcc>
  <rcc rId="27065" sId="1">
    <oc r="A1899">
      <v>397</v>
    </oc>
    <nc r="A1899">
      <v>394</v>
    </nc>
  </rcc>
  <rcc rId="27066" sId="1">
    <oc r="A1900">
      <v>398</v>
    </oc>
    <nc r="A1900">
      <v>395</v>
    </nc>
  </rcc>
  <rcc rId="27067" sId="1">
    <oc r="A1902">
      <v>399</v>
    </oc>
    <nc r="A1902">
      <v>396</v>
    </nc>
  </rcc>
  <rcc rId="27068" sId="1">
    <oc r="A1903">
      <v>400</v>
    </oc>
    <nc r="A1903">
      <v>397</v>
    </nc>
  </rcc>
  <rcc rId="27069" sId="1">
    <oc r="A1904">
      <v>401</v>
    </oc>
    <nc r="A1904">
      <v>398</v>
    </nc>
  </rcc>
  <rcc rId="27070" sId="1">
    <oc r="A1905">
      <v>402</v>
    </oc>
    <nc r="A1905">
      <v>399</v>
    </nc>
  </rcc>
  <rcc rId="27071" sId="1">
    <oc r="A1906">
      <v>403</v>
    </oc>
    <nc r="A1906">
      <v>400</v>
    </nc>
  </rcc>
  <rcc rId="27072" sId="1">
    <oc r="A1907">
      <v>404</v>
    </oc>
    <nc r="A1907">
      <v>401</v>
    </nc>
  </rcc>
  <rcc rId="27073" sId="1">
    <oc r="A1908">
      <v>405</v>
    </oc>
    <nc r="A1908">
      <v>402</v>
    </nc>
  </rcc>
  <rcc rId="27074" sId="1">
    <oc r="A1909">
      <v>406</v>
    </oc>
    <nc r="A1909">
      <v>403</v>
    </nc>
  </rcc>
  <rcc rId="27075" sId="1">
    <oc r="A1910">
      <v>407</v>
    </oc>
    <nc r="A1910">
      <v>404</v>
    </nc>
  </rcc>
  <rcc rId="27076" sId="1">
    <oc r="A1911">
      <v>408</v>
    </oc>
    <nc r="A1911">
      <v>405</v>
    </nc>
  </rcc>
  <rcc rId="27077" sId="1">
    <oc r="A1912">
      <v>409</v>
    </oc>
    <nc r="A1912">
      <v>406</v>
    </nc>
  </rcc>
  <rcc rId="27078" sId="1">
    <oc r="A1913">
      <v>410</v>
    </oc>
    <nc r="A1913">
      <v>407</v>
    </nc>
  </rcc>
  <rcc rId="27079" sId="1">
    <oc r="A1914">
      <v>411</v>
    </oc>
    <nc r="A1914">
      <v>408</v>
    </nc>
  </rcc>
  <rcc rId="27080" sId="1">
    <oc r="A1915">
      <v>412</v>
    </oc>
    <nc r="A1915">
      <v>409</v>
    </nc>
  </rcc>
  <rcc rId="27081" sId="1">
    <oc r="A1917">
      <v>413</v>
    </oc>
    <nc r="A1917">
      <v>410</v>
    </nc>
  </rcc>
  <rcc rId="27082" sId="1">
    <oc r="A1916">
      <v>414</v>
    </oc>
    <nc r="A1916">
      <v>411</v>
    </nc>
  </rcc>
  <rcc rId="27083" sId="1">
    <oc r="A1918">
      <v>415</v>
    </oc>
    <nc r="A1918">
      <v>412</v>
    </nc>
  </rcc>
  <rcc rId="27084" sId="1">
    <oc r="A1919">
      <v>416</v>
    </oc>
    <nc r="A1919">
      <v>413</v>
    </nc>
  </rcc>
  <rcc rId="27085" sId="1">
    <oc r="A1920">
      <v>417</v>
    </oc>
    <nc r="A1920">
      <v>414</v>
    </nc>
  </rcc>
  <rcc rId="27086" sId="1">
    <oc r="A1921">
      <v>418</v>
    </oc>
    <nc r="A1921">
      <v>415</v>
    </nc>
  </rcc>
  <rcc rId="27087" sId="1">
    <oc r="A1922">
      <v>419</v>
    </oc>
    <nc r="A1922">
      <v>416</v>
    </nc>
  </rcc>
  <rcc rId="27088" sId="1">
    <oc r="A1923">
      <v>420</v>
    </oc>
    <nc r="A1923">
      <v>417</v>
    </nc>
  </rcc>
  <rcc rId="27089" sId="1">
    <oc r="A1924">
      <v>421</v>
    </oc>
    <nc r="A1924">
      <v>418</v>
    </nc>
  </rcc>
  <rcc rId="27090" sId="1">
    <oc r="A1925">
      <v>422</v>
    </oc>
    <nc r="A1925">
      <v>419</v>
    </nc>
  </rcc>
  <rcc rId="27091" sId="1">
    <oc r="A1926">
      <v>423</v>
    </oc>
    <nc r="A1926">
      <v>420</v>
    </nc>
  </rcc>
</revisions>
</file>

<file path=xl/revisions/revisionLog5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092" sId="1">
    <oc r="A1929">
      <v>452</v>
    </oc>
    <nc r="A1929">
      <v>421</v>
    </nc>
  </rcc>
  <rcc rId="27093" sId="1">
    <oc r="A1930">
      <v>453</v>
    </oc>
    <nc r="A1930">
      <v>422</v>
    </nc>
  </rcc>
  <rcc rId="27094" sId="1">
    <oc r="A1931">
      <v>454</v>
    </oc>
    <nc r="A1931">
      <v>423</v>
    </nc>
  </rcc>
  <rcc rId="27095" sId="1">
    <oc r="A1932">
      <v>455</v>
    </oc>
    <nc r="A1932">
      <v>424</v>
    </nc>
  </rcc>
  <rcc rId="27096" sId="1">
    <oc r="A1933">
      <v>456</v>
    </oc>
    <nc r="A1933">
      <v>425</v>
    </nc>
  </rcc>
  <rcc rId="27097" sId="1">
    <oc r="A1934">
      <v>457</v>
    </oc>
    <nc r="A1934">
      <v>426</v>
    </nc>
  </rcc>
  <rcc rId="27098" sId="1">
    <oc r="A1935">
      <v>458</v>
    </oc>
    <nc r="A1935">
      <v>427</v>
    </nc>
  </rcc>
  <rcc rId="27099" sId="1">
    <oc r="A1936">
      <v>459</v>
    </oc>
    <nc r="A1936">
      <v>428</v>
    </nc>
  </rcc>
  <rcc rId="27100" sId="1">
    <oc r="A1937">
      <v>460</v>
    </oc>
    <nc r="A1937">
      <v>429</v>
    </nc>
  </rcc>
  <rcc rId="27101" sId="1">
    <oc r="A1938">
      <v>461</v>
    </oc>
    <nc r="A1938">
      <v>430</v>
    </nc>
  </rcc>
  <rcc rId="27102" sId="1">
    <oc r="A1941">
      <v>462</v>
    </oc>
    <nc r="A1941">
      <v>431</v>
    </nc>
  </rcc>
  <rcc rId="27103" sId="1">
    <oc r="A1942">
      <v>463</v>
    </oc>
    <nc r="A1942">
      <v>432</v>
    </nc>
  </rcc>
  <rcc rId="27104" sId="1">
    <oc r="A1943">
      <v>464</v>
    </oc>
    <nc r="A1943">
      <v>433</v>
    </nc>
  </rcc>
  <rcc rId="27105" sId="1">
    <oc r="A1944">
      <v>465</v>
    </oc>
    <nc r="A1944">
      <v>434</v>
    </nc>
  </rcc>
  <rcc rId="27106" sId="1">
    <oc r="A1945">
      <v>466</v>
    </oc>
    <nc r="A1945">
      <v>435</v>
    </nc>
  </rcc>
  <rcc rId="27107" sId="1">
    <oc r="A1946">
      <v>467</v>
    </oc>
    <nc r="A1946">
      <v>436</v>
    </nc>
  </rcc>
  <rcc rId="27108" sId="1">
    <oc r="A1947">
      <v>468</v>
    </oc>
    <nc r="A1947">
      <v>437</v>
    </nc>
  </rcc>
  <rcc rId="27109" sId="1">
    <oc r="A1948">
      <v>469</v>
    </oc>
    <nc r="A1948">
      <v>438</v>
    </nc>
  </rcc>
  <rcc rId="27110" sId="1">
    <oc r="A1950">
      <v>470</v>
    </oc>
    <nc r="A1950">
      <v>439</v>
    </nc>
  </rcc>
  <rcc rId="27111" sId="1">
    <oc r="A1949">
      <v>471</v>
    </oc>
    <nc r="A1949">
      <v>440</v>
    </nc>
  </rcc>
  <rcc rId="27112" sId="1">
    <oc r="A1951">
      <v>472</v>
    </oc>
    <nc r="A1951">
      <v>441</v>
    </nc>
  </rcc>
  <rcc rId="27113" sId="1">
    <oc r="A1952">
      <v>473</v>
    </oc>
    <nc r="A1952">
      <v>442</v>
    </nc>
  </rcc>
  <rcc rId="27114" sId="1" numFmtId="4">
    <oc r="A1955">
      <v>475</v>
    </oc>
    <nc r="A1955">
      <v>443</v>
    </nc>
  </rcc>
  <rcc rId="27115" sId="1" numFmtId="4">
    <oc r="A1956">
      <v>476</v>
    </oc>
    <nc r="A1956">
      <v>444</v>
    </nc>
  </rcc>
  <rcc rId="27116" sId="1" numFmtId="4">
    <oc r="A1957">
      <v>477</v>
    </oc>
    <nc r="A1957">
      <v>445</v>
    </nc>
  </rcc>
  <rcc rId="27117" sId="1" numFmtId="4">
    <oc r="A1958">
      <v>478</v>
    </oc>
    <nc r="A1958">
      <v>446</v>
    </nc>
  </rcc>
  <rcc rId="27118" sId="1" numFmtId="4">
    <oc r="A1959">
      <v>479</v>
    </oc>
    <nc r="A1959">
      <v>447</v>
    </nc>
  </rcc>
  <rcc rId="27119" sId="1" numFmtId="4">
    <oc r="A1960">
      <v>480</v>
    </oc>
    <nc r="A1960">
      <v>448</v>
    </nc>
  </rcc>
  <rcc rId="27120" sId="1" numFmtId="4">
    <oc r="A1961">
      <v>481</v>
    </oc>
    <nc r="A1961">
      <v>449</v>
    </nc>
  </rcc>
  <rcc rId="27121" sId="1" numFmtId="4">
    <oc r="A1962">
      <v>482</v>
    </oc>
    <nc r="A1962">
      <v>450</v>
    </nc>
  </rcc>
  <rcc rId="27122" sId="1" numFmtId="4">
    <oc r="A1964">
      <v>483</v>
    </oc>
    <nc r="A1964">
      <v>451</v>
    </nc>
  </rcc>
  <rcc rId="27123" sId="1" numFmtId="4">
    <oc r="A1963">
      <v>484</v>
    </oc>
    <nc r="A1963">
      <v>452</v>
    </nc>
  </rcc>
  <rcc rId="27124" sId="1" numFmtId="4">
    <oc r="A1965">
      <v>485</v>
    </oc>
    <nc r="A1965">
      <v>453</v>
    </nc>
  </rcc>
  <rcc rId="27125" sId="1" numFmtId="4">
    <oc r="A1966">
      <v>486</v>
    </oc>
    <nc r="A1966">
      <v>454</v>
    </nc>
  </rcc>
  <rcc rId="27126" sId="1" numFmtId="4">
    <oc r="A1967">
      <v>487</v>
    </oc>
    <nc r="A1967">
      <v>455</v>
    </nc>
  </rcc>
  <rcc rId="27127" sId="1" numFmtId="4">
    <oc r="A1968">
      <v>488</v>
    </oc>
    <nc r="A1968">
      <v>456</v>
    </nc>
  </rcc>
  <rcc rId="27128" sId="1" numFmtId="4">
    <oc r="A1969">
      <v>489</v>
    </oc>
    <nc r="A1969">
      <v>457</v>
    </nc>
  </rcc>
  <rcc rId="27129" sId="1" numFmtId="4">
    <oc r="A1970">
      <v>490</v>
    </oc>
    <nc r="A1970">
      <v>458</v>
    </nc>
  </rcc>
  <rcc rId="27130" sId="1" numFmtId="4">
    <oc r="A1971">
      <v>491</v>
    </oc>
    <nc r="A1971">
      <v>459</v>
    </nc>
  </rcc>
  <rcc rId="27131" sId="1" numFmtId="4">
    <oc r="A1972">
      <v>492</v>
    </oc>
    <nc r="A1972">
      <v>460</v>
    </nc>
  </rcc>
  <rcc rId="27132" sId="1" numFmtId="4">
    <oc r="A1973">
      <v>493</v>
    </oc>
    <nc r="A1973">
      <v>461</v>
    </nc>
  </rcc>
  <rcc rId="27133" sId="1" numFmtId="4">
    <oc r="A1974">
      <v>494</v>
    </oc>
    <nc r="A1974">
      <v>462</v>
    </nc>
  </rcc>
</revisions>
</file>

<file path=xl/revisions/revisionLog5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99:E101 E121 E83 E130 E124 E138 E87 E135 E17 E16 E18 E21 E82 E27 E3 E132 E73 E74 E26 E41 E98 E131 E30 E136 E36 E48 E25 E37 E112 E107 E99 E120 E147 E60 E65 E152 E34 E42 E28 E63 E32 E113 E61 E150 E110 E77 E154 E62 E149 E146 E55 E52 E47 E139 E151 E64 E29 E31 E40 E8 E7 E116 E115 E118 E117 E50 E49 E69 E70 E20 E38 E123 E126 E57 E54 E125 E78 E109 E160 E127 E24 E164 E153 E161 E111 E79 E148 E133 E128 E43 E101 E102">
    <dxf>
      <alignment horizontal="center"/>
    </dxf>
  </rfmt>
  <rfmt sheetId="2" sqref="E99:E101 E121 E83 E130 E124 E138 E87 E135 E17 E16 E18 E21 E82 E27 E3 E132 E73 E74 E26 E41 E98 E131 E30 E136 E36 E48 E25 E37 E112 E107 E99 E120 E147 E60 E65 E152 E34 E42 E28 E63 E32 E113 E61 E150 E110 E77 E154 E62 E149 E146 E55 E52 E47 E139 E151 E64 E29 E31 E40 E8 E7 E116 E115 E118 E117 E50 E49 E69 E70 E20 E38 E123 E126 E57 E54 E125 E78 E109 E160 E127 E24 E164 E153 E161 E111 E79 E148 E133 E128 E43 E101 E102">
    <dxf>
      <alignment horizontal="left"/>
    </dxf>
  </rfmt>
</revisions>
</file>

<file path=xl/revisions/revisionLog5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88C31BA-C36B-4B9E-AE8B-D926F1C5CA78}" action="delete"/>
  <rdn rId="0" localSheetId="1" customView="1" name="Z_588C31BA_C36B_4B9E_AE8B_D926F1C5CA78_.wvu.FilterData" hidden="1" oldHidden="1">
    <formula>'2020-2022'!$A$7:$S$1976</formula>
    <oldFormula>'2020-2022'!$A$7:$S$1976</oldFormula>
  </rdn>
  <rdn rId="0" localSheetId="2" customView="1" name="Z_588C31BA_C36B_4B9E_AE8B_D926F1C5CA78_.wvu.FilterData" hidden="1" oldHidden="1">
    <formula>Примечания!$A$2:$G$165</formula>
    <oldFormula>Примечания!$A$2:$G$165</oldFormula>
  </rdn>
  <rcv guid="{588C31BA-C36B-4B9E-AE8B-D926F1C5CA78}"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1850">
    <dxf>
      <fill>
        <patternFill patternType="solid">
          <bgColor rgb="FFFFFF00"/>
        </patternFill>
      </fill>
    </dxf>
  </rfmt>
  <rcc rId="17242" sId="1" numFmtId="4">
    <oc r="Q1850">
      <v>8023003.7999999998</v>
    </oc>
    <nc r="Q1850">
      <v>5462134.21</v>
    </nc>
  </rcc>
  <rfmt sheetId="1" sqref="F1856">
    <dxf>
      <fill>
        <patternFill patternType="solid">
          <bgColor rgb="FFFFFF00"/>
        </patternFill>
      </fill>
    </dxf>
  </rfmt>
  <rcc rId="17243" sId="1" numFmtId="4">
    <oc r="F1856">
      <v>4402048.6500000004</v>
    </oc>
    <nc r="F1856">
      <v>3277768.71</v>
    </nc>
  </rcc>
  <rfmt sheetId="1" sqref="O1856">
    <dxf>
      <fill>
        <patternFill patternType="solid">
          <bgColor rgb="FFFFFF00"/>
        </patternFill>
      </fill>
    </dxf>
  </rfmt>
  <rcc rId="17244" sId="1" numFmtId="4">
    <oc r="O1856">
      <v>18139802.120000001</v>
    </oc>
    <nc r="O1856">
      <v>15941467.939999999</v>
    </nc>
  </rcc>
  <rfmt sheetId="1" sqref="Q1856">
    <dxf>
      <fill>
        <patternFill patternType="solid">
          <bgColor rgb="FFFFFF00"/>
        </patternFill>
      </fill>
    </dxf>
  </rfmt>
  <rcc rId="17245" sId="1" numFmtId="4">
    <oc r="Q1856">
      <v>21350364.260000002</v>
    </oc>
    <nc r="Q1856">
      <v>13633172.15</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'2020-2022'!$A$7:$S$2128</formula>
    <oldFormula>'2020-2022'!$A$7:$S$2128</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5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136" sId="1" numFmtId="4">
    <oc r="O1873">
      <v>7042675.0030000005</v>
    </oc>
    <nc r="O1873">
      <v>7042675</v>
    </nc>
  </rcc>
  <rcc rId="27137" sId="1" numFmtId="4">
    <oc r="O1875">
      <v>7065012.0190000003</v>
    </oc>
    <nc r="O1875">
      <v>7065012.0199999996</v>
    </nc>
  </rcc>
  <rcc rId="27138" sId="1">
    <oc r="C1888">
      <f>ROUND(SUM(D1888+E1888+F1888+G1888+H1888+I1888+J1888+K1888+M1888+O1888+P1888+Q1888+R1888+S1888),2)</f>
    </oc>
    <nc r="C1888">
      <f>ROUND(SUM(D1888+E1888+F1888+G1888+H1888+I1888+J1888+K1888+M1888+O1888+P1888+Q1888+R1888+S1888),2)</f>
    </nc>
  </rcc>
  <rcc rId="27139" sId="1">
    <oc r="D1888">
      <f>ROUND(SUM(D1803:D1887),2)</f>
    </oc>
    <nc r="D1888">
      <f>ROUND(SUM(D1803:D1887),2)</f>
    </nc>
  </rcc>
  <rcc rId="27140" sId="1" numFmtId="4">
    <oc r="O1849">
      <v>16990092.795000002</v>
    </oc>
    <nc r="O1849">
      <v>16990092.800000001</v>
    </nc>
  </rcc>
  <rcc rId="27141" sId="1" numFmtId="4">
    <oc r="Q1851">
      <v>11802849.035</v>
    </oc>
    <nc r="Q1851">
      <v>11802849.039999999</v>
    </nc>
  </rcc>
  <rcc rId="27142" sId="1" numFmtId="4">
    <oc r="O1874">
      <v>14364562.706</v>
    </oc>
    <nc r="O1874">
      <v>14364562.710000001</v>
    </nc>
  </rcc>
  <rcc rId="27143" sId="1" numFmtId="4">
    <oc r="Q1874">
      <v>15397854.934999999</v>
    </oc>
    <nc r="Q1874">
      <v>15397854.939999999</v>
    </nc>
  </rcc>
  <rcc rId="27144" sId="1" numFmtId="4">
    <oc r="Q1875">
      <v>16136250.544000002</v>
    </oc>
    <nc r="Q1875">
      <v>16136250.539999999</v>
    </nc>
  </rc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'2020-2022'!$A$7:$S$1976</formula>
    <oldFormula>'2020-2022'!$A$7:$S$1976</oldFormula>
  </rdn>
  <rdn rId="0" localSheetId="2" customView="1" name="Z_A299C84D_C097_439E_954D_685D90CA46C9_.wvu.FilterData" hidden="1" oldHidden="1">
    <formula>Примечания!$A$2:$G$165</formula>
    <oldFormula>Примечания!$A$2:$G$165</oldFormula>
  </rdn>
  <rcv guid="{A299C84D-C097-439E-954D-685D90CA46C9}" action="add"/>
</revisions>
</file>

<file path=xl/revisions/revisionLog5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148" sId="1" xfDxf="1" dxf="1" numFmtId="4">
    <oc r="D1836">
      <f>ROUND((F1836+G1836+H1836+I1836+J1836+K1836+M1836+O1836+P1836+Q1836+R1836+S1836)*0.0214,2)</f>
    </oc>
    <nc r="D1836">
      <v>283451.07</v>
    </nc>
    <ndxf>
      <font>
        <sz val="9"/>
        <color auto="1"/>
        <name val="Times New Roman"/>
        <family val="1"/>
        <charset val="204"/>
        <scheme val="none"/>
      </font>
      <numFmt numFmtId="165" formatCode="#,##0.00_р_."/>
      <alignment horizontal="center" vertical="center" wrapText="1"/>
      <border outline="0">
        <right style="thin">
          <color indexed="64"/>
        </right>
        <top style="thin">
          <color indexed="64"/>
        </top>
        <bottom style="thin">
          <color indexed="64"/>
        </bottom>
      </border>
    </ndxf>
  </rcc>
  <rfmt sheetId="1" sqref="D1836">
    <dxf>
      <fill>
        <patternFill patternType="solid">
          <bgColor rgb="FF92D050"/>
        </patternFill>
      </fill>
    </dxf>
  </rfmt>
  <rfmt sheetId="1" sqref="E1836">
    <dxf>
      <fill>
        <patternFill patternType="solid">
          <bgColor rgb="FF92D050"/>
        </patternFill>
      </fill>
    </dxf>
  </rfmt>
  <rcc rId="27149" sId="1" xfDxf="1" dxf="1" numFmtId="4">
    <oc r="O1836">
      <v>5712548.4000000004</v>
    </oc>
    <nc r="O1836">
      <v>13313812.800000001</v>
    </nc>
    <ndxf>
      <font>
        <sz val="9"/>
        <color auto="1"/>
        <name val="Times New Roman"/>
        <family val="1"/>
        <charset val="204"/>
        <scheme val="none"/>
      </font>
      <numFmt numFmtId="4" formatCode="#,##0.00"/>
      <fill>
        <patternFill patternType="solid">
          <bgColor rgb="FFFFFF00"/>
        </patternFill>
      </fill>
      <alignment horizontal="center" vertical="center"/>
      <border outline="0">
        <right style="thin">
          <color indexed="64"/>
        </right>
        <top style="thin">
          <color indexed="64"/>
        </top>
        <bottom style="thin">
          <color indexed="64"/>
        </bottom>
      </border>
    </ndxf>
  </rcc>
  <rfmt sheetId="1" sqref="O1836">
    <dxf>
      <fill>
        <patternFill>
          <bgColor rgb="FF92D050"/>
        </patternFill>
      </fill>
    </dxf>
  </rfmt>
</revisions>
</file>

<file path=xl/revisions/revisionLog5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dxf>
      <fill>
        <patternFill patternType="none">
          <bgColor auto="1"/>
        </patternFill>
      </fill>
    </dxf>
  </rfmt>
  <rfmt sheetId="1" sqref="A1:XFD1048576" start="0" length="2147483647">
    <dxf/>
  </rfmt>
  <rcc rId="27150" sId="1">
    <oc r="T1481" t="inlineStr">
      <is>
        <t>Аукцион не состоялся (33/01-сд-2651 от 28.10.2022)</t>
      </is>
    </oc>
    <nc r="T1481"/>
  </rcc>
  <rcc rId="27151" sId="1">
    <oc r="T1482" t="inlineStr">
      <is>
        <t>Аукцион не состоялся (33/01-сд-2651 от 28.10.2022)</t>
      </is>
    </oc>
    <nc r="T1482"/>
  </rcc>
  <rcc rId="27152" sId="1">
    <oc r="T1545" t="inlineStr">
      <is>
        <t>ТС выше 0,00 на 2023 год</t>
      </is>
    </oc>
    <nc r="T1545"/>
  </rcc>
  <rcc rId="27153" sId="1">
    <oc r="T1609" t="inlineStr">
      <is>
        <t>ХГВС, ВО по невозможности на 2023 год</t>
      </is>
    </oc>
    <nc r="T1609"/>
  </rcc>
  <rcc rId="27154" sId="1">
    <oc r="T1627" t="inlineStr">
      <is>
        <t>выше отметки 0,00 по невозможности на 2023 г.</t>
      </is>
    </oc>
    <nc r="T1627"/>
  </rcc>
  <rcc rId="27155" sId="1">
    <oc r="T1677" t="inlineStr">
      <is>
        <t>ТС, ХГВС, ВО выше 0 перенесены на 2023 год</t>
      </is>
    </oc>
    <nc r="T1677"/>
  </rcc>
  <rcc rId="27156" sId="1">
    <oc r="T1680" t="inlineStr">
      <is>
        <t>ВО и ТС полностью на 2023</t>
      </is>
    </oc>
    <nc r="T1680"/>
  </rcc>
  <rcc rId="27157" sId="1">
    <oc r="T1681" t="inlineStr">
      <is>
        <t>ТС выше 0,00 на 2026-2028 гг</t>
      </is>
    </oc>
    <nc r="T1681"/>
  </rcc>
  <rcc rId="27158" sId="1">
    <oc r="T1683" t="inlineStr">
      <is>
        <t>ТС выше 0,00 на 2026-2028 гг</t>
      </is>
    </oc>
    <nc r="T1683"/>
  </rcc>
  <rcc rId="27159" sId="1">
    <oc r="T1694" t="inlineStr">
      <is>
        <t>ТС выше 0,00 перенесен на поздний год</t>
      </is>
    </oc>
    <nc r="T1694"/>
  </rcc>
  <rcc rId="27160" sId="1">
    <oc r="T1695" t="inlineStr">
      <is>
        <t>ХВС выше 0,00 на 2026-2028 гг.</t>
      </is>
    </oc>
    <nc r="T1695"/>
  </rcc>
  <rcc rId="27161" sId="1">
    <oc r="T1698" t="inlineStr">
      <is>
        <t>Утепление на 2023 год. Договор будет расторгнут с НТСМ</t>
      </is>
    </oc>
    <nc r="T1698"/>
  </rcc>
  <rcc rId="27162" sId="1">
    <oc r="T1730" t="inlineStr">
      <is>
        <t>ВО выше 0 на 2026</t>
      </is>
    </oc>
    <nc r="T1730"/>
  </rcc>
  <rcc rId="27163" sId="1">
    <oc r="T1731" t="inlineStr">
      <is>
        <t>ВО выше 0 на 2026</t>
      </is>
    </oc>
    <nc r="T1731"/>
  </rcc>
  <rcc rId="27164" sId="1">
    <oc r="T1745" t="inlineStr">
      <is>
        <t>ВО выше 0 на 2026</t>
      </is>
    </oc>
    <nc r="T1745"/>
  </rcc>
  <rcc rId="27165" sId="1">
    <oc r="T1749" t="inlineStr">
      <is>
        <t>ВО выше 0 на 2026</t>
      </is>
    </oc>
    <nc r="T1749"/>
  </rcc>
  <rcc rId="27166" sId="1">
    <oc r="T1757" t="inlineStr">
      <is>
        <t>ИСКЛ конструктив как отстутсвующив МКД</t>
      </is>
    </oc>
    <nc r="T1757"/>
  </rcc>
  <rcc rId="27167" sId="1">
    <oc r="T1796" t="inlineStr">
      <is>
        <t>ТС выше 0,00 перенесли на 2023 по невозмож</t>
      </is>
    </oc>
    <nc r="T1796"/>
  </rcc>
  <rcc rId="27168" sId="1">
    <oc r="T1812" t="inlineStr">
      <is>
        <t>Сети выше 0,00 на 2023 по невозможности</t>
      </is>
    </oc>
    <nc r="T1812"/>
  </rcc>
  <rcc rId="27169" sId="1">
    <oc r="T1813" t="inlineStr">
      <is>
        <t>Сети выше 0,00 на 2026 год</t>
      </is>
    </oc>
    <nc r="T1813"/>
  </rcc>
  <rcc rId="27170" sId="1">
    <oc r="T1925" t="inlineStr">
      <is>
        <t>ХГВС на 2023 по невозможности</t>
      </is>
    </oc>
    <nc r="T1925"/>
  </rcc>
  <rcc rId="27171" sId="1">
    <oc r="T1943" t="inlineStr">
      <is>
        <t>ТС выше 0, ХГВС выше 0 на 2026, ТС ниже 0 сделали в 2021</t>
      </is>
    </oc>
    <nc r="T1943"/>
  </rcc>
  <rcc rId="27172" sId="1">
    <oc r="T1948" t="inlineStr">
      <is>
        <t>ТС выше 0,00 на 2026 по невозм</t>
      </is>
    </oc>
    <nc r="T1948"/>
  </rcc>
  <rcc rId="27173" sId="1">
    <oc r="T1955" t="inlineStr">
      <is>
        <t>ТС и ХГВС выше 0,00; ВО полностью на 2023</t>
      </is>
    </oc>
    <nc r="T1955"/>
  </rcc>
  <rcv guid="{A299C84D-C097-439E-954D-685D90CA46C9}" action="delete"/>
  <rdn rId="0" localSheetId="1" customView="1" name="Z_A299C84D_C097_439E_954D_685D90CA46C9_.wvu.PrintTitles" hidden="1" oldHidden="1">
    <formula>'2020-2022'!$2:$7</formula>
    <oldFormula>'2020-2022'!$2:$7</oldFormula>
  </rdn>
  <rdn rId="0" localSheetId="1" customView="1" name="Z_A299C84D_C097_439E_954D_685D90CA46C9_.wvu.FilterData" hidden="1" oldHidden="1">
    <formula>'2020-2022'!$A$7:$S$1976</formula>
    <oldFormula>'2020-2022'!$A$7:$S$1976</oldFormula>
  </rdn>
  <rdn rId="0" localSheetId="2" customView="1" name="Z_A299C84D_C097_439E_954D_685D90CA46C9_.wvu.FilterData" hidden="1" oldHidden="1">
    <formula>Примечания!$A$2:$G$165</formula>
    <oldFormula>Примечания!$A$2:$G$165</oldFormula>
  </rdn>
  <rcv guid="{A299C84D-C097-439E-954D-685D90CA46C9}" action="add"/>
</revisions>
</file>

<file path=xl/revisions/revisionLog5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177" sId="2">
    <oc r="A57">
      <v>73</v>
    </oc>
    <nc r="A57">
      <v>1</v>
    </nc>
  </rcc>
  <rcc rId="27178" sId="2">
    <oc r="A118">
      <v>63</v>
    </oc>
    <nc r="A118">
      <v>2</v>
    </nc>
  </rcc>
  <rcc rId="27179" sId="2">
    <oc r="A20">
      <v>69</v>
    </oc>
    <nc r="A20">
      <v>3</v>
    </nc>
  </rcc>
  <rcc rId="27180" sId="2">
    <oc r="A99">
      <v>30</v>
    </oc>
    <nc r="A99">
      <v>4</v>
    </nc>
  </rcc>
  <rcc rId="27181" sId="2">
    <oc r="A161">
      <v>83</v>
    </oc>
    <nc r="A161">
      <v>5</v>
    </nc>
  </rcc>
  <rcc rId="27182" sId="2">
    <oc r="A120">
      <v>31</v>
    </oc>
    <nc r="A120">
      <v>6</v>
    </nc>
  </rcc>
  <rcc rId="27183" sId="2">
    <oc r="A147">
      <v>32</v>
    </oc>
    <nc r="A147">
      <v>7</v>
    </nc>
  </rcc>
  <rcc rId="27184" sId="2">
    <oc r="A60">
      <v>33</v>
    </oc>
    <nc r="A60">
      <v>8</v>
    </nc>
  </rcc>
  <rcc rId="27185" sId="2">
    <oc r="A62">
      <v>47</v>
    </oc>
    <nc r="A62">
      <v>9</v>
    </nc>
  </rcc>
  <rcc rId="27186" sId="2">
    <oc r="A126">
      <v>72</v>
    </oc>
    <nc r="A126">
      <v>10</v>
    </nc>
  </rcc>
  <rcc rId="27187" sId="2">
    <oc r="A38">
      <v>70</v>
    </oc>
    <nc r="A38">
      <v>11</v>
    </nc>
  </rcc>
  <rcc rId="27188" sId="2">
    <oc r="A123">
      <v>71</v>
    </oc>
    <nc r="A123">
      <v>12</v>
    </nc>
  </rcc>
  <rcc rId="27189" sId="2">
    <oc r="A125">
      <v>75</v>
    </oc>
    <nc r="A125">
      <v>13</v>
    </nc>
  </rcc>
  <rcc rId="27190" sId="2">
    <oc r="A111">
      <v>84</v>
    </oc>
    <nc r="A111">
      <v>14</v>
    </nc>
  </rcc>
  <rcc rId="27191" sId="2">
    <oc r="A79">
      <v>85</v>
    </oc>
    <nc r="A79">
      <v>15</v>
    </nc>
  </rcc>
  <rcc rId="27192" sId="2">
    <oc r="A148">
      <v>86</v>
    </oc>
    <nc r="A148">
      <v>16</v>
    </nc>
  </rcc>
  <rcc rId="27193" sId="2">
    <oc r="A115">
      <v>62</v>
    </oc>
    <nc r="A115">
      <v>17</v>
    </nc>
  </rcc>
  <rcc rId="27194" sId="2">
    <oc r="A66">
      <v>89</v>
    </oc>
    <nc r="A66">
      <v>18</v>
    </nc>
  </rcc>
  <rcc rId="27195" sId="2">
    <oc r="A31">
      <v>57</v>
    </oc>
    <nc r="A31">
      <v>19</v>
    </nc>
  </rcc>
  <rcc rId="27196" sId="2">
    <oc r="A54">
      <v>74</v>
    </oc>
    <nc r="A54">
      <v>20</v>
    </nc>
  </rcc>
  <rcc rId="27197" sId="2">
    <oc r="A29">
      <v>56</v>
    </oc>
    <nc r="A29">
      <v>21</v>
    </nc>
  </rcc>
  <rcc rId="27198" sId="2">
    <oc r="A121">
      <v>1</v>
    </oc>
    <nc r="A121">
      <v>22</v>
    </nc>
  </rcc>
  <rcc rId="27199" sId="2">
    <oc r="A83">
      <v>2</v>
    </oc>
    <nc r="A83">
      <v>23</v>
    </nc>
  </rcc>
  <rcc rId="27200" sId="2">
    <oc r="A130">
      <v>3</v>
    </oc>
    <nc r="A130">
      <v>24</v>
    </nc>
  </rcc>
  <rcc rId="27201" sId="2">
    <oc r="A124">
      <v>4</v>
    </oc>
    <nc r="A124">
      <v>25</v>
    </nc>
  </rcc>
  <rcc rId="27202" sId="2">
    <oc r="A138">
      <v>5</v>
    </oc>
    <nc r="A138">
      <v>26</v>
    </nc>
  </rcc>
  <rcc rId="27203" sId="2">
    <oc r="A87">
      <v>6</v>
    </oc>
    <nc r="A87">
      <v>27</v>
    </nc>
  </rcc>
  <rcc rId="27204" sId="2">
    <oc r="A135">
      <v>7</v>
    </oc>
    <nc r="A135">
      <v>28</v>
    </nc>
  </rcc>
  <rcc rId="27205" sId="2">
    <oc r="A128">
      <v>88</v>
    </oc>
    <nc r="A128">
      <v>29</v>
    </nc>
  </rcc>
  <rcc rId="27206" sId="2">
    <oc r="A3">
      <v>14</v>
    </oc>
    <nc r="A3">
      <v>30</v>
    </nc>
  </rcc>
  <rcc rId="27207" sId="2">
    <oc r="A132">
      <v>15</v>
    </oc>
    <nc r="A132">
      <v>31</v>
    </nc>
  </rcc>
  <rcc rId="27208" sId="2">
    <oc r="A21">
      <v>11</v>
    </oc>
    <nc r="A21">
      <v>32</v>
    </nc>
  </rcc>
  <rcc rId="27209" sId="2">
    <oc r="A43">
      <v>90</v>
    </oc>
    <nc r="A43">
      <v>33</v>
    </nc>
  </rcc>
  <rcc rId="27210" sId="2">
    <oc r="A101">
      <v>91</v>
    </oc>
    <nc r="A101">
      <v>34</v>
    </nc>
  </rcc>
  <rcc rId="27211" sId="2">
    <oc r="A73">
      <v>16</v>
    </oc>
    <nc r="A73">
      <v>35</v>
    </nc>
  </rcc>
  <rcc rId="27212" sId="2">
    <oc r="A69">
      <v>67</v>
    </oc>
    <nc r="A69">
      <v>36</v>
    </nc>
  </rcc>
  <rcc rId="27213" sId="2">
    <oc r="A74">
      <v>17</v>
    </oc>
    <nc r="A74">
      <v>37</v>
    </nc>
  </rcc>
  <rcc rId="27214" sId="2">
    <oc r="A26">
      <v>18</v>
    </oc>
    <nc r="A26">
      <v>38</v>
    </nc>
  </rcc>
  <rcc rId="27215" sId="2">
    <oc r="A41">
      <v>19</v>
    </oc>
    <nc r="A41">
      <v>39</v>
    </nc>
  </rcc>
  <rcc rId="27216" sId="2">
    <oc r="A82">
      <v>12</v>
    </oc>
    <nc r="A82">
      <v>40</v>
    </nc>
  </rcc>
  <rcc rId="27217" sId="2">
    <oc r="A68">
      <v>93</v>
    </oc>
    <nc r="A68">
      <v>41</v>
    </nc>
  </rcc>
  <rcc rId="27218" sId="2">
    <oc r="A80">
      <v>97</v>
    </oc>
    <nc r="A80">
      <v>42</v>
    </nc>
  </rcc>
  <rcc rId="27219" sId="2">
    <oc r="A33">
      <v>94</v>
    </oc>
    <nc r="A33">
      <v>43</v>
    </nc>
  </rcc>
  <rcc rId="27220" sId="2">
    <oc r="A76">
      <v>98</v>
    </oc>
    <nc r="A76">
      <v>44</v>
    </nc>
  </rcc>
  <rcc rId="27221" sId="2">
    <oc r="A50">
      <v>65</v>
    </oc>
    <nc r="A50">
      <v>45</v>
    </nc>
  </rcc>
  <rcc rId="27222" sId="2">
    <oc r="A70">
      <v>68</v>
    </oc>
    <nc r="A70">
      <v>46</v>
    </nc>
  </rcc>
  <rcc rId="27223" sId="2">
    <oc r="A98">
      <v>20</v>
    </oc>
    <nc r="A98">
      <v>47</v>
    </nc>
  </rcc>
  <rcc rId="27224" sId="2">
    <oc r="A131">
      <v>21</v>
    </oc>
    <nc r="A131">
      <v>48</v>
    </nc>
  </rcc>
  <rcc rId="27225" sId="2">
    <oc r="A112">
      <v>28</v>
    </oc>
    <nc r="A112">
      <v>49</v>
    </nc>
  </rcc>
  <rcc rId="27226" sId="2">
    <oc r="A116">
      <v>61</v>
    </oc>
    <nc r="A116">
      <v>50</v>
    </nc>
  </rcc>
  <rcc rId="27227" sId="2">
    <oc r="A30">
      <v>22</v>
    </oc>
    <nc r="A30">
      <v>51</v>
    </nc>
  </rcc>
  <rcc rId="27228" sId="2">
    <oc r="A107">
      <v>29</v>
    </oc>
    <nc r="A107">
      <v>52</v>
    </nc>
  </rcc>
  <rcc rId="27229" sId="2">
    <oc r="A19">
      <v>95</v>
    </oc>
    <nc r="A19">
      <v>53</v>
    </nc>
  </rcc>
  <rcc rId="27230" sId="2">
    <oc r="A72">
      <v>99</v>
    </oc>
    <nc r="A72">
      <v>54</v>
    </nc>
  </rcc>
  <rcc rId="27231" sId="2">
    <oc r="A55">
      <v>50</v>
    </oc>
    <nc r="A55">
      <v>55</v>
    </nc>
  </rcc>
  <rcc rId="27232" sId="2">
    <oc r="A52">
      <v>51</v>
    </oc>
    <nc r="A52">
      <v>56</v>
    </nc>
  </rcc>
  <rcc rId="27233" sId="2">
    <oc r="A47">
      <v>52</v>
    </oc>
    <nc r="A47">
      <v>57</v>
    </nc>
  </rcc>
  <rcc rId="27234" sId="2">
    <oc r="A78">
      <v>76</v>
    </oc>
    <nc r="A78">
      <v>58</v>
    </nc>
  </rcc>
  <rcc rId="27235" sId="2">
    <oc r="A109">
      <v>77</v>
    </oc>
    <nc r="A109">
      <v>59</v>
    </nc>
  </rcc>
  <rcc rId="27236" sId="2">
    <oc r="A127">
      <v>79</v>
    </oc>
    <nc r="A127">
      <v>60</v>
    </nc>
  </rcc>
  <rcc rId="27237" sId="2">
    <oc r="A160">
      <v>78</v>
    </oc>
    <nc r="A160">
      <v>61</v>
    </nc>
  </rcc>
  <rcc rId="27238" sId="2">
    <oc r="A136">
      <v>23</v>
    </oc>
    <nc r="A136">
      <v>62</v>
    </nc>
  </rcc>
  <rcc rId="27239" sId="2">
    <oc r="A36">
      <v>24</v>
    </oc>
    <nc r="A36">
      <v>63</v>
    </nc>
  </rcc>
  <rcc rId="27240" sId="2">
    <oc r="A48">
      <v>25</v>
    </oc>
    <nc r="A48">
      <v>64</v>
    </nc>
  </rcc>
  <rcc rId="27241" sId="2">
    <oc r="A139">
      <v>53</v>
    </oc>
    <nc r="A139">
      <v>65</v>
    </nc>
  </rcc>
  <rcc rId="27242" sId="2">
    <oc r="A46">
      <v>96</v>
    </oc>
    <nc r="A46">
      <v>66</v>
    </nc>
  </rcc>
  <rcc rId="27243" sId="2">
    <oc r="A27">
      <v>13</v>
    </oc>
    <nc r="A27">
      <v>67</v>
    </nc>
  </rcc>
  <rcc rId="27244" sId="2">
    <oc r="A24">
      <v>80</v>
    </oc>
    <nc r="A24">
      <v>68</v>
    </nc>
  </rcc>
  <rcc rId="27245" sId="2">
    <oc r="A151">
      <v>54</v>
    </oc>
    <nc r="A151">
      <v>69</v>
    </nc>
  </rcc>
  <rcc rId="27246" sId="2">
    <oc r="A40">
      <v>58</v>
    </oc>
    <nc r="A40">
      <v>70</v>
    </nc>
  </rcc>
  <rcc rId="27247" sId="2">
    <oc r="A8">
      <v>59</v>
    </oc>
    <nc r="A8">
      <v>71</v>
    </nc>
  </rcc>
  <rcc rId="27248" sId="2">
    <oc r="A164">
      <v>81</v>
    </oc>
    <nc r="A164">
      <v>72</v>
    </nc>
  </rcc>
  <rcc rId="27249" sId="2">
    <oc r="A64">
      <v>55</v>
    </oc>
    <nc r="A64">
      <v>73</v>
    </nc>
  </rcc>
  <rcc rId="27250" sId="2">
    <oc r="A7">
      <v>60</v>
    </oc>
    <nc r="A7">
      <v>74</v>
    </nc>
  </rcc>
  <rcc rId="27251" sId="2">
    <oc r="A153">
      <v>82</v>
    </oc>
    <nc r="A153">
      <v>75</v>
    </nc>
  </rcc>
  <rcc rId="27252" sId="2">
    <oc r="A149">
      <v>48</v>
    </oc>
    <nc r="A149">
      <v>76</v>
    </nc>
  </rcc>
  <rcc rId="27253" sId="2">
    <oc r="A49">
      <v>66</v>
    </oc>
    <nc r="A49">
      <v>77</v>
    </nc>
  </rcc>
  <rcc rId="27254" sId="2">
    <oc r="A146">
      <v>49</v>
    </oc>
    <nc r="A146">
      <v>78</v>
    </nc>
  </rcc>
  <rcc rId="27255" sId="2">
    <oc r="A25">
      <v>26</v>
    </oc>
    <nc r="A25">
      <v>79</v>
    </nc>
  </rcc>
  <rcc rId="27256" sId="2">
    <oc r="A37">
      <v>27</v>
    </oc>
    <nc r="A37">
      <v>80</v>
    </nc>
  </rcc>
  <rcc rId="27257" sId="2">
    <oc r="A65">
      <v>34</v>
    </oc>
    <nc r="A65">
      <v>81</v>
    </nc>
  </rcc>
  <rcc rId="27258" sId="2">
    <oc r="A152">
      <v>35</v>
    </oc>
    <nc r="A152">
      <v>82</v>
    </nc>
  </rcc>
  <rcc rId="27259" sId="2">
    <oc r="A34">
      <v>36</v>
    </oc>
    <nc r="A34">
      <v>83</v>
    </nc>
  </rcc>
  <rcc rId="27260" sId="2">
    <oc r="A42">
      <v>37</v>
    </oc>
    <nc r="A42">
      <v>84</v>
    </nc>
  </rcc>
  <rcc rId="27261" sId="2">
    <oc r="A28">
      <v>38</v>
    </oc>
    <nc r="A28">
      <v>85</v>
    </nc>
  </rcc>
  <rcc rId="27262" sId="2">
    <oc r="A63">
      <v>39</v>
    </oc>
    <nc r="A63">
      <v>86</v>
    </nc>
  </rcc>
  <rcc rId="27263" sId="2">
    <oc r="A32">
      <v>40</v>
    </oc>
    <nc r="A32">
      <v>87</v>
    </nc>
  </rcc>
  <rcc rId="27264" sId="2">
    <oc r="A113">
      <v>41</v>
    </oc>
    <nc r="A113">
      <v>88</v>
    </nc>
  </rcc>
  <rcc rId="27265" sId="2">
    <oc r="A102">
      <v>92</v>
    </oc>
    <nc r="A102">
      <v>89</v>
    </nc>
  </rcc>
  <rcc rId="27266" sId="2">
    <oc r="A154">
      <v>46</v>
    </oc>
    <nc r="A154">
      <v>90</v>
    </nc>
  </rcc>
  <rcc rId="27267" sId="2">
    <oc r="A61">
      <v>42</v>
    </oc>
    <nc r="A61">
      <v>91</v>
    </nc>
  </rcc>
  <rcc rId="27268" sId="2">
    <oc r="A150">
      <v>43</v>
    </oc>
    <nc r="A150">
      <v>92</v>
    </nc>
  </rcc>
  <rcc rId="27269" sId="2">
    <oc r="A110">
      <v>44</v>
    </oc>
    <nc r="A110">
      <v>93</v>
    </nc>
  </rcc>
  <rcc rId="27270" sId="2">
    <oc r="A77">
      <v>45</v>
    </oc>
    <nc r="A77">
      <v>94</v>
    </nc>
  </rcc>
  <rcc rId="27271" sId="2">
    <oc r="A117">
      <v>64</v>
    </oc>
    <nc r="A117">
      <v>95</v>
    </nc>
  </rcc>
  <rcc rId="27272" sId="2">
    <oc r="A16">
      <v>9</v>
    </oc>
    <nc r="A16">
      <v>96</v>
    </nc>
  </rcc>
  <rcc rId="27273" sId="2">
    <oc r="A18">
      <v>10</v>
    </oc>
    <nc r="A18">
      <v>97</v>
    </nc>
  </rcc>
  <rcc rId="27274" sId="2">
    <oc r="A17">
      <v>8</v>
    </oc>
    <nc r="A17">
      <v>98</v>
    </nc>
  </rcc>
  <rcc rId="27275" sId="2">
    <oc r="A133">
      <v>87</v>
    </oc>
    <nc r="A133">
      <v>99</v>
    </nc>
  </rcc>
  <rfmt sheetId="2" sqref="A57:XFD57 A118:XFD118 A20:XFD20 A99:XFD99 A161:XFD161 A120:XFD120 A147:XFD147 A60:XFD60 A62:XFD62 A126:XFD126 A38:XFD38 A123:XFD123 A125:XFD125 A111:XFD111 A79:XFD79 A148:XFD148 A115:XFD115 A66:XFD66 A31:XFD31 A54:XFD54 A29:XFD29 A121:XFD121 A83:XFD83 A130:XFD130 A124:XFD124 A138:XFD138 A87:XFD87 A135:XFD135 A128:XFD128 A3:XFD3 A132:XFD132 A21:XFD21 A43:XFD43 A101:XFD101 A73:XFD73 A69:XFD69 A74:XFD74 A26:XFD26 A41:XFD41 A82:XFD82 A68:XFD68 A80:XFD80 A33:XFD33 A76:XFD76 A50:XFD50 A70:XFD70 A98:XFD98 A131:XFD131 A112:XFD112 A116:XFD116 A30:XFD30 A107:XFD107 A19:XFD19 A72:XFD72 A55:XFD55 A52:XFD52 A47:XFD47 A78:XFD78 A109:XFD109 A127:XFD127 A160:XFD160 A136:XFD136 A36:XFD36 A48:XFD48 A139:XFD139 A46:XFD46 A27:XFD27 A24:XFD24 A151:XFD151 A40:XFD40 A8:XFD8 A164:XFD164 A64:XFD64 A7:XFD7 A153:XFD153 A149:XFD149 A49:XFD49 A146:XFD146 A25:XFD25 A37:XFD37 A65:XFD65 A152:XFD152 A34:XFD34 A42:XFD42 A28:XFD28 A63:XFD63 A32:XFD32 A113:XFD113 A102:XFD102 A154:XFD154 A61:XFD61 A150:XFD150 A110:XFD110 A77:XFD77 A117:XFD117 A16:XFD16 A18:XFD18 A17:XFD17 A133:XFD133">
    <dxf>
      <fill>
        <patternFill patternType="none">
          <bgColor auto="1"/>
        </patternFill>
      </fill>
    </dxf>
  </rfmt>
  <rfmt sheetId="2" sqref="A57:XFD57 A118:XFD118 A20:XFD20 A99:XFD99 A161:XFD161 A120:XFD120 A147:XFD147 A60:XFD60 A62:XFD62 A126:XFD126 A38:XFD38 A123:XFD123 A125:XFD125 A111:XFD111 A79:XFD79 A148:XFD148 A115:XFD115 A66:XFD66 A31:XFD31 A54:XFD54 A29:XFD29 A121:XFD121 A83:XFD83 A130:XFD130 A124:XFD124 A138:XFD138 A87:XFD87 A135:XFD135 A128:XFD128 A3:XFD3 A132:XFD132 A21:XFD21 A43:XFD43 A101:XFD101 A73:XFD73 A69:XFD69 A74:XFD74 A26:XFD26 A41:XFD41 A82:XFD82 A68:XFD68 A80:XFD80 A33:XFD33 A76:XFD76 A50:XFD50 A70:XFD70 A98:XFD98 A131:XFD131 A112:XFD112 A116:XFD116 A30:XFD30 A107:XFD107 A19:XFD19 A72:XFD72 A55:XFD55 A52:XFD52 A47:XFD47 A78:XFD78 A109:XFD109 A127:XFD127 A160:XFD160 A136:XFD136 A36:XFD36 A48:XFD48 A139:XFD139 A46:XFD46 A27:XFD27 A24:XFD24 A151:XFD151 A40:XFD40 A8:XFD8 A164:XFD164 A64:XFD64 A7:XFD7 A153:XFD153 A149:XFD149 A49:XFD49 A146:XFD146 A25:XFD25 A37:XFD37 A65:XFD65 A152:XFD152 A34:XFD34 A42:XFD42 A28:XFD28 A63:XFD63 A32:XFD32 A113:XFD113 A102:XFD102 A154:XFD154 A61:XFD61 A150:XFD150 A110:XFD110 A77:XFD77 A117:XFD117 A16:XFD16 A18:XFD18 A17:XFD17 A133:XFD133" start="0" length="2147483647">
    <dxf>
      <font>
        <color auto="1"/>
      </font>
    </dxf>
  </rfmt>
  <rfmt sheetId="2" sqref="A57:XFD57 A118:XFD118 A20:XFD20 A99:XFD99 A161:XFD161 A120:XFD120 A147:XFD147 A60:XFD60 A62:XFD62 A126:XFD126 A38:XFD38 A123:XFD123 A125:XFD125 A111:XFD111 A79:XFD79 A148:XFD148 A115:XFD115 A66:XFD66 A31:XFD31 A54:XFD54 A29:XFD29 A121:XFD121 A83:XFD83 A130:XFD130 A124:XFD124 A138:XFD138 A87:XFD87 A135:XFD135 A128:XFD128 A3:XFD3 A132:XFD132 A21:XFD21 A43:XFD43 A101:XFD101 A73:XFD73 A69:XFD69 A74:XFD74 A26:XFD26 A41:XFD41 A82:XFD82 A68:XFD68 A80:XFD80 A33:XFD33 A76:XFD76 A50:XFD50 A70:XFD70 A98:XFD98 A131:XFD131 A112:XFD112 A116:XFD116 A30:XFD30 A107:XFD107 A19:XFD19 A72:XFD72 A55:XFD55 A52:XFD52 A47:XFD47 A78:XFD78 A109:XFD109 A127:XFD127 A160:XFD160 A136:XFD136 A36:XFD36 A48:XFD48 A139:XFD139 A46:XFD46 A27:XFD27 A24:XFD24 A151:XFD151 A40:XFD40 A8:XFD8 A164:XFD164 A64:XFD64 A7:XFD7 A153:XFD153 A149:XFD149 A49:XFD49 A146:XFD146 A25:XFD25 A37:XFD37 A65:XFD65 A152:XFD152 A34:XFD34 A42:XFD42 A28:XFD28 A63:XFD63 A32:XFD32 A113:XFD113 A102:XFD102 A154:XFD154 A61:XFD61 A150:XFD150 A110:XFD110 A77:XFD77 A117:XFD117 A16:XFD16 A18:XFD18 A17:XFD17 A133:XFD133">
    <dxf>
      <alignment vertical="bottom"/>
    </dxf>
  </rfmt>
  <rfmt sheetId="2" sqref="A57:XFD57 A118:XFD118 A20:XFD20 A99:XFD99 A161:XFD161 A120:XFD120 A147:XFD147 A60:XFD60 A62:XFD62 A126:XFD126 A38:XFD38 A123:XFD123 A125:XFD125 A111:XFD111 A79:XFD79 A148:XFD148 A115:XFD115 A66:XFD66 A31:XFD31 A54:XFD54 A29:XFD29 A121:XFD121 A83:XFD83 A130:XFD130 A124:XFD124 A138:XFD138 A87:XFD87 A135:XFD135 A128:XFD128 A3:XFD3 A132:XFD132 A21:XFD21 A43:XFD43 A101:XFD101 A73:XFD73 A69:XFD69 A74:XFD74 A26:XFD26 A41:XFD41 A82:XFD82 A68:XFD68 A80:XFD80 A33:XFD33 A76:XFD76 A50:XFD50 A70:XFD70 A98:XFD98 A131:XFD131 A112:XFD112 A116:XFD116 A30:XFD30 A107:XFD107 A19:XFD19 A72:XFD72 A55:XFD55 A52:XFD52 A47:XFD47 A78:XFD78 A109:XFD109 A127:XFD127 A160:XFD160 A136:XFD136 A36:XFD36 A48:XFD48 A139:XFD139 A46:XFD46 A27:XFD27 A24:XFD24 A151:XFD151 A40:XFD40 A8:XFD8 A164:XFD164 A64:XFD64 A7:XFD7 A153:XFD153 A149:XFD149 A49:XFD49 A146:XFD146 A25:XFD25 A37:XFD37 A65:XFD65 A152:XFD152 A34:XFD34 A42:XFD42 A28:XFD28 A63:XFD63 A32:XFD32 A113:XFD113 A102:XFD102 A154:XFD154 A61:XFD61 A150:XFD150 A110:XFD110 A77:XFD77 A117:XFD117 A16:XFD16 A18:XFD18 A17:XFD17 A133:XFD133">
    <dxf>
      <alignment vertical="center"/>
    </dxf>
  </rfmt>
</revisions>
</file>

<file path=xl/revisions/revisionLog5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276" sId="1">
    <oc r="A22" t="inlineStr">
      <is>
        <t>Итого по Белоярскому мун. району</t>
      </is>
    </oc>
    <nc r="A22" t="inlineStr">
      <is>
        <t>Итого по Белоярскому муниципальному району</t>
      </is>
    </nc>
  </rcc>
  <rcc rId="27277" sId="1">
    <oc r="A34" t="inlineStr">
      <is>
        <t>Итого по Кондинскому мун. району</t>
      </is>
    </oc>
    <nc r="A34" t="inlineStr">
      <is>
        <t>Итого по Кондинскому муниципальному району</t>
      </is>
    </nc>
  </rcc>
  <rcc rId="27278" sId="1">
    <oc r="A182" t="inlineStr">
      <is>
        <t>Итого по Нефтеюганскому мун. району</t>
      </is>
    </oc>
    <nc r="A182" t="inlineStr">
      <is>
        <t>Итого по Нефтеюганскому муниципальному району</t>
      </is>
    </nc>
  </rcc>
  <rcc rId="27279" sId="1">
    <oc r="A296" t="inlineStr">
      <is>
        <t>Итого по Нижневартовскому мун. району</t>
      </is>
    </oc>
    <nc r="A296" t="inlineStr">
      <is>
        <t>Итого по Нижневартовскому муниципальному району</t>
      </is>
    </nc>
  </rcc>
  <rcc rId="27280" sId="1">
    <oc r="A340" t="inlineStr">
      <is>
        <t>Итого по Октябрьскому мун. району</t>
      </is>
    </oc>
    <nc r="A340" t="inlineStr">
      <is>
        <t>Итого по Октябрьскому муниципальному району</t>
      </is>
    </nc>
  </rcc>
  <rcc rId="27281" sId="1">
    <oc r="A624" t="inlineStr">
      <is>
        <t>Итого по Советскому мун. району</t>
      </is>
    </oc>
    <nc r="A624" t="inlineStr">
      <is>
        <t>Итого по Советскому муниципальному району</t>
      </is>
    </nc>
  </rcc>
  <rcc rId="27282" sId="1">
    <oc r="A685" t="inlineStr">
      <is>
        <t>Итого по Сургутскому мун. району</t>
      </is>
    </oc>
    <nc r="A685" t="inlineStr">
      <is>
        <t>Итого по Сургутскому муниципальному району</t>
      </is>
    </nc>
  </rcc>
  <rcc rId="27283" sId="1">
    <oc r="A789" t="inlineStr">
      <is>
        <t>Итого по  Белоярскому мун. району</t>
      </is>
    </oc>
    <nc r="A789" t="inlineStr">
      <is>
        <t>Итого по  Белоярскому муниципальному району</t>
      </is>
    </nc>
  </rcc>
  <rcc rId="27284" sId="1">
    <oc r="A793" t="inlineStr">
      <is>
        <t>Итого по Березовскому мун. району</t>
      </is>
    </oc>
    <nc r="A793" t="inlineStr">
      <is>
        <t>Итого по Березовскому муниципальному району</t>
      </is>
    </nc>
  </rcc>
  <rcc rId="27285" sId="1">
    <oc r="A797" t="inlineStr">
      <is>
        <t>Итого по Кондинскому мун. району</t>
      </is>
    </oc>
    <nc r="A797" t="inlineStr">
      <is>
        <t>Итого по Кондинскому муниципальному району</t>
      </is>
    </nc>
  </rcc>
  <rcc rId="27286" sId="1">
    <oc r="A973" t="inlineStr">
      <is>
        <t>Итого по Нефтеюганскому мун. району</t>
      </is>
    </oc>
    <nc r="A973" t="inlineStr">
      <is>
        <t>Итого по Нефтеюганскому муниципальному району</t>
      </is>
    </nc>
  </rcc>
  <rcc rId="27287" sId="1">
    <oc r="A1088" t="inlineStr">
      <is>
        <t>Итого по Нижневартовскому мун. району</t>
      </is>
    </oc>
    <nc r="A1088" t="inlineStr">
      <is>
        <t>Итого по Нижневартовскому муниципальному району</t>
      </is>
    </nc>
  </rcc>
  <rcc rId="27288" sId="1">
    <oc r="A1131" t="inlineStr">
      <is>
        <t>Итого по Октябрьскому мун. району</t>
      </is>
    </oc>
    <nc r="A1131" t="inlineStr">
      <is>
        <t>Итого по Октябрьскому муниципальному району</t>
      </is>
    </nc>
  </rcc>
  <rcc rId="27289" sId="1">
    <oc r="A1329" t="inlineStr">
      <is>
        <t>Итого по Советскому мун. району</t>
      </is>
    </oc>
    <nc r="A1329" t="inlineStr">
      <is>
        <t>Итого по Советскому муниципальному району</t>
      </is>
    </nc>
  </rcc>
  <rcc rId="27290" sId="1">
    <oc r="A1379" t="inlineStr">
      <is>
        <t>Итого по Сургутскому мун. району</t>
      </is>
    </oc>
    <nc r="A1379" t="inlineStr">
      <is>
        <t>Итого по Сургутскому муниципальному району</t>
      </is>
    </nc>
  </rcc>
  <rcc rId="27291" sId="1">
    <oc r="A1477" t="inlineStr">
      <is>
        <t>Итого по  Белоярскому мун. району</t>
      </is>
    </oc>
    <nc r="A1477" t="inlineStr">
      <is>
        <t>Итого по  Белоярскому муниципальному району</t>
      </is>
    </nc>
  </rcc>
  <rcc rId="27292" sId="1">
    <oc r="A1483" t="inlineStr">
      <is>
        <t>Итого по Березовскому мун. району</t>
      </is>
    </oc>
    <nc r="A1483" t="inlineStr">
      <is>
        <t>Итого по Березовскому муниципальному району</t>
      </is>
    </nc>
  </rcc>
  <rcc rId="27293" sId="1">
    <oc r="A1493" t="inlineStr">
      <is>
        <t>Итого по Кондинскому мун. району</t>
      </is>
    </oc>
    <nc r="A1493" t="inlineStr">
      <is>
        <t>Итого по Кондинскому муниципальному району</t>
      </is>
    </nc>
  </rcc>
  <rcc rId="27294" sId="1">
    <oc r="A1637" t="inlineStr">
      <is>
        <t>Итого по Нефтеюганскому мун. району</t>
      </is>
    </oc>
    <nc r="A1637" t="inlineStr">
      <is>
        <t>Итого по Нефтеюганскому муниципальному району</t>
      </is>
    </nc>
  </rcc>
  <rcc rId="27295" sId="1">
    <oc r="A1726" t="inlineStr">
      <is>
        <t>Итого по Нижневартовскому мун. району</t>
      </is>
    </oc>
    <nc r="A1726" t="inlineStr">
      <is>
        <t>Итого по Нижневартовскому муниципальному району</t>
      </is>
    </nc>
  </rcc>
  <rcc rId="27296" sId="1">
    <oc r="A1769" t="inlineStr">
      <is>
        <t>Итого по Октябрьскому мун. району</t>
      </is>
    </oc>
    <nc r="A1769" t="inlineStr">
      <is>
        <t>Итого по Октябрьскому муниципальному району</t>
      </is>
    </nc>
  </rcc>
  <rcc rId="27297" sId="1">
    <oc r="A1897" t="inlineStr">
      <is>
        <t>Итого по Советскому мун. району</t>
      </is>
    </oc>
    <nc r="A1897" t="inlineStr">
      <is>
        <t>Итого по Советскому муниципальному району</t>
      </is>
    </nc>
  </rcc>
  <rcc rId="27298" sId="1">
    <oc r="A1927" t="inlineStr">
      <is>
        <t>Итого по Сургутскому мун. району</t>
      </is>
    </oc>
    <nc r="A1927" t="inlineStr">
      <is>
        <t>Итого по Сургутскому муниципальному району</t>
      </is>
    </nc>
  </rcc>
  <rcv guid="{588C31BA-C36B-4B9E-AE8B-D926F1C5CA78}" action="delete"/>
  <rdn rId="0" localSheetId="1" customView="1" name="Z_588C31BA_C36B_4B9E_AE8B_D926F1C5CA78_.wvu.FilterData" hidden="1" oldHidden="1">
    <formula>'2020-2022'!$A$7:$S$1976</formula>
    <oldFormula>'2020-2022'!$A$7:$S$1976</oldFormula>
  </rdn>
  <rdn rId="0" localSheetId="2" customView="1" name="Z_588C31BA_C36B_4B9E_AE8B_D926F1C5CA78_.wvu.FilterData" hidden="1" oldHidden="1">
    <formula>Примечания!$A$2:$G$165</formula>
    <oldFormula>Примечания!$A$2:$G$165</oldFormula>
  </rdn>
  <rcv guid="{588C31BA-C36B-4B9E-AE8B-D926F1C5CA78}" action="add"/>
</revisions>
</file>

<file path=xl/revisions/revisionLog5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09F76B2D_F98A_4FA6_9028_5C75FCD8881E_.wvu.Rows" hidden="1" oldHidden="1">
    <formula>'2020-2022'!$10:$597,'2020-2022'!$625:$781,'2020-2022'!$784:$1311,'2020-2022'!$1330:$1469,'2020-2022'!$1472:$1888,'2020-2022'!$1898:$1975</formula>
  </rdn>
  <rdn rId="0" localSheetId="1" customView="1" name="Z_09F76B2D_F98A_4FA6_9028_5C75FCD8881E_.wvu.FilterData" hidden="1" oldHidden="1">
    <formula>'2020-2022'!$A$7:$S$1976</formula>
  </rdn>
  <rdn rId="0" localSheetId="2" customView="1" name="Z_09F76B2D_F98A_4FA6_9028_5C75FCD8881E_.wvu.FilterData" hidden="1" oldHidden="1">
    <formula>Примечания!$A$2:$G$165</formula>
  </rdn>
  <rcv guid="{09F76B2D-F98A-4FA6-9028-5C75FCD8881E}"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049">
    <dxf>
      <fill>
        <patternFill patternType="solid">
          <bgColor rgb="FFFFFF00"/>
        </patternFill>
      </fill>
    </dxf>
  </rfmt>
  <rcc rId="17250" sId="1" numFmtId="4">
    <oc r="G2049">
      <v>6861900.3799999999</v>
    </oc>
    <nc r="G2049">
      <v>6061929.8600000003</v>
    </nc>
  </rcc>
  <rfmt sheetId="1" sqref="H2049">
    <dxf>
      <fill>
        <patternFill patternType="solid">
          <bgColor rgb="FFFFFF00"/>
        </patternFill>
      </fill>
    </dxf>
  </rfmt>
  <rcc rId="17251" sId="1" numFmtId="4">
    <oc r="H2049">
      <v>4980882.24</v>
    </oc>
    <nc r="H2049">
      <v>1796430.09</v>
    </nc>
  </rcc>
  <rfmt sheetId="1" sqref="I2049">
    <dxf>
      <fill>
        <patternFill patternType="solid">
          <bgColor rgb="FFFFFF00"/>
        </patternFill>
      </fill>
    </dxf>
  </rfmt>
  <rcc rId="17252" sId="1" numFmtId="4">
    <oc r="I2049">
      <v>2381968.94</v>
    </oc>
    <nc r="I2049">
      <v>1366361.7</v>
    </nc>
  </rcc>
  <rfmt sheetId="1" sqref="P2049">
    <dxf>
      <fill>
        <patternFill patternType="solid">
          <bgColor rgb="FFFFFF00"/>
        </patternFill>
      </fill>
    </dxf>
  </rfmt>
  <rcc rId="17253" sId="1" numFmtId="4">
    <oc r="P2049">
      <v>3186213.84</v>
    </oc>
    <nc r="P2049">
      <v>2185961.09</v>
    </nc>
  </rcc>
  <rfmt sheetId="1" sqref="Q2049">
    <dxf>
      <fill>
        <patternFill patternType="solid">
          <bgColor rgb="FFFFFF00"/>
        </patternFill>
      </fill>
    </dxf>
  </rfmt>
  <rcc rId="17254" sId="1" numFmtId="4">
    <oc r="Q2049">
      <v>5310467.57</v>
    </oc>
    <nc r="Q2049">
      <v>5022670.6399999997</v>
    </nc>
  </rcc>
  <rfmt sheetId="1" sqref="G2052">
    <dxf>
      <fill>
        <patternFill patternType="solid">
          <bgColor rgb="FFFFFF00"/>
        </patternFill>
      </fill>
    </dxf>
  </rfmt>
  <rcc rId="17255" sId="1" numFmtId="4">
    <oc r="G2052">
      <v>2603334.69</v>
    </oc>
    <nc r="G2052">
      <v>2012428.35</v>
    </nc>
  </rcc>
  <rfmt sheetId="1" sqref="H2052">
    <dxf>
      <fill>
        <patternFill patternType="solid">
          <bgColor rgb="FFFFFF00"/>
        </patternFill>
      </fill>
    </dxf>
  </rfmt>
  <rcc rId="17256" sId="1" numFmtId="4">
    <oc r="H2052">
      <v>1889695.68</v>
    </oc>
    <nc r="H2052">
      <v>697643.65</v>
    </nc>
  </rcc>
  <rfmt sheetId="1" sqref="I2052">
    <dxf>
      <fill>
        <patternFill patternType="solid">
          <bgColor rgb="FFFFFF00"/>
        </patternFill>
      </fill>
    </dxf>
  </rfmt>
  <rcc rId="17257" sId="1" numFmtId="4">
    <oc r="I2052">
      <v>903694.61</v>
    </oc>
    <nc r="I2052">
      <v>910928.71</v>
    </nc>
  </rcc>
  <rfmt sheetId="1" sqref="P2052">
    <dxf>
      <fill>
        <patternFill patternType="solid">
          <bgColor rgb="FFFFFF00"/>
        </patternFill>
      </fill>
    </dxf>
  </rfmt>
  <rcc rId="17258" sId="1" numFmtId="4">
    <oc r="P2052">
      <v>1208816.8799999999</v>
    </oc>
    <nc r="P2052">
      <v>637529.91</v>
    </nc>
  </rcc>
  <rfmt sheetId="1" sqref="G2053">
    <dxf>
      <fill>
        <patternFill patternType="solid">
          <bgColor rgb="FFFFFF00"/>
        </patternFill>
      </fill>
    </dxf>
  </rfmt>
  <rcc rId="17259" sId="1" numFmtId="4">
    <oc r="G2053">
      <v>3942863.65</v>
    </oc>
    <nc r="G2053">
      <v>3616668.98</v>
    </nc>
  </rcc>
  <rfmt sheetId="1" sqref="H2053">
    <dxf>
      <fill>
        <patternFill patternType="solid">
          <bgColor rgb="FFFFFF00"/>
        </patternFill>
      </fill>
    </dxf>
  </rfmt>
  <rcc rId="17260" sId="1" numFmtId="4">
    <oc r="H2053">
      <v>2862033.98</v>
    </oc>
    <nc r="H2053">
      <v>1601381.13</v>
    </nc>
  </rcc>
  <rfmt sheetId="1" sqref="I2053">
    <dxf>
      <fill>
        <patternFill patternType="solid">
          <bgColor rgb="FFFFFF00"/>
        </patternFill>
      </fill>
    </dxf>
  </rfmt>
  <rcc rId="17261" sId="1" numFmtId="4">
    <oc r="I2053">
      <v>1368653.44</v>
    </oc>
    <nc r="I2053">
      <v>683792.86</v>
    </nc>
  </rcc>
  <rfmt sheetId="1" sqref="P2053">
    <dxf>
      <fill>
        <patternFill patternType="solid">
          <bgColor rgb="FFFFFF00"/>
        </patternFill>
      </fill>
    </dxf>
  </rfmt>
  <rcc rId="17262" sId="1" numFmtId="4">
    <oc r="P2053">
      <v>1830791.85</v>
    </oc>
    <nc r="P2053">
      <v>1420458.58</v>
    </nc>
  </rcc>
  <rfmt sheetId="1" sqref="G2054">
    <dxf>
      <fill>
        <patternFill patternType="solid">
          <bgColor rgb="FFFFFF00"/>
        </patternFill>
      </fill>
    </dxf>
  </rfmt>
  <rcc rId="17263" sId="1" numFmtId="4">
    <oc r="G2054">
      <v>2820114.64</v>
    </oc>
    <nc r="G2054">
      <v>2402885.52</v>
    </nc>
  </rcc>
  <rfmt sheetId="1" sqref="H2054">
    <dxf>
      <fill>
        <patternFill patternType="solid">
          <bgColor rgb="FFFFFF00"/>
        </patternFill>
      </fill>
    </dxf>
  </rfmt>
  <rcc rId="17264" sId="1" numFmtId="4">
    <oc r="H2054">
      <v>2047050.84</v>
    </oc>
    <nc r="H2054">
      <v>879220.65</v>
    </nc>
  </rcc>
  <rfmt sheetId="1" sqref="I2054">
    <dxf>
      <fill>
        <patternFill patternType="solid">
          <bgColor rgb="FFFFFF00"/>
        </patternFill>
      </fill>
    </dxf>
  </rfmt>
  <rcc rId="17265" sId="1" numFmtId="4">
    <oc r="I2054">
      <v>978945.35</v>
    </oc>
    <nc r="I2054">
      <v>443379.7</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'2020-2022'!$A$7:$S$2128</formula>
    <oldFormula>'2020-2022'!$A$7:$S$2128</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2008">
    <dxf>
      <fill>
        <patternFill patternType="solid">
          <bgColor rgb="FFFFFF00"/>
        </patternFill>
      </fill>
    </dxf>
  </rfmt>
  <rcc rId="17270" sId="1" numFmtId="4">
    <oc r="R2008">
      <v>11340735</v>
    </oc>
    <nc r="R2008">
      <v>10899071.060000001</v>
    </nc>
  </rcc>
  <rfmt sheetId="1" sqref="G2009">
    <dxf>
      <fill>
        <patternFill patternType="solid">
          <bgColor rgb="FFFFFF00"/>
        </patternFill>
      </fill>
    </dxf>
  </rfmt>
  <rcc rId="17271" sId="1" numFmtId="4">
    <oc r="G2009">
      <v>2800005.58</v>
    </oc>
    <nc r="G2009">
      <v>2713042.25</v>
    </nc>
  </rcc>
  <rfmt sheetId="1" sqref="I2009">
    <dxf>
      <fill>
        <patternFill patternType="solid">
          <bgColor rgb="FFFFFF00"/>
        </patternFill>
      </fill>
    </dxf>
  </rfmt>
  <rcc rId="17272" sId="1" numFmtId="4">
    <oc r="I2009">
      <v>806859.09</v>
    </oc>
    <nc r="I2009">
      <v>396061.75</v>
    </nc>
  </rcc>
  <rfmt sheetId="1" sqref="H2009">
    <dxf>
      <fill>
        <patternFill patternType="solid">
          <bgColor rgb="FFFFFF00"/>
        </patternFill>
      </fill>
    </dxf>
  </rfmt>
  <rcc rId="17273" sId="1" numFmtId="4">
    <oc r="H2009">
      <v>1847798.13</v>
    </oc>
    <nc r="H2009">
      <v>1033544.4</v>
    </nc>
  </rcc>
  <rfmt sheetId="1" sqref="J2009">
    <dxf>
      <fill>
        <patternFill patternType="solid">
          <bgColor rgb="FFFFFF00"/>
        </patternFill>
      </fill>
    </dxf>
  </rfmt>
  <rcc rId="17274" sId="1" numFmtId="4">
    <oc r="J2009">
      <v>1056241.1000000001</v>
    </oc>
    <nc r="J2009">
      <v>575439.04</v>
    </nc>
  </rcc>
  <rfmt sheetId="1" sqref="F2009">
    <dxf>
      <fill>
        <patternFill patternType="solid">
          <bgColor rgb="FFFFFF00"/>
        </patternFill>
      </fill>
    </dxf>
  </rfmt>
  <rcc rId="17275" sId="1" numFmtId="4">
    <oc r="F2009">
      <v>806714.81</v>
    </oc>
    <nc r="F2009">
      <v>562265.42000000004</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'2020-2022'!$A$7:$S$2128</formula>
    <oldFormula>'2020-2022'!$A$7:$S$2128</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2120">
    <dxf>
      <fill>
        <patternFill patternType="solid">
          <bgColor rgb="FFFFFF00"/>
        </patternFill>
      </fill>
    </dxf>
  </rfmt>
  <rcc rId="17280" sId="1" numFmtId="4">
    <oc r="O2120">
      <v>4766598</v>
    </oc>
    <nc r="O2120">
      <v>6495418.7800000003</v>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1768">
    <dxf>
      <fill>
        <patternFill patternType="solid">
          <bgColor rgb="FFFFFF00"/>
        </patternFill>
      </fill>
    </dxf>
  </rfmt>
  <rcc rId="17281" sId="1" numFmtId="4">
    <oc r="R1768">
      <v>10217600</v>
    </oc>
    <nc r="R1768">
      <v>12454114.41</v>
    </nc>
  </rcc>
  <rfmt sheetId="1" sqref="G1782">
    <dxf>
      <fill>
        <patternFill patternType="solid">
          <bgColor rgb="FFFFFF00"/>
        </patternFill>
      </fill>
    </dxf>
  </rfmt>
  <rcc rId="17282" sId="1" numFmtId="4">
    <oc r="G1782">
      <v>21756544.739999998</v>
    </oc>
    <nc r="G1782">
      <v>10529560.119999999</v>
    </nc>
  </rcc>
  <rfmt sheetId="1" sqref="J1782">
    <dxf>
      <fill>
        <patternFill patternType="solid">
          <bgColor rgb="FFFFFF00"/>
        </patternFill>
      </fill>
    </dxf>
  </rfmt>
  <rcc rId="17283" sId="1" numFmtId="4">
    <oc r="J1782">
      <v>4119867.27</v>
    </oc>
    <nc r="J1782">
      <v>3753263.22</v>
    </nc>
  </rcc>
  <rfmt sheetId="1" sqref="G1783">
    <dxf>
      <fill>
        <patternFill patternType="solid">
          <bgColor rgb="FFFFFF00"/>
        </patternFill>
      </fill>
    </dxf>
  </rfmt>
  <rcc rId="17284" sId="1" numFmtId="4">
    <oc r="G1783">
      <v>7734600.1900000004</v>
    </oc>
    <nc r="G1783">
      <v>2866609.66</v>
    </nc>
  </rcc>
  <rfmt sheetId="1" sqref="J1783">
    <dxf>
      <fill>
        <patternFill patternType="solid">
          <bgColor rgb="FFFFFF00"/>
        </patternFill>
      </fill>
    </dxf>
  </rfmt>
  <rcc rId="17285" sId="1" numFmtId="4">
    <oc r="J1783">
      <v>3211039.15</v>
    </oc>
    <nc r="J1783">
      <v>1819577.89</v>
    </nc>
  </rcc>
  <rfmt sheetId="1" sqref="R1776">
    <dxf>
      <fill>
        <patternFill patternType="solid">
          <bgColor rgb="FFFFFF00"/>
        </patternFill>
      </fill>
    </dxf>
  </rfmt>
  <rcc rId="17286" sId="1" numFmtId="4">
    <oc r="R1776">
      <v>22992712.68</v>
    </oc>
    <nc r="R1776">
      <v>23002117.989999998</v>
    </nc>
  </rcc>
  <rfmt sheetId="1" sqref="Q1777">
    <dxf>
      <fill>
        <patternFill patternType="solid">
          <bgColor rgb="FFFFFF00"/>
        </patternFill>
      </fill>
    </dxf>
  </rfmt>
  <rcc rId="17287" sId="1" numFmtId="4">
    <oc r="Q1777">
      <v>5265096.42</v>
    </oc>
    <nc r="Q1777">
      <v>4023124.52</v>
    </nc>
  </rcc>
  <rfmt sheetId="1" sqref="J1777">
    <dxf>
      <fill>
        <patternFill patternType="solid">
          <bgColor rgb="FFFFFF00"/>
        </patternFill>
      </fill>
    </dxf>
  </rfmt>
  <rcc rId="17288" sId="1" numFmtId="4">
    <oc r="J1777">
      <v>1598445.5</v>
    </oc>
    <nc r="J1777">
      <v>1463649.09</v>
    </nc>
  </rcc>
  <rfmt sheetId="1" sqref="G1778">
    <dxf>
      <fill>
        <patternFill patternType="solid">
          <bgColor rgb="FFFFFF00"/>
        </patternFill>
      </fill>
    </dxf>
  </rfmt>
  <rcc rId="17289" sId="1" numFmtId="4">
    <oc r="G1778">
      <v>6439451.0599999996</v>
    </oc>
    <nc r="G1778">
      <v>2909346.88</v>
    </nc>
  </rcc>
  <rfmt sheetId="1" sqref="J1778">
    <dxf>
      <fill>
        <patternFill patternType="solid">
          <bgColor rgb="FFFFFF00"/>
        </patternFill>
      </fill>
    </dxf>
  </rfmt>
  <rcc rId="17290" sId="1" numFmtId="4">
    <oc r="J1778">
      <v>2673354.66</v>
    </oc>
    <nc r="J1778">
      <v>2374781.58</v>
    </nc>
  </rcc>
  <rfmt sheetId="1" sqref="P1778">
    <dxf>
      <fill>
        <patternFill patternType="solid">
          <bgColor rgb="FFFFFF00"/>
        </patternFill>
      </fill>
    </dxf>
  </rfmt>
  <rcc rId="17291" sId="1" numFmtId="4">
    <oc r="P1778">
      <v>2990056.25</v>
    </oc>
    <nc r="P1778">
      <v>2847191.38</v>
    </nc>
  </rcc>
  <rfmt sheetId="1" sqref="G1779">
    <dxf>
      <fill>
        <patternFill patternType="solid">
          <bgColor rgb="FFFFFF00"/>
        </patternFill>
      </fill>
    </dxf>
  </rfmt>
  <rcc rId="17292" sId="1" numFmtId="4">
    <oc r="G1779">
      <v>6512632.8099999996</v>
    </oc>
    <nc r="G1779">
      <v>3453079.86</v>
    </nc>
  </rcc>
  <rfmt sheetId="1" sqref="J1779">
    <dxf>
      <fill>
        <patternFill patternType="solid">
          <bgColor rgb="FFFFFF00"/>
        </patternFill>
      </fill>
    </dxf>
  </rfmt>
  <rcc rId="17293" sId="1" numFmtId="4">
    <oc r="J1779">
      <v>2703736.25</v>
    </oc>
    <nc r="J1779">
      <v>2307093.85</v>
    </nc>
  </rcc>
  <rfmt sheetId="1" sqref="P1779">
    <dxf>
      <fill>
        <patternFill patternType="solid">
          <bgColor rgb="FFFFFF00"/>
        </patternFill>
      </fill>
    </dxf>
  </rfmt>
  <rcc rId="17294" sId="1" numFmtId="4">
    <oc r="P1779">
      <v>3024037.02</v>
    </oc>
    <nc r="P1779">
      <v>1929740.28</v>
    </nc>
  </rcc>
  <rfmt sheetId="1" sqref="F1779">
    <dxf>
      <fill>
        <patternFill patternType="solid">
          <bgColor rgb="FFFFFF00"/>
        </patternFill>
      </fill>
    </dxf>
  </rfmt>
  <rcc rId="17295" sId="1" numFmtId="4">
    <oc r="F1779">
      <v>2049708.62</v>
    </oc>
    <nc r="F1779">
      <v>1425316.75</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'2020-2022'!$A$7:$S$2128</formula>
    <oldFormula>'2020-2022'!$A$7:$S$2128</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485">
    <dxf>
      <fill>
        <patternFill patternType="solid">
          <bgColor rgb="FFFFFF00"/>
        </patternFill>
      </fill>
    </dxf>
  </rfmt>
  <rcc rId="16654" sId="1" numFmtId="4">
    <oc r="E1485">
      <v>537656.28</v>
    </oc>
    <nc r="E1485"/>
  </rcc>
  <rcv guid="{588C31BA-C36B-4B9E-AE8B-D926F1C5CA78}" action="delete"/>
  <rdn rId="0" localSheetId="1" customView="1" name="Z_588C31BA_C36B_4B9E_AE8B_D926F1C5CA78_.wvu.FilterData" hidden="1" oldHidden="1">
    <formula>'2020-2022'!$A$7:$S$2102</formula>
    <oldFormula>'2020-2022'!$A$7:$S$2102</oldFormula>
  </rdn>
  <rdn rId="0" localSheetId="2" customView="1" name="Z_588C31BA_C36B_4B9E_AE8B_D926F1C5CA78_.wvu.FilterData" hidden="1" oldHidden="1">
    <formula>Примечания!$A$2:$G$165</formula>
    <oldFormula>Примечания!$A$2:$G$165</oldFormula>
  </rdn>
  <rcv guid="{588C31BA-C36B-4B9E-AE8B-D926F1C5CA78}"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1865">
    <dxf>
      <fill>
        <patternFill patternType="solid">
          <bgColor rgb="FFFFFF00"/>
        </patternFill>
      </fill>
    </dxf>
  </rfmt>
  <rcc rId="17300" sId="1" numFmtId="4">
    <oc r="P1865">
      <v>3042036.82</v>
    </oc>
    <nc r="P1865">
      <v>1749345.63</v>
    </nc>
  </rcc>
  <rfmt sheetId="1" sqref="O1867">
    <dxf>
      <fill>
        <patternFill patternType="solid">
          <bgColor rgb="FFFFFF00"/>
        </patternFill>
      </fill>
    </dxf>
  </rfmt>
  <rcc rId="17301" sId="1" numFmtId="4">
    <oc r="O1867">
      <v>3152691.71</v>
    </oc>
    <nc r="O1867">
      <v>4787744.99</v>
    </nc>
  </rcc>
  <rfmt sheetId="1" sqref="Q1867">
    <dxf>
      <fill>
        <patternFill patternType="solid">
          <bgColor rgb="FFFFFF00"/>
        </patternFill>
      </fill>
    </dxf>
  </rfmt>
  <rcc rId="17302" sId="1" numFmtId="4">
    <oc r="Q1867">
      <v>5006172.57</v>
    </oc>
    <nc r="Q1867">
      <v>4969262.84</v>
    </nc>
  </rcc>
  <rfmt sheetId="1" sqref="R1870">
    <dxf>
      <fill>
        <patternFill patternType="solid">
          <bgColor rgb="FFFFFF00"/>
        </patternFill>
      </fill>
    </dxf>
  </rfmt>
  <rcc rId="17303" sId="1" numFmtId="4">
    <oc r="R1870">
      <v>14703616.200000001</v>
    </oc>
    <nc r="R1870">
      <v>10634808.039999999</v>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854">
    <dxf>
      <fill>
        <patternFill patternType="solid">
          <bgColor rgb="FFFFFF00"/>
        </patternFill>
      </fill>
    </dxf>
  </rfmt>
  <rcc rId="17304" sId="1" numFmtId="4">
    <oc r="F1854">
      <v>3356213.55</v>
    </oc>
    <nc r="F1854">
      <v>2521363.09</v>
    </nc>
  </rcc>
  <rfmt sheetId="1" sqref="O1854">
    <dxf>
      <fill>
        <patternFill patternType="solid">
          <bgColor rgb="FFFFFF00"/>
        </patternFill>
      </fill>
    </dxf>
  </rfmt>
  <rcc rId="17305" sId="1" numFmtId="4">
    <oc r="O1854">
      <v>13962617.57</v>
    </oc>
    <nc r="O1854">
      <v>12414219.15</v>
    </nc>
  </rcc>
  <rfmt sheetId="1" sqref="Q1854">
    <dxf>
      <fill>
        <patternFill patternType="solid">
          <bgColor rgb="FFFFFF00"/>
        </patternFill>
      </fill>
    </dxf>
  </rfmt>
  <rcc rId="17306" sId="1" numFmtId="4">
    <oc r="Q1854">
      <v>17017088.41</v>
    </oc>
    <nc r="Q1854">
      <v>11020283.789999999</v>
    </nc>
  </rcc>
  <rfmt sheetId="1" sqref="F1861">
    <dxf>
      <fill>
        <patternFill patternType="solid">
          <bgColor rgb="FFFFFF00"/>
        </patternFill>
      </fill>
    </dxf>
  </rfmt>
  <rcc rId="17307" sId="1" numFmtId="4">
    <oc r="F1861">
      <v>1728638</v>
    </oc>
    <nc r="F1861">
      <v>1842527.54</v>
    </nc>
  </rcc>
  <rfmt sheetId="1" sqref="G1861">
    <dxf>
      <fill>
        <patternFill patternType="solid">
          <bgColor rgb="FFFFFF00"/>
        </patternFill>
      </fill>
    </dxf>
  </rfmt>
  <rcc rId="17308" sId="1" numFmtId="4">
    <oc r="G1861">
      <v>5217052.0599999996</v>
    </oc>
    <nc r="G1861">
      <v>5518016.2800000003</v>
    </nc>
  </rcc>
  <rfmt sheetId="1" sqref="J1861">
    <dxf>
      <fill>
        <patternFill patternType="solid">
          <bgColor rgb="FFFFFF00"/>
        </patternFill>
      </fill>
    </dxf>
  </rfmt>
  <rfmt sheetId="1" sqref="J1861">
    <dxf>
      <fill>
        <patternFill>
          <bgColor theme="0"/>
        </patternFill>
      </fill>
    </dxf>
  </rfmt>
  <rfmt sheetId="1" sqref="H1861">
    <dxf>
      <fill>
        <patternFill patternType="solid">
          <bgColor rgb="FFFFFF00"/>
        </patternFill>
      </fill>
    </dxf>
  </rfmt>
  <rcc rId="17309" sId="1" numFmtId="4">
    <oc r="H1861">
      <v>3012148.43</v>
    </oc>
    <nc r="H1861">
      <v>2536451.83</v>
    </nc>
  </rcc>
  <rfmt sheetId="1" sqref="I1861">
    <dxf>
      <fill>
        <patternFill patternType="solid">
          <bgColor rgb="FFFFFF00"/>
        </patternFill>
      </fill>
    </dxf>
  </rfmt>
  <rcc rId="17310" sId="1" numFmtId="4">
    <oc r="I1861">
      <v>1416561.48</v>
    </oc>
    <nc r="I1861">
      <v>536736.76</v>
    </nc>
  </rcc>
  <rfmt sheetId="1" sqref="J1861">
    <dxf>
      <fill>
        <patternFill>
          <bgColor rgb="FFFFFF00"/>
        </patternFill>
      </fill>
    </dxf>
  </rfmt>
  <rcc rId="17311" sId="1" numFmtId="4">
    <oc r="J1861">
      <v>1884218.36</v>
    </oc>
    <nc r="J1861">
      <v>1617154.24</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'2020-2022'!$A$7:$S$2128</formula>
    <oldFormula>'2020-2022'!$A$7:$S$2128</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1979">
    <dxf>
      <fill>
        <patternFill patternType="solid">
          <bgColor rgb="FFFFFF00"/>
        </patternFill>
      </fill>
    </dxf>
  </rfmt>
  <rcc rId="17316" sId="1" numFmtId="4">
    <oc r="R1979">
      <v>9585000</v>
    </oc>
    <nc r="R1979">
      <v>9060580.1099999994</v>
    </nc>
  </rcc>
  <rfmt sheetId="1" sqref="O1993">
    <dxf>
      <fill>
        <patternFill patternType="solid">
          <bgColor rgb="FFFFFF00"/>
        </patternFill>
      </fill>
    </dxf>
  </rfmt>
  <rcc rId="17317" sId="1" numFmtId="4">
    <oc r="O1993">
      <v>6729268.4100000001</v>
    </oc>
    <nc r="O1993">
      <v>6807723.5999999996</v>
    </nc>
  </rcc>
  <rfmt sheetId="1" sqref="Q1993">
    <dxf>
      <fill>
        <patternFill patternType="solid">
          <bgColor rgb="FFFFFF00"/>
        </patternFill>
      </fill>
    </dxf>
  </rfmt>
  <rcc rId="17318" sId="1" numFmtId="4">
    <oc r="Q1993">
      <v>5625150.96</v>
    </oc>
    <nc r="Q1993">
      <v>5521332.75</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'2020-2022'!$A$7:$S$2128</formula>
    <oldFormula>'2020-2022'!$A$7:$S$2128</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1882">
    <dxf>
      <fill>
        <patternFill patternType="solid">
          <bgColor rgb="FFFFFF00"/>
        </patternFill>
      </fill>
    </dxf>
  </rfmt>
  <rcc rId="17323" sId="1" numFmtId="4">
    <oc r="O1882">
      <v>9582558.6799999997</v>
    </oc>
    <nc r="O1882">
      <v>7769410.2999999998</v>
    </nc>
  </rcc>
  <rfmt sheetId="1" sqref="O1903">
    <dxf>
      <fill>
        <patternFill patternType="solid">
          <bgColor rgb="FFFFFF00"/>
        </patternFill>
      </fill>
    </dxf>
  </rfmt>
  <rcc rId="17324" sId="1" numFmtId="4">
    <oc r="O1903">
      <v>12236399.640000001</v>
    </oc>
    <nc r="O1903">
      <v>9830251.4900000002</v>
    </nc>
  </rcc>
  <rfmt sheetId="1" sqref="Q1901">
    <dxf>
      <fill>
        <patternFill patternType="solid">
          <bgColor rgb="FFFFFF00"/>
        </patternFill>
      </fill>
    </dxf>
  </rfmt>
  <rcc rId="17325" sId="1" numFmtId="4">
    <oc r="Q1901">
      <v>4487971.26</v>
    </oc>
    <nc r="Q1901">
      <v>5490722.8899999997</v>
    </nc>
  </rcc>
  <rfmt sheetId="1" sqref="F1916">
    <dxf>
      <fill>
        <patternFill patternType="solid">
          <bgColor rgb="FFFFFF00"/>
        </patternFill>
      </fill>
    </dxf>
  </rfmt>
  <rcc rId="17326" sId="1" numFmtId="4">
    <oc r="F1916">
      <v>2101324.46</v>
    </oc>
    <nc r="F1916">
      <v>2117211.0499999998</v>
    </nc>
  </rcc>
  <rfmt sheetId="1" sqref="H1916">
    <dxf>
      <fill>
        <patternFill patternType="solid">
          <bgColor rgb="FFFFFF00"/>
        </patternFill>
      </fill>
    </dxf>
  </rfmt>
  <rcc rId="17327" sId="1" numFmtId="4">
    <oc r="H1916">
      <v>1604563.25</v>
    </oc>
    <nc r="H1916">
      <v>1616694.18</v>
    </nc>
  </rcc>
  <rfmt sheetId="1" sqref="I1916">
    <dxf>
      <fill>
        <patternFill patternType="solid">
          <bgColor rgb="FFFFFF00"/>
        </patternFill>
      </fill>
    </dxf>
  </rfmt>
  <rcc rId="17328" sId="1" numFmtId="4">
    <oc r="I1916">
      <v>1117355.25</v>
    </oc>
    <nc r="I1916">
      <v>1125803.1399999999</v>
    </nc>
  </rcc>
  <rfmt sheetId="1" sqref="J1916">
    <dxf>
      <fill>
        <patternFill patternType="solid">
          <bgColor rgb="FFFFFF00"/>
        </patternFill>
      </fill>
    </dxf>
  </rfmt>
  <rcc rId="17329" sId="1" numFmtId="4">
    <oc r="J1916">
      <v>1648324.9</v>
    </oc>
    <nc r="J1916">
      <v>1660695.99</v>
    </nc>
  </rcc>
  <rfmt sheetId="1" sqref="G1918">
    <dxf>
      <fill>
        <patternFill patternType="solid">
          <bgColor rgb="FFFFFF00"/>
        </patternFill>
      </fill>
    </dxf>
  </rfmt>
  <rcc rId="17330" sId="1" numFmtId="4">
    <oc r="G1918">
      <v>4643065.47</v>
    </oc>
    <nc r="G1918">
      <v>4703481.04</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'2020-2022'!$A$7:$S$2128</formula>
    <oldFormula>'2020-2022'!$A$7:$S$2128</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35" sId="1" numFmtId="4">
    <oc r="G2111">
      <f>4801750.1/2</f>
    </oc>
    <nc r="G2111">
      <v>2819514.98</v>
    </nc>
  </rcc>
  <rfmt sheetId="1" sqref="G2111">
    <dxf>
      <fill>
        <patternFill patternType="solid">
          <bgColor rgb="FFFFFF00"/>
        </patternFill>
      </fill>
    </dxf>
  </rfmt>
  <rcc rId="17336" sId="1" numFmtId="4">
    <oc r="H2111">
      <f>3485470.56/2</f>
    </oc>
    <nc r="H2111">
      <v>628373.06000000006</v>
    </nc>
  </rcc>
  <rfmt sheetId="1" sqref="H2111">
    <dxf>
      <fill>
        <patternFill patternType="solid">
          <bgColor rgb="FFFFFF00"/>
        </patternFill>
      </fill>
    </dxf>
  </rfmt>
  <rcc rId="17337" sId="1" numFmtId="4">
    <oc r="I2111">
      <f>1666829.74/2</f>
    </oc>
    <nc r="I2111">
      <v>96281.279999999999</v>
    </nc>
  </rcc>
  <rfmt sheetId="1" sqref="I2111">
    <dxf>
      <fill>
        <patternFill patternType="solid">
          <bgColor rgb="FFFFFF00"/>
        </patternFill>
      </fill>
    </dxf>
  </rfmt>
  <rcc rId="17338" sId="1" numFmtId="4">
    <oc r="G2112">
      <v>2067469.61</v>
    </oc>
    <nc r="G2112">
      <v>3043156.46</v>
    </nc>
  </rcc>
  <rfmt sheetId="1" sqref="G2112">
    <dxf>
      <fill>
        <patternFill patternType="solid">
          <bgColor rgb="FFFFFF00"/>
        </patternFill>
      </fill>
    </dxf>
  </rfmt>
  <rfmt sheetId="1" sqref="H2112">
    <dxf>
      <fill>
        <patternFill patternType="solid">
          <bgColor rgb="FFFFFF00"/>
        </patternFill>
      </fill>
    </dxf>
  </rfmt>
  <rcc rId="17339" sId="1" numFmtId="4">
    <oc r="H2112">
      <v>1500728.61</v>
    </oc>
    <nc r="H2112">
      <v>1504256.64</v>
    </nc>
  </rcc>
  <rfmt sheetId="1" sqref="I2112">
    <dxf>
      <fill>
        <patternFill patternType="solid">
          <bgColor rgb="FFFFFF00"/>
        </patternFill>
      </fill>
    </dxf>
  </rfmt>
  <rcc rId="17340" sId="1" numFmtId="4">
    <oc r="I2112">
      <v>717663.52</v>
    </oc>
    <nc r="I2112">
      <v>473549.21</v>
    </nc>
  </rcc>
  <rfmt sheetId="1" sqref="G2113">
    <dxf>
      <fill>
        <patternFill patternType="solid">
          <bgColor rgb="FFFFFF00"/>
        </patternFill>
      </fill>
    </dxf>
  </rfmt>
  <rcc rId="17341" sId="1" numFmtId="4">
    <oc r="G2113">
      <v>4792120.92</v>
    </oc>
    <nc r="G2113">
      <v>4732533.2300000004</v>
    </nc>
  </rcc>
  <rfmt sheetId="1" sqref="H2113">
    <dxf>
      <fill>
        <patternFill patternType="solid">
          <bgColor rgb="FFFFFF00"/>
        </patternFill>
      </fill>
    </dxf>
  </rfmt>
  <rcc rId="17342" sId="1" numFmtId="4">
    <oc r="H2113">
      <v>3478480.98</v>
    </oc>
    <nc r="H2113">
      <v>1209112.27</v>
    </nc>
  </rcc>
  <rfmt sheetId="1" sqref="I2113">
    <dxf>
      <fill>
        <patternFill patternType="solid">
          <bgColor rgb="FFFFFF00"/>
        </patternFill>
      </fill>
    </dxf>
  </rfmt>
  <rcc rId="17343" sId="1" numFmtId="4">
    <oc r="I2113">
      <v>1663487.16</v>
    </oc>
    <nc r="I2113">
      <v>372788.51</v>
    </nc>
  </rcc>
  <rfmt sheetId="1" sqref="G2114">
    <dxf>
      <fill>
        <patternFill patternType="solid">
          <bgColor rgb="FFFFFF00"/>
        </patternFill>
      </fill>
    </dxf>
  </rfmt>
  <rcc rId="17344" sId="1" numFmtId="4">
    <oc r="G2114">
      <v>4026477.82</v>
    </oc>
    <nc r="G2114">
      <v>3799588.16</v>
    </nc>
  </rcc>
  <rfmt sheetId="1" sqref="H2114">
    <dxf>
      <fill>
        <patternFill patternType="solid">
          <bgColor rgb="FFFFFF00"/>
        </patternFill>
      </fill>
    </dxf>
  </rfmt>
  <rcc rId="17345" sId="1" numFmtId="4">
    <oc r="H2114">
      <v>2922719.76</v>
    </oc>
    <nc r="H2114">
      <v>739439.27</v>
    </nc>
  </rcc>
  <rfmt sheetId="1" sqref="I2114">
    <dxf>
      <fill>
        <patternFill patternType="solid">
          <bgColor rgb="FFFFFF00"/>
        </patternFill>
      </fill>
    </dxf>
  </rfmt>
  <rcc rId="17346" sId="1" numFmtId="4">
    <oc r="I2114">
      <v>1397709.76</v>
    </oc>
    <nc r="I2114">
      <v>216198.61</v>
    </nc>
  </rcc>
  <rfmt sheetId="1" sqref="P2114">
    <dxf>
      <fill>
        <patternFill patternType="solid">
          <bgColor rgb="FFFFFF00"/>
        </patternFill>
      </fill>
    </dxf>
  </rfmt>
  <rcc rId="17347" sId="1" numFmtId="4">
    <oc r="P2114">
      <v>1869630.66</v>
    </oc>
    <nc r="P2114">
      <v>846826.74</v>
    </nc>
  </rcc>
  <rfmt sheetId="1" sqref="G2118">
    <dxf>
      <fill>
        <patternFill patternType="solid">
          <bgColor rgb="FFFFFF00"/>
        </patternFill>
      </fill>
    </dxf>
  </rfmt>
  <rcc rId="17348" sId="1" numFmtId="4">
    <oc r="G2118">
      <v>11687846.880000001</v>
    </oc>
    <nc r="G2118">
      <v>10741249.689999999</v>
    </nc>
  </rcc>
  <rfmt sheetId="1" sqref="H2118">
    <dxf>
      <fill>
        <patternFill patternType="solid">
          <bgColor rgb="FFFFFF00"/>
        </patternFill>
      </fill>
    </dxf>
  </rfmt>
  <rcc rId="17349" sId="1" numFmtId="4">
    <oc r="H2118">
      <v>8483916.3599999994</v>
    </oc>
    <nc r="H2118">
      <v>2775409.15</v>
    </nc>
  </rcc>
  <rfmt sheetId="1" sqref="I2118">
    <dxf>
      <fill>
        <patternFill patternType="solid">
          <bgColor rgb="FFFFFF00"/>
        </patternFill>
      </fill>
    </dxf>
  </rfmt>
  <rcc rId="17350" sId="1" numFmtId="4">
    <oc r="I2118">
      <v>4057197.97</v>
    </oc>
    <nc r="I2118">
      <v>880721.51</v>
    </nc>
  </rcc>
  <rfmt sheetId="1" sqref="P2118">
    <dxf>
      <fill>
        <patternFill patternType="solid">
          <bgColor rgb="FFFFFF00"/>
        </patternFill>
      </fill>
    </dxf>
  </rfmt>
  <rcc rId="17351" sId="1" numFmtId="4">
    <oc r="P2118">
      <v>5427065.0099999998</v>
    </oc>
    <nc r="P2118">
      <v>2672645.2000000002</v>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1905">
    <dxf>
      <fill>
        <patternFill patternType="solid">
          <bgColor rgb="FFFFFF00"/>
        </patternFill>
      </fill>
    </dxf>
  </rfmt>
  <rcc rId="17352" sId="1" numFmtId="4">
    <oc r="O1905">
      <v>41956578.590000004</v>
    </oc>
    <nc r="O1905">
      <v>40238550.159999996</v>
    </nc>
  </rcc>
  <rfmt sheetId="1" sqref="Q1905">
    <dxf>
      <fill>
        <patternFill patternType="solid">
          <bgColor rgb="FFFFFF00"/>
        </patternFill>
      </fill>
    </dxf>
  </rfmt>
  <rcc rId="17353" sId="1" numFmtId="4">
    <oc r="Q1905">
      <v>30571461.920000002</v>
    </oc>
    <nc r="Q1905">
      <v>29979279.530000001</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'2020-2022'!$A$7:$S$2128</formula>
    <oldFormula>'2020-2022'!$A$7:$S$2128</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'2020-2022'!$A$7:$S$2128</formula>
    <oldFormula>'2020-2022'!$A$7:$S$2128</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118" start="0" length="0">
    <dxf>
      <font>
        <sz val="10"/>
        <color auto="1"/>
        <name val="Times New Roman"/>
        <scheme val="none"/>
      </font>
      <numFmt numFmtId="2" formatCode="0.00"/>
      <alignment horizontal="left" vertical="center" wrapText="1" readingOrder="0"/>
    </dxf>
  </rfmt>
  <rfmt sheetId="2" sqref="B150" start="0" length="0">
    <dxf/>
  </rfmt>
  <rfmt sheetId="2" sqref="D150" start="0" length="0">
    <dxf>
      <numFmt numFmtId="4" formatCode="#,##0.00"/>
    </dxf>
  </rfmt>
  <rfmt sheetId="2" sqref="E150" start="0" length="0">
    <dxf>
      <font>
        <sz val="10"/>
        <color auto="1"/>
        <name val="Times New Roman"/>
        <scheme val="none"/>
      </font>
      <numFmt numFmtId="2" formatCode="0.00"/>
      <alignment horizontal="left" vertical="center" wrapText="1" readingOrder="0"/>
    </dxf>
  </rfmt>
  <rcc rId="17362" sId="2" odxf="1" dxf="1">
    <nc r="A118">
      <v>28</v>
    </nc>
    <ndxf>
      <alignment wrapText="1" readingOrder="0"/>
    </ndxf>
  </rcc>
  <rcc rId="17363" sId="2" odxf="1" dxf="1">
    <nc r="B118" t="inlineStr">
      <is>
        <t>-</t>
      </is>
    </nc>
    <ndxf>
      <alignment wrapText="1" readingOrder="0"/>
    </ndxf>
  </rcc>
  <rcc rId="17364" sId="2" odxf="1" dxf="1">
    <nc r="C118" t="inlineStr">
      <is>
        <t>2022</t>
      </is>
    </nc>
    <ndxf>
      <numFmt numFmtId="0" formatCode="General"/>
      <alignment wrapText="1" readingOrder="0"/>
    </ndxf>
  </rcc>
  <rcc rId="17365" sId="2" odxf="1" dxf="1">
    <nc r="D118" t="inlineStr">
      <is>
        <t>Сургутский район</t>
      </is>
    </nc>
    <ndxf>
      <numFmt numFmtId="0" formatCode="General"/>
      <alignment wrapText="1" readingOrder="0"/>
    </ndxf>
  </rcc>
  <rcc rId="17366" sId="2" odxf="1" dxf="1">
    <nc r="E118" t="inlineStr">
      <is>
        <t>пгт. Белый Яр, ул. Островского, д. 19</t>
      </is>
    </nc>
    <ndxf>
      <font>
        <sz val="10"/>
        <color auto="1"/>
        <name val="Times New Roman"/>
        <scheme val="none"/>
      </font>
      <numFmt numFmtId="0" formatCode="General"/>
      <alignment horizontal="center" readingOrder="0"/>
    </ndxf>
  </rcc>
  <rfmt sheetId="2" sqref="F118" start="0" length="0">
    <dxf>
      <alignment vertical="center" wrapText="1" readingOrder="0"/>
    </dxf>
  </rfmt>
  <rfmt sheetId="2" sqref="G118" start="0" length="0">
    <dxf>
      <numFmt numFmtId="0" formatCode="General"/>
    </dxf>
  </rfmt>
  <rcc rId="17367" sId="2" odxf="1" dxf="1">
    <nc r="A150">
      <v>29</v>
    </nc>
    <ndxf>
      <alignment wrapText="1" readingOrder="0"/>
    </ndxf>
  </rcc>
  <rcc rId="17368" sId="2" odxf="1" dxf="1">
    <nc r="B150" t="inlineStr">
      <is>
        <t>+</t>
      </is>
    </nc>
    <ndxf>
      <alignment wrapText="1" readingOrder="0"/>
    </ndxf>
  </rcc>
  <rcc rId="17369" sId="2" odxf="1" dxf="1">
    <nc r="C150" t="inlineStr">
      <is>
        <t>2026</t>
      </is>
    </nc>
    <ndxf>
      <numFmt numFmtId="0" formatCode="General"/>
      <alignment wrapText="1" readingOrder="0"/>
    </ndxf>
  </rcc>
  <rcc rId="17370" sId="2" odxf="1" dxf="1">
    <nc r="D150" t="inlineStr">
      <is>
        <t>Сургутский район</t>
      </is>
    </nc>
    <ndxf>
      <numFmt numFmtId="0" formatCode="General"/>
      <alignment wrapText="1" readingOrder="0"/>
    </ndxf>
  </rcc>
  <rcc rId="17371" sId="2" odxf="1" dxf="1">
    <nc r="E150" t="inlineStr">
      <is>
        <t>пгт. Белый Яр, ул. Островского, д. 19</t>
      </is>
    </nc>
    <ndxf>
      <font>
        <sz val="10"/>
        <color auto="1"/>
        <name val="Times New Roman"/>
        <scheme val="none"/>
      </font>
      <numFmt numFmtId="0" formatCode="General"/>
      <alignment horizontal="center" readingOrder="0"/>
    </ndxf>
  </rcc>
  <rfmt sheetId="2" sqref="F150" start="0" length="0">
    <dxf>
      <alignment vertical="center" wrapText="1" readingOrder="0"/>
    </dxf>
  </rfmt>
  <rfmt sheetId="2" sqref="G150" start="0" length="0">
    <dxf/>
  </rfmt>
  <rfmt sheetId="2" sqref="A105" start="0" length="0">
    <dxf>
      <alignment wrapText="1" readingOrder="0"/>
    </dxf>
  </rfmt>
  <rfmt sheetId="2" sqref="B105" start="0" length="0">
    <dxf>
      <alignment wrapText="1" readingOrder="0"/>
    </dxf>
  </rfmt>
  <rfmt sheetId="2" sqref="C105" start="0" length="0">
    <dxf>
      <numFmt numFmtId="0" formatCode="General"/>
      <alignment wrapText="1" readingOrder="0"/>
    </dxf>
  </rfmt>
  <rfmt sheetId="2" sqref="D105" start="0" length="0">
    <dxf>
      <numFmt numFmtId="0" formatCode="General"/>
      <alignment wrapText="1" readingOrder="0"/>
    </dxf>
  </rfmt>
  <rfmt sheetId="2" sqref="E105" start="0" length="0">
    <dxf>
      <numFmt numFmtId="0" formatCode="General"/>
      <alignment vertical="center" wrapText="1" readingOrder="0"/>
    </dxf>
  </rfmt>
  <rfmt sheetId="2" sqref="F105" start="0" length="0">
    <dxf>
      <numFmt numFmtId="0" formatCode="General"/>
      <alignment vertical="center" wrapText="1" readingOrder="0"/>
    </dxf>
  </rfmt>
  <rfmt sheetId="2" sqref="G105" start="0" length="0">
    <dxf>
      <numFmt numFmtId="0" formatCode="General"/>
    </dxf>
  </rfmt>
  <rfmt sheetId="2" sqref="A130" start="0" length="0">
    <dxf>
      <alignment wrapText="1" readingOrder="0"/>
    </dxf>
  </rfmt>
  <rfmt sheetId="2" sqref="B130" start="0" length="0">
    <dxf>
      <alignment wrapText="1" readingOrder="0"/>
    </dxf>
  </rfmt>
  <rfmt sheetId="2" sqref="C130" start="0" length="0">
    <dxf>
      <numFmt numFmtId="0" formatCode="General"/>
      <alignment wrapText="1" readingOrder="0"/>
    </dxf>
  </rfmt>
  <rfmt sheetId="2" sqref="D130" start="0" length="0">
    <dxf>
      <alignment wrapText="1" readingOrder="0"/>
    </dxf>
  </rfmt>
  <rfmt sheetId="2" sqref="E130" start="0" length="0">
    <dxf>
      <alignment wrapText="1" readingOrder="0"/>
    </dxf>
  </rfmt>
  <rfmt sheetId="2" sqref="F130" start="0" length="0">
    <dxf>
      <alignment wrapText="1" readingOrder="0"/>
    </dxf>
  </rfmt>
  <rfmt sheetId="2" sqref="G130" start="0" length="0">
    <dxf/>
  </rfmt>
  <rfmt sheetId="2" sqref="A97" start="0" length="0">
    <dxf>
      <alignment wrapText="1" readingOrder="0"/>
    </dxf>
  </rfmt>
  <rfmt sheetId="2" sqref="B97" start="0" length="0">
    <dxf>
      <alignment wrapText="1" readingOrder="0"/>
    </dxf>
  </rfmt>
  <rfmt sheetId="2" sqref="C97" start="0" length="0">
    <dxf>
      <numFmt numFmtId="0" formatCode="General"/>
      <alignment wrapText="1" readingOrder="0"/>
    </dxf>
  </rfmt>
  <rfmt sheetId="2" sqref="D97" start="0" length="0">
    <dxf>
      <alignment wrapText="1" readingOrder="0"/>
    </dxf>
  </rfmt>
  <rfmt sheetId="2" sqref="E97" start="0" length="0">
    <dxf>
      <alignment vertical="center" wrapText="1" readingOrder="0"/>
    </dxf>
  </rfmt>
  <rfmt sheetId="2" sqref="F97" start="0" length="0">
    <dxf>
      <alignment vertical="center" wrapText="1" readingOrder="0"/>
    </dxf>
  </rfmt>
  <rfmt sheetId="2" sqref="G97" start="0" length="0">
    <dxf/>
  </rfmt>
  <rfmt sheetId="2" sqref="A15" start="0" length="0">
    <dxf>
      <alignment wrapText="1" readingOrder="0"/>
    </dxf>
  </rfmt>
  <rfmt sheetId="2" sqref="B15" start="0" length="0">
    <dxf>
      <alignment wrapText="1" readingOrder="0"/>
    </dxf>
  </rfmt>
  <rfmt sheetId="2" sqref="C15" start="0" length="0">
    <dxf>
      <numFmt numFmtId="0" formatCode="General"/>
      <alignment wrapText="1" readingOrder="0"/>
    </dxf>
  </rfmt>
  <rfmt sheetId="2" sqref="D15" start="0" length="0">
    <dxf>
      <alignment wrapText="1" readingOrder="0"/>
    </dxf>
  </rfmt>
  <rfmt sheetId="2" sqref="F15" start="0" length="0">
    <dxf>
      <numFmt numFmtId="0" formatCode="General"/>
      <alignment wrapText="1" readingOrder="0"/>
    </dxf>
  </rfmt>
  <rfmt sheetId="2" sqref="G15" start="0" length="0">
    <dxf/>
  </rfmt>
  <rfmt sheetId="2" sqref="A146" start="0" length="0">
    <dxf>
      <alignment wrapText="1" readingOrder="0"/>
    </dxf>
  </rfmt>
  <rfmt sheetId="2" sqref="B146" start="0" length="0">
    <dxf>
      <alignment wrapText="1" readingOrder="0"/>
    </dxf>
  </rfmt>
  <rfmt sheetId="2" sqref="C146" start="0" length="0">
    <dxf>
      <numFmt numFmtId="0" formatCode="General"/>
      <alignment wrapText="1" readingOrder="0"/>
    </dxf>
  </rfmt>
  <rfmt sheetId="2" sqref="D146" start="0" length="0">
    <dxf>
      <alignment wrapText="1" readingOrder="0"/>
    </dxf>
  </rfmt>
  <rfmt sheetId="2" sqref="E146" start="0" length="0">
    <dxf>
      <alignment vertical="center" wrapText="1" readingOrder="0"/>
    </dxf>
  </rfmt>
  <rfmt sheetId="2" sqref="F146" start="0" length="0">
    <dxf>
      <alignment vertical="center" wrapText="1" readingOrder="0"/>
    </dxf>
  </rfmt>
  <rfmt sheetId="2" sqref="G146" start="0" length="0">
    <dxf/>
  </rfmt>
  <rfmt sheetId="2" sqref="A22" start="0" length="0">
    <dxf>
      <alignment wrapText="1" readingOrder="0"/>
    </dxf>
  </rfmt>
  <rfmt sheetId="2" sqref="B22" start="0" length="0">
    <dxf>
      <alignment wrapText="1" readingOrder="0"/>
    </dxf>
  </rfmt>
  <rfmt sheetId="2" sqref="C22" start="0" length="0">
    <dxf>
      <numFmt numFmtId="0" formatCode="General"/>
      <alignment wrapText="1" readingOrder="0"/>
    </dxf>
  </rfmt>
  <rfmt sheetId="2" sqref="D22" start="0" length="0">
    <dxf>
      <alignment wrapText="1" readingOrder="0"/>
    </dxf>
  </rfmt>
  <rfmt sheetId="2" sqref="F22" start="0" length="0">
    <dxf>
      <numFmt numFmtId="0" formatCode="General"/>
      <alignment wrapText="1" readingOrder="0"/>
    </dxf>
  </rfmt>
  <rfmt sheetId="2" sqref="G22" start="0" length="0">
    <dxf/>
  </rfmt>
  <rfmt sheetId="2" sqref="A61" start="0" length="0">
    <dxf>
      <alignment wrapText="1" readingOrder="0"/>
    </dxf>
  </rfmt>
  <rfmt sheetId="2" sqref="B61" start="0" length="0">
    <dxf>
      <alignment wrapText="1" readingOrder="0"/>
    </dxf>
  </rfmt>
  <rfmt sheetId="2" sqref="C61" start="0" length="0">
    <dxf>
      <numFmt numFmtId="0" formatCode="General"/>
      <alignment wrapText="1" readingOrder="0"/>
    </dxf>
  </rfmt>
  <rfmt sheetId="2" sqref="D61" start="0" length="0">
    <dxf>
      <alignment wrapText="1" readingOrder="0"/>
    </dxf>
  </rfmt>
  <rfmt sheetId="2" sqref="E61" start="0" length="0">
    <dxf>
      <alignment vertical="center" readingOrder="0"/>
    </dxf>
  </rfmt>
  <rfmt sheetId="2" sqref="F61" start="0" length="0">
    <dxf>
      <numFmt numFmtId="0" formatCode="General"/>
      <alignment vertical="center" wrapText="1" readingOrder="0"/>
    </dxf>
  </rfmt>
  <rfmt sheetId="2" sqref="G61" start="0" length="0">
    <dxf/>
  </rfmt>
  <rfmt sheetId="2" sqref="A66" start="0" length="0">
    <dxf>
      <alignment wrapText="1" readingOrder="0"/>
    </dxf>
  </rfmt>
  <rfmt sheetId="2" sqref="B66" start="0" length="0">
    <dxf>
      <alignment wrapText="1" readingOrder="0"/>
    </dxf>
  </rfmt>
  <rfmt sheetId="2" sqref="C66" start="0" length="0">
    <dxf>
      <numFmt numFmtId="0" formatCode="General"/>
      <alignment wrapText="1" readingOrder="0"/>
    </dxf>
  </rfmt>
  <rfmt sheetId="2" sqref="D66" start="0" length="0">
    <dxf>
      <alignment wrapText="1" readingOrder="0"/>
    </dxf>
  </rfmt>
  <rfmt sheetId="2" sqref="E66" start="0" length="0">
    <dxf>
      <alignment vertical="center" readingOrder="0"/>
    </dxf>
  </rfmt>
  <rfmt sheetId="2" sqref="F66" start="0" length="0">
    <dxf>
      <numFmt numFmtId="0" formatCode="General"/>
      <alignment vertical="center" wrapText="1" readingOrder="0"/>
    </dxf>
  </rfmt>
  <rfmt sheetId="2" sqref="G66" start="0" length="0">
    <dxf/>
  </rfmt>
  <rfmt sheetId="2" sqref="A152" start="0" length="0">
    <dxf>
      <alignment wrapText="1" readingOrder="0"/>
    </dxf>
  </rfmt>
  <rfmt sheetId="2" sqref="B152" start="0" length="0">
    <dxf>
      <alignment wrapText="1" readingOrder="0"/>
    </dxf>
  </rfmt>
  <rfmt sheetId="2" sqref="C152" start="0" length="0">
    <dxf>
      <numFmt numFmtId="0" formatCode="General"/>
      <alignment wrapText="1" readingOrder="0"/>
    </dxf>
  </rfmt>
  <rfmt sheetId="2" sqref="D152" start="0" length="0">
    <dxf>
      <alignment wrapText="1" readingOrder="0"/>
    </dxf>
  </rfmt>
  <rfmt sheetId="2" sqref="E152" start="0" length="0">
    <dxf>
      <alignment vertical="center" wrapText="1" readingOrder="0"/>
    </dxf>
  </rfmt>
  <rfmt sheetId="2" sqref="F152" start="0" length="0">
    <dxf>
      <alignment vertical="center" wrapText="1" readingOrder="0"/>
    </dxf>
  </rfmt>
  <rfmt sheetId="2" sqref="G152" start="0" length="0">
    <dxf/>
  </rfmt>
  <rfmt sheetId="2" sqref="A35" start="0" length="0">
    <dxf>
      <alignment wrapText="1" readingOrder="0"/>
    </dxf>
  </rfmt>
  <rfmt sheetId="2" sqref="B35" start="0" length="0">
    <dxf>
      <alignment wrapText="1" readingOrder="0"/>
    </dxf>
  </rfmt>
  <rfmt sheetId="2" sqref="C35" start="0" length="0">
    <dxf>
      <numFmt numFmtId="0" formatCode="General"/>
      <alignment wrapText="1" readingOrder="0"/>
    </dxf>
  </rfmt>
  <rfmt sheetId="2" sqref="D35" start="0" length="0">
    <dxf>
      <alignment wrapText="1" readingOrder="0"/>
    </dxf>
  </rfmt>
  <rfmt sheetId="2" sqref="F35" start="0" length="0">
    <dxf>
      <numFmt numFmtId="0" formatCode="General"/>
      <alignment wrapText="1" readingOrder="0"/>
    </dxf>
  </rfmt>
  <rfmt sheetId="2" sqref="G35" start="0" length="0">
    <dxf/>
  </rfmt>
  <rfmt sheetId="2" sqref="F118" start="0" length="0">
    <dxf>
      <font>
        <sz val="9"/>
        <color auto="1"/>
        <name val="Times New Roman"/>
        <scheme val="none"/>
      </font>
      <numFmt numFmtId="165" formatCode="#\ ###\ ###\ ##0.00"/>
      <border outline="0">
        <left/>
      </border>
    </dxf>
  </rfmt>
  <rrc rId="17372" sId="1" ref="A2051:XFD2051" action="deleteRow">
    <rfmt sheetId="1" xfDxf="1" sqref="A2051:XFD2051" start="0" length="0">
      <dxf>
        <font>
          <color auto="1"/>
        </font>
      </dxf>
    </rfmt>
    <rcc rId="0" sId="1" dxf="1">
      <nc r="A2051">
        <v>511</v>
      </nc>
      <ndxf>
        <font>
          <sz val="9"/>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B2051" t="inlineStr">
        <is>
          <t>пгт. Белый Яр, ул. Островского, д. 19</t>
        </is>
      </nc>
      <ndxf>
        <font>
          <sz val="10"/>
          <color auto="1"/>
          <name val="Times New Roman"/>
          <scheme val="none"/>
        </font>
        <numFmt numFmtId="2" formatCode="0.00"/>
        <alignment horizontal="left" vertical="center" wrapText="1" readingOrder="0"/>
        <border outline="0">
          <left style="thin">
            <color indexed="64"/>
          </left>
          <right style="thin">
            <color indexed="64"/>
          </right>
          <top style="thin">
            <color indexed="64"/>
          </top>
          <bottom style="thin">
            <color indexed="64"/>
          </bottom>
        </border>
      </ndxf>
    </rcc>
    <rcc rId="0" sId="1" dxf="1">
      <nc r="C2051">
        <f>ROUND(SUM(D2051+E2051+F2051+G2051+H2051+I2051+J2051+K2051+M2051+O2051+P2051+Q2051+R2051+S2051),2)</f>
      </nc>
      <ndxf>
        <font>
          <sz val="9"/>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D2051">
        <f>ROUND((F2051+G2051+H2051+I2051+J2051+K2051+M2051+O2051+P2051+Q2051+R2051+S2051)*0.0214,2)</f>
      </nc>
      <ndxf>
        <font>
          <sz val="9"/>
          <color auto="1"/>
          <name val="Times New Roman"/>
          <scheme val="none"/>
        </font>
        <numFmt numFmtId="164" formatCode="#,##0.00_р_."/>
        <alignment horizontal="center" vertical="center" wrapText="1" readingOrder="0"/>
        <border outline="0">
          <right style="thin">
            <color indexed="64"/>
          </right>
          <top style="thin">
            <color indexed="64"/>
          </top>
          <bottom style="thin">
            <color indexed="64"/>
          </bottom>
        </border>
      </ndxf>
    </rcc>
    <rfmt sheetId="1" sqref="E2051"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F2051" start="0" length="0">
      <dxf>
        <font>
          <sz val="9"/>
          <color auto="1"/>
          <name val="Times New Roman"/>
          <scheme val="none"/>
        </font>
        <numFmt numFmtId="165" formatCode="#\ ###\ ###\ ##0.00"/>
        <alignment horizontal="center" vertical="center" wrapText="1" readingOrder="0"/>
        <border outline="0">
          <right style="thin">
            <color indexed="64"/>
          </right>
          <top style="thin">
            <color indexed="64"/>
          </top>
          <bottom style="thin">
            <color indexed="64"/>
          </bottom>
        </border>
      </dxf>
    </rfmt>
    <rcc rId="0" sId="1" dxf="1" numFmtId="4">
      <nc r="G2051">
        <v>2138454.0699999998</v>
      </nc>
      <ndxf>
        <font>
          <sz val="9"/>
          <color auto="1"/>
          <name val="Times New Roman"/>
          <scheme val="none"/>
        </font>
        <numFmt numFmtId="165" formatCode="#\ ###\ ###\ ##0.00"/>
        <alignment horizontal="center" vertical="center" wrapText="1" readingOrder="0"/>
        <border outline="0">
          <right style="thin">
            <color indexed="64"/>
          </right>
          <top style="thin">
            <color indexed="64"/>
          </top>
          <bottom style="thin">
            <color indexed="64"/>
          </bottom>
        </border>
      </ndxf>
    </rcc>
    <rfmt sheetId="1" sqref="H2051" start="0" length="0">
      <dxf>
        <font>
          <sz val="9"/>
          <color auto="1"/>
          <name val="Times New Roman"/>
          <scheme val="none"/>
        </font>
        <numFmt numFmtId="165" formatCode="#\ ###\ ###\ ##0.00"/>
        <alignment horizontal="center" vertical="center" wrapText="1" readingOrder="0"/>
        <border outline="0">
          <right style="thin">
            <color indexed="64"/>
          </right>
          <top style="thin">
            <color indexed="64"/>
          </top>
          <bottom style="thin">
            <color indexed="64"/>
          </bottom>
        </border>
      </dxf>
    </rfmt>
    <rfmt sheetId="1" sqref="I2051" start="0" length="0">
      <dxf>
        <font>
          <sz val="9"/>
          <color auto="1"/>
          <name val="Times New Roman"/>
          <scheme val="none"/>
        </font>
        <numFmt numFmtId="165" formatCode="#\ ###\ ###\ ##0.00"/>
        <alignment horizontal="center" vertical="center" wrapText="1" readingOrder="0"/>
        <border outline="0">
          <right style="thin">
            <color indexed="64"/>
          </right>
          <top style="thin">
            <color indexed="64"/>
          </top>
          <bottom style="thin">
            <color indexed="64"/>
          </bottom>
        </border>
      </dxf>
    </rfmt>
    <rfmt sheetId="1" sqref="J2051" start="0" length="0">
      <dxf>
        <font>
          <sz val="9"/>
          <color auto="1"/>
          <name val="Times New Roman"/>
          <scheme val="none"/>
        </font>
        <numFmt numFmtId="165" formatCode="#\ ###\ ###\ ##0.00"/>
        <alignment horizontal="center" vertical="center" wrapText="1" readingOrder="0"/>
        <border outline="0">
          <right style="thin">
            <color indexed="64"/>
          </right>
          <top style="thin">
            <color indexed="64"/>
          </top>
          <bottom style="thin">
            <color indexed="64"/>
          </bottom>
        </border>
      </dxf>
    </rfmt>
    <rfmt sheetId="1" sqref="K2051"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L2051" start="0" length="0">
      <dxf>
        <font>
          <sz val="9"/>
          <color auto="1"/>
          <name val="Times New Roman"/>
          <scheme val="none"/>
        </font>
        <alignment horizontal="center" vertical="center" readingOrder="0"/>
        <border outline="0">
          <right style="thin">
            <color indexed="64"/>
          </right>
          <top style="thin">
            <color indexed="64"/>
          </top>
          <bottom style="thin">
            <color indexed="64"/>
          </bottom>
        </border>
      </dxf>
    </rfmt>
    <rfmt sheetId="1" sqref="M2051"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N2051"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O2051" start="0" length="0">
      <dxf>
        <font>
          <sz val="9"/>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P2051"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Q2051"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R2051"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S2051"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rc>
  <rcc rId="17373" sId="2" odxf="1" dxf="1">
    <nc r="F118">
      <v>2138454.0699999998</v>
    </nc>
    <ndxf>
      <font>
        <sz val="9"/>
        <color auto="1"/>
        <name val="Times New Roman"/>
        <scheme val="none"/>
      </font>
      <numFmt numFmtId="0" formatCode="General"/>
      <border outline="0">
        <left style="thin">
          <color indexed="64"/>
        </left>
      </border>
    </ndxf>
  </rcc>
  <rfmt sheetId="2" sqref="F118">
    <dxf>
      <numFmt numFmtId="4" formatCode="#,##0.00"/>
    </dxf>
  </rfmt>
  <rfmt sheetId="2" xfDxf="1" sqref="G118" start="0" length="0">
    <dxf>
      <font>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17374" sId="2">
    <nc r="G118" t="inlineStr">
      <is>
        <t>По невозможности (Приказ 4/КР)</t>
      </is>
    </nc>
  </rcc>
  <rcc rId="17375" sId="2">
    <nc r="G150" t="inlineStr">
      <is>
        <t>По невозможности (Приказ 4/КР)</t>
      </is>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105" start="0" length="0">
    <dxf>
      <font>
        <sz val="10"/>
        <color auto="1"/>
        <name val="Times New Roman"/>
        <scheme val="none"/>
      </font>
      <numFmt numFmtId="2" formatCode="0.00"/>
      <alignment horizontal="left" readingOrder="0"/>
    </dxf>
  </rfmt>
  <rfmt sheetId="2" sqref="E130" start="0" length="0">
    <dxf>
      <font>
        <sz val="10"/>
        <color auto="1"/>
        <name val="Times New Roman"/>
        <scheme val="none"/>
      </font>
      <numFmt numFmtId="2" formatCode="0.00"/>
      <alignment horizontal="left" readingOrder="0"/>
    </dxf>
  </rfmt>
  <rfmt sheetId="2" sqref="F105" start="0" length="0">
    <dxf>
      <font>
        <sz val="9"/>
        <color auto="1"/>
        <name val="Times New Roman"/>
        <scheme val="none"/>
      </font>
      <numFmt numFmtId="165" formatCode="#\ ###\ ###\ ##0.00"/>
      <border outline="0">
        <left/>
      </border>
    </dxf>
  </rfmt>
  <rcc rId="17376" sId="2">
    <nc r="A105">
      <v>30</v>
    </nc>
  </rcc>
  <rcc rId="17377" sId="2">
    <nc r="B105" t="inlineStr">
      <is>
        <t>-</t>
      </is>
    </nc>
  </rcc>
  <rcc rId="17378" sId="2">
    <nc r="C105" t="inlineStr">
      <is>
        <t>2022</t>
      </is>
    </nc>
  </rcc>
  <rcc rId="17379" sId="2">
    <nc r="D105" t="inlineStr">
      <is>
        <t>Сургутский район</t>
      </is>
    </nc>
  </rcc>
  <rcc rId="17380" sId="2" odxf="1" dxf="1">
    <nc r="E105" t="inlineStr">
      <is>
        <t>пгт. Белый Яр, ул. Ермака, д. 2</t>
      </is>
    </nc>
    <ndxf>
      <font>
        <sz val="10"/>
        <color auto="1"/>
        <name val="Times New Roman"/>
        <scheme val="none"/>
      </font>
      <numFmt numFmtId="0" formatCode="General"/>
      <alignment horizontal="center" readingOrder="0"/>
    </ndxf>
  </rcc>
  <rcc rId="17381" sId="2" odxf="1" dxf="1">
    <nc r="F105">
      <v>5143336</v>
    </nc>
    <ndxf>
      <font>
        <sz val="9"/>
        <color auto="1"/>
        <name val="Times New Roman"/>
        <scheme val="none"/>
      </font>
      <numFmt numFmtId="0" formatCode="General"/>
      <border outline="0">
        <left style="thin">
          <color indexed="64"/>
        </left>
      </border>
    </ndxf>
  </rcc>
  <rcc rId="17382" sId="2">
    <nc r="G105" t="inlineStr">
      <is>
        <t>По невозможности (Приказ 3/КР)</t>
      </is>
    </nc>
  </rcc>
  <rcc rId="17383" sId="2">
    <nc r="A130">
      <v>31</v>
    </nc>
  </rcc>
  <rcc rId="17384" sId="2">
    <nc r="B130" t="inlineStr">
      <is>
        <t>+</t>
      </is>
    </nc>
  </rcc>
  <rcc rId="17385" sId="2">
    <nc r="C130" t="inlineStr">
      <is>
        <t>2026</t>
      </is>
    </nc>
  </rcc>
  <rcc rId="17386" sId="2">
    <nc r="D130" t="inlineStr">
      <is>
        <t>Сургутский район</t>
      </is>
    </nc>
  </rcc>
  <rcc rId="17387" sId="2" odxf="1" dxf="1">
    <nc r="E130" t="inlineStr">
      <is>
        <t>пгт. Белый Яр, ул. Ермака, д. 2</t>
      </is>
    </nc>
    <ndxf>
      <font>
        <sz val="10"/>
        <color auto="1"/>
        <name val="Times New Roman"/>
        <scheme val="none"/>
      </font>
      <numFmt numFmtId="0" formatCode="General"/>
      <alignment horizontal="center" readingOrder="0"/>
    </ndxf>
  </rcc>
  <rcc rId="17388" sId="2">
    <nc r="G130" t="inlineStr">
      <is>
        <t>По невозможности (Приказ 3/КР)</t>
      </is>
    </nc>
  </rcc>
  <rfmt sheetId="2" sqref="A43" start="0" length="0">
    <dxf>
      <alignment wrapText="1" readingOrder="0"/>
    </dxf>
  </rfmt>
  <rfmt sheetId="2" sqref="B43" start="0" length="0">
    <dxf>
      <alignment wrapText="1" readingOrder="0"/>
    </dxf>
  </rfmt>
  <rfmt sheetId="2" sqref="C43" start="0" length="0">
    <dxf>
      <numFmt numFmtId="0" formatCode="General"/>
      <alignment wrapText="1" readingOrder="0"/>
    </dxf>
  </rfmt>
  <rfmt sheetId="2" sqref="D43" start="0" length="0">
    <dxf>
      <alignment wrapText="1" readingOrder="0"/>
    </dxf>
  </rfmt>
  <rfmt sheetId="2" sqref="E43" start="0" length="0">
    <dxf>
      <alignment vertical="center" wrapText="1" readingOrder="0"/>
    </dxf>
  </rfmt>
  <rfmt sheetId="2" sqref="F43" start="0" length="0">
    <dxf>
      <numFmt numFmtId="0" formatCode="General"/>
      <alignment vertical="center" wrapText="1" readingOrder="0"/>
    </dxf>
  </rfmt>
  <rfmt sheetId="2" sqref="G43" start="0" length="0">
    <dxf/>
  </rfmt>
  <rfmt sheetId="2" sqref="F105">
    <dxf>
      <numFmt numFmtId="4" formatCode="#,##0.00"/>
    </dxf>
  </rfmt>
  <rrc rId="17389" sId="1" ref="A2048:XFD2048" action="deleteRow">
    <rfmt sheetId="1" xfDxf="1" sqref="A2048:XFD2048" start="0" length="0">
      <dxf>
        <font>
          <color auto="1"/>
        </font>
      </dxf>
    </rfmt>
    <rcc rId="0" sId="1" dxf="1">
      <nc r="A2048">
        <v>508</v>
      </nc>
      <ndxf>
        <font>
          <sz val="9"/>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B2048" t="inlineStr">
        <is>
          <t>пгт. Белый Яр, ул. Ермака, д. 2</t>
        </is>
      </nc>
      <ndxf>
        <font>
          <sz val="10"/>
          <color auto="1"/>
          <name val="Times New Roman"/>
          <scheme val="none"/>
        </font>
        <numFmt numFmtId="2" formatCode="0.00"/>
        <alignment horizontal="left" vertical="center" wrapText="1" readingOrder="0"/>
        <border outline="0">
          <left style="thin">
            <color indexed="64"/>
          </left>
          <right style="thin">
            <color indexed="64"/>
          </right>
          <top style="thin">
            <color indexed="64"/>
          </top>
          <bottom style="thin">
            <color indexed="64"/>
          </bottom>
        </border>
      </ndxf>
    </rcc>
    <rcc rId="0" sId="1" dxf="1">
      <nc r="C2048">
        <f>ROUND(SUM(D2048+E2048+F2048+G2048+H2048+I2048+J2048+K2048+M2048+O2048+P2048+Q2048+R2048+S2048),2)</f>
      </nc>
      <ndxf>
        <font>
          <sz val="9"/>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D2048">
        <f>ROUND((F2048+G2048+H2048+I2048+J2048+K2048+M2048+O2048+P2048+Q2048+R2048+S2048)*0.0214,2)</f>
      </nc>
      <ndxf>
        <font>
          <sz val="9"/>
          <color auto="1"/>
          <name val="Times New Roman"/>
          <scheme val="none"/>
        </font>
        <numFmt numFmtId="164" formatCode="#,##0.00_р_."/>
        <alignment horizontal="center" vertical="center" wrapText="1" readingOrder="0"/>
        <border outline="0">
          <right style="thin">
            <color indexed="64"/>
          </right>
          <top style="thin">
            <color indexed="64"/>
          </top>
          <bottom style="thin">
            <color indexed="64"/>
          </bottom>
        </border>
      </ndxf>
    </rcc>
    <rfmt sheetId="1" sqref="E2048"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F2048" start="0" length="0">
      <dxf>
        <font>
          <sz val="9"/>
          <color auto="1"/>
          <name val="Times New Roman"/>
          <scheme val="none"/>
        </font>
        <numFmt numFmtId="165" formatCode="#\ ###\ ###\ ##0.00"/>
        <alignment horizontal="center" vertical="center" wrapText="1" readingOrder="0"/>
        <border outline="0">
          <right style="thin">
            <color indexed="64"/>
          </right>
          <top style="thin">
            <color indexed="64"/>
          </top>
          <bottom style="thin">
            <color indexed="64"/>
          </bottom>
        </border>
      </dxf>
    </rfmt>
    <rcc rId="0" sId="1" dxf="1" numFmtId="4">
      <nc r="G2048">
        <v>5143336</v>
      </nc>
      <ndxf>
        <font>
          <sz val="9"/>
          <color auto="1"/>
          <name val="Times New Roman"/>
          <scheme val="none"/>
        </font>
        <numFmt numFmtId="165" formatCode="#\ ###\ ###\ ##0.00"/>
        <alignment horizontal="center" vertical="center" wrapText="1" readingOrder="0"/>
        <border outline="0">
          <right style="thin">
            <color indexed="64"/>
          </right>
          <top style="thin">
            <color indexed="64"/>
          </top>
          <bottom style="thin">
            <color indexed="64"/>
          </bottom>
        </border>
      </ndxf>
    </rcc>
    <rfmt sheetId="1" sqref="H2048" start="0" length="0">
      <dxf>
        <font>
          <sz val="9"/>
          <color auto="1"/>
          <name val="Times New Roman"/>
          <scheme val="none"/>
        </font>
        <numFmt numFmtId="165" formatCode="#\ ###\ ###\ ##0.00"/>
        <alignment horizontal="center" vertical="center" wrapText="1" readingOrder="0"/>
        <border outline="0">
          <right style="thin">
            <color indexed="64"/>
          </right>
          <top style="thin">
            <color indexed="64"/>
          </top>
          <bottom style="thin">
            <color indexed="64"/>
          </bottom>
        </border>
      </dxf>
    </rfmt>
    <rfmt sheetId="1" sqref="I2048" start="0" length="0">
      <dxf>
        <font>
          <sz val="9"/>
          <color auto="1"/>
          <name val="Times New Roman"/>
          <scheme val="none"/>
        </font>
        <numFmt numFmtId="165" formatCode="#\ ###\ ###\ ##0.00"/>
        <alignment horizontal="center" vertical="center" wrapText="1" readingOrder="0"/>
        <border outline="0">
          <right style="thin">
            <color indexed="64"/>
          </right>
          <top style="thin">
            <color indexed="64"/>
          </top>
          <bottom style="thin">
            <color indexed="64"/>
          </bottom>
        </border>
      </dxf>
    </rfmt>
    <rfmt sheetId="1" sqref="J2048" start="0" length="0">
      <dxf>
        <font>
          <sz val="9"/>
          <color auto="1"/>
          <name val="Times New Roman"/>
          <scheme val="none"/>
        </font>
        <numFmt numFmtId="165" formatCode="#\ ###\ ###\ ##0.00"/>
        <alignment horizontal="center" vertical="center" wrapText="1" readingOrder="0"/>
        <border outline="0">
          <right style="thin">
            <color indexed="64"/>
          </right>
          <top style="thin">
            <color indexed="64"/>
          </top>
          <bottom style="thin">
            <color indexed="64"/>
          </bottom>
        </border>
      </dxf>
    </rfmt>
    <rfmt sheetId="1" sqref="K2048"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L2048" start="0" length="0">
      <dxf>
        <font>
          <sz val="9"/>
          <color auto="1"/>
          <name val="Times New Roman"/>
          <scheme val="none"/>
        </font>
        <alignment horizontal="center" vertical="center" readingOrder="0"/>
        <border outline="0">
          <right style="thin">
            <color indexed="64"/>
          </right>
          <top style="thin">
            <color indexed="64"/>
          </top>
          <bottom style="thin">
            <color indexed="64"/>
          </bottom>
        </border>
      </dxf>
    </rfmt>
    <rfmt sheetId="1" sqref="M2048"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N2048"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O2048" start="0" length="0">
      <dxf>
        <font>
          <sz val="9"/>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P2048"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Q2048"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R2048"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S2048"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r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97" start="0" length="0">
    <dxf>
      <font>
        <sz val="10"/>
        <color auto="1"/>
        <name val="Times New Roman"/>
        <scheme val="none"/>
      </font>
      <numFmt numFmtId="2" formatCode="0.00"/>
      <alignment horizontal="left" readingOrder="0"/>
    </dxf>
  </rfmt>
  <rfmt sheetId="2" sqref="F97" start="0" length="0">
    <dxf>
      <font>
        <sz val="9"/>
        <color auto="1"/>
        <name val="Times New Roman"/>
        <scheme val="none"/>
      </font>
      <numFmt numFmtId="4" formatCode="#,##0.00"/>
    </dxf>
  </rfmt>
  <rfmt sheetId="2" sqref="E15" start="0" length="2147483647">
    <dxf>
      <font>
        <b/>
      </font>
    </dxf>
  </rfmt>
  <rfmt sheetId="2" sqref="E15" start="0" length="0">
    <dxf>
      <font>
        <b val="0"/>
        <sz val="10"/>
        <color auto="1"/>
        <name val="Times New Roman"/>
        <scheme val="none"/>
      </font>
      <numFmt numFmtId="2" formatCode="0.00"/>
      <alignment horizontal="left" readingOrder="0"/>
    </dxf>
  </rfmt>
  <rfmt sheetId="2" sqref="F118" start="0" length="0">
    <dxf>
      <numFmt numFmtId="0" formatCode="General"/>
    </dxf>
  </rfmt>
  <rfmt sheetId="2" sqref="F105" start="0" length="0">
    <dxf>
      <numFmt numFmtId="0" formatCode="General"/>
    </dxf>
  </rfmt>
  <rcc rId="17390" sId="2">
    <nc r="A97">
      <v>32</v>
    </nc>
  </rcc>
  <rcc rId="17391" sId="2">
    <nc r="B97" t="inlineStr">
      <is>
        <t>-</t>
      </is>
    </nc>
  </rcc>
  <rcc rId="17392" sId="2">
    <nc r="C97" t="inlineStr">
      <is>
        <t>2022</t>
      </is>
    </nc>
  </rcc>
  <rcc rId="17393" sId="2">
    <nc r="D97" t="inlineStr">
      <is>
        <t>Сургутский район</t>
      </is>
    </nc>
  </rcc>
  <rcc rId="17394" sId="2" odxf="1" dxf="1">
    <nc r="E97" t="inlineStr">
      <is>
        <t>пгт. Белый Яр, ул. Лесная, д. 25</t>
      </is>
    </nc>
    <ndxf>
      <font>
        <sz val="10"/>
        <color auto="1"/>
        <name val="Times New Roman"/>
        <scheme val="none"/>
      </font>
      <numFmt numFmtId="0" formatCode="General"/>
      <alignment horizontal="center" readingOrder="0"/>
    </ndxf>
  </rcc>
  <rcc rId="17395" sId="2" odxf="1" dxf="1">
    <nc r="F97">
      <v>6290637.5</v>
    </nc>
    <ndxf>
      <font>
        <sz val="9"/>
        <color auto="1"/>
        <name val="Times New Roman"/>
        <scheme val="none"/>
      </font>
      <numFmt numFmtId="0" formatCode="General"/>
    </ndxf>
  </rcc>
  <rcc rId="17396" sId="2">
    <nc r="G97" t="inlineStr">
      <is>
        <t>По невозможности (Приказ 2/КР)</t>
      </is>
    </nc>
  </rcc>
  <rcc rId="17397" sId="2">
    <nc r="A15">
      <v>33</v>
    </nc>
  </rcc>
  <rcc rId="17398" sId="2">
    <nc r="B15" t="inlineStr">
      <is>
        <t>+</t>
      </is>
    </nc>
  </rcc>
  <rcc rId="17399" sId="2">
    <nc r="C15">
      <v>2026</v>
    </nc>
  </rcc>
  <rcc rId="17400" sId="2">
    <nc r="D15" t="inlineStr">
      <is>
        <t>Сургутский район</t>
      </is>
    </nc>
  </rcc>
  <rcc rId="17401" sId="2" odxf="1" dxf="1">
    <nc r="E15" t="inlineStr">
      <is>
        <t>пгт. Белый Яр, ул. Лесная, д. 25</t>
      </is>
    </nc>
    <ndxf>
      <font>
        <sz val="10"/>
        <color auto="1"/>
        <name val="Times New Roman"/>
        <scheme val="none"/>
      </font>
      <numFmt numFmtId="0" formatCode="General"/>
      <alignment horizontal="center" readingOrder="0"/>
    </ndxf>
  </rcc>
  <rcc rId="17402" sId="2">
    <nc r="G15" t="inlineStr">
      <is>
        <t>По невозможности (Приказ 2/КР)</t>
      </is>
    </nc>
  </rcc>
  <rrc rId="17403" sId="1" ref="A2049:XFD2049" action="deleteRow">
    <rfmt sheetId="1" xfDxf="1" sqref="A2049:XFD2049" start="0" length="0">
      <dxf>
        <font>
          <color auto="1"/>
        </font>
      </dxf>
    </rfmt>
    <rcc rId="0" sId="1" dxf="1">
      <nc r="A2049">
        <v>510</v>
      </nc>
      <ndxf>
        <font>
          <sz val="9"/>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B2049" t="inlineStr">
        <is>
          <t>пгт. Белый Яр, ул. Лесная, д. 25</t>
        </is>
      </nc>
      <ndxf>
        <font>
          <sz val="10"/>
          <color auto="1"/>
          <name val="Times New Roman"/>
          <scheme val="none"/>
        </font>
        <numFmt numFmtId="2" formatCode="0.00"/>
        <alignment horizontal="left" vertical="center" wrapText="1" readingOrder="0"/>
        <border outline="0">
          <left style="thin">
            <color indexed="64"/>
          </left>
          <right style="thin">
            <color indexed="64"/>
          </right>
          <top style="thin">
            <color indexed="64"/>
          </top>
          <bottom style="thin">
            <color indexed="64"/>
          </bottom>
        </border>
      </ndxf>
    </rcc>
    <rcc rId="0" sId="1" dxf="1">
      <nc r="C2049">
        <f>ROUND(SUM(D2049+E2049+F2049+G2049+H2049+I2049+J2049+K2049+M2049+O2049+P2049+Q2049+R2049+S2049),2)</f>
      </nc>
      <ndxf>
        <font>
          <sz val="9"/>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D2049">
        <f>ROUND((F2049+G2049+H2049+I2049+J2049+K2049+M2049+O2049+P2049+Q2049+R2049+S2049)*0.0214,2)</f>
      </nc>
      <ndxf>
        <font>
          <sz val="9"/>
          <color auto="1"/>
          <name val="Times New Roman"/>
          <scheme val="none"/>
        </font>
        <numFmt numFmtId="164" formatCode="#,##0.00_р_."/>
        <alignment horizontal="center" vertical="center" wrapText="1" readingOrder="0"/>
        <border outline="0">
          <right style="thin">
            <color indexed="64"/>
          </right>
          <top style="thin">
            <color indexed="64"/>
          </top>
          <bottom style="thin">
            <color indexed="64"/>
          </bottom>
        </border>
      </ndxf>
    </rcc>
    <rfmt sheetId="1" sqref="E2049"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F2049" start="0" length="0">
      <dxf>
        <font>
          <sz val="9"/>
          <color auto="1"/>
          <name val="Times New Roman"/>
          <scheme val="none"/>
        </font>
        <numFmt numFmtId="165" formatCode="#\ ###\ ###\ ##0.00"/>
        <alignment horizontal="center" vertical="center" wrapText="1" readingOrder="0"/>
        <border outline="0">
          <right style="thin">
            <color indexed="64"/>
          </right>
          <top style="thin">
            <color indexed="64"/>
          </top>
          <bottom style="thin">
            <color indexed="64"/>
          </bottom>
        </border>
      </dxf>
    </rfmt>
    <rcc rId="0" sId="1" dxf="1" numFmtId="4">
      <nc r="G2049">
        <v>2970971.77</v>
      </nc>
      <ndxf>
        <font>
          <sz val="9"/>
          <color auto="1"/>
          <name val="Times New Roman"/>
          <scheme val="none"/>
        </font>
        <numFmt numFmtId="165" formatCode="#\ ###\ ###\ ##0.00"/>
        <alignment horizontal="center" vertical="center" wrapText="1" readingOrder="0"/>
        <border outline="0">
          <right style="thin">
            <color indexed="64"/>
          </right>
          <top style="thin">
            <color indexed="64"/>
          </top>
          <bottom style="thin">
            <color indexed="64"/>
          </bottom>
        </border>
      </ndxf>
    </rcc>
    <rcc rId="0" sId="1" dxf="1" numFmtId="4">
      <nc r="H2049">
        <v>2156554.2599999998</v>
      </nc>
      <ndxf>
        <font>
          <sz val="9"/>
          <color auto="1"/>
          <name val="Times New Roman"/>
          <scheme val="none"/>
        </font>
        <numFmt numFmtId="165" formatCode="#\ ###\ ###\ ##0.00"/>
        <alignment horizontal="center" vertical="center" wrapText="1" readingOrder="0"/>
        <border outline="0">
          <right style="thin">
            <color indexed="64"/>
          </right>
          <top style="thin">
            <color indexed="64"/>
          </top>
          <bottom style="thin">
            <color indexed="64"/>
          </bottom>
        </border>
      </ndxf>
    </rcc>
    <rcc rId="0" sId="1" dxf="1" numFmtId="4">
      <nc r="I2049">
        <v>1031312.33</v>
      </nc>
      <ndxf>
        <font>
          <sz val="9"/>
          <color auto="1"/>
          <name val="Times New Roman"/>
          <scheme val="none"/>
        </font>
        <numFmt numFmtId="165" formatCode="#\ ###\ ###\ ##0.00"/>
        <alignment horizontal="center" vertical="center" wrapText="1" readingOrder="0"/>
        <border outline="0">
          <right style="thin">
            <color indexed="64"/>
          </right>
          <top style="thin">
            <color indexed="64"/>
          </top>
          <bottom style="thin">
            <color indexed="64"/>
          </bottom>
        </border>
      </ndxf>
    </rcc>
    <rfmt sheetId="1" sqref="J2049" start="0" length="0">
      <dxf>
        <font>
          <sz val="9"/>
          <color auto="1"/>
          <name val="Times New Roman"/>
          <scheme val="none"/>
        </font>
        <numFmt numFmtId="165" formatCode="#\ ###\ ###\ ##0.00"/>
        <alignment horizontal="center" vertical="center" wrapText="1" readingOrder="0"/>
        <border outline="0">
          <right style="thin">
            <color indexed="64"/>
          </right>
          <top style="thin">
            <color indexed="64"/>
          </top>
          <bottom style="thin">
            <color indexed="64"/>
          </bottom>
        </border>
      </dxf>
    </rfmt>
    <rfmt sheetId="1" sqref="K2049"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L2049" start="0" length="0">
      <dxf>
        <font>
          <sz val="9"/>
          <color auto="1"/>
          <name val="Times New Roman"/>
          <scheme val="none"/>
        </font>
        <alignment horizontal="center" vertical="center" readingOrder="0"/>
        <border outline="0">
          <right style="thin">
            <color indexed="64"/>
          </right>
          <top style="thin">
            <color indexed="64"/>
          </top>
          <bottom style="thin">
            <color indexed="64"/>
          </bottom>
        </border>
      </dxf>
    </rfmt>
    <rfmt sheetId="1" sqref="M2049"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N2049"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O2049" start="0" length="0">
      <dxf>
        <font>
          <sz val="9"/>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P2049"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Q2049"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R2049"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fmt sheetId="1" sqref="S2049" start="0" length="0">
      <dxf>
        <font>
          <sz val="9"/>
          <color auto="1"/>
          <name val="Times New Roman"/>
          <scheme val="none"/>
        </font>
        <numFmt numFmtId="4" formatCode="#,##0.00"/>
        <alignment horizontal="center" vertical="center" readingOrder="0"/>
        <border outline="0">
          <right style="thin">
            <color indexed="64"/>
          </right>
          <top style="thin">
            <color indexed="64"/>
          </top>
          <bottom style="thin">
            <color indexed="64"/>
          </bottom>
        </border>
      </dxf>
    </rfmt>
  </rrc>
  <rfmt sheetId="2" sqref="F105">
    <dxf>
      <numFmt numFmtId="4" formatCode="#,##0.00"/>
    </dxf>
  </rfmt>
  <rfmt sheetId="2" sqref="F97">
    <dxf>
      <numFmt numFmtId="4" formatCode="#,##0.00"/>
    </dxf>
  </rfmt>
  <rfmt sheetId="2" sqref="F118">
    <dxf>
      <numFmt numFmtId="4" formatCode="#,##0.00"/>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604">
    <dxf>
      <fill>
        <patternFill patternType="solid">
          <bgColor rgb="FFFFFF00"/>
        </patternFill>
      </fill>
    </dxf>
  </rfmt>
  <rcc rId="16657" sId="1" numFmtId="4">
    <oc r="F1604">
      <v>2118185.6</v>
    </oc>
    <nc r="F1604">
      <v>2337065.02</v>
    </nc>
  </rcc>
  <rfmt sheetId="1" sqref="F1590">
    <dxf>
      <fill>
        <patternFill patternType="solid">
          <bgColor rgb="FFFFFF00"/>
        </patternFill>
      </fill>
    </dxf>
  </rfmt>
  <rcc rId="16658" sId="1" numFmtId="4">
    <oc r="F1590">
      <v>1142303.1599999999</v>
    </oc>
    <nc r="F1590">
      <v>1260341.28</v>
    </nc>
  </rcc>
  <rcc rId="16659" sId="1" numFmtId="4">
    <oc r="F1594">
      <v>2124311.52</v>
    </oc>
    <nc r="F1594">
      <v>2343823.94</v>
    </nc>
  </rcc>
  <rfmt sheetId="1" sqref="F1594">
    <dxf>
      <fill>
        <patternFill patternType="solid">
          <bgColor rgb="FFFFFF00"/>
        </patternFill>
      </fill>
    </dxf>
  </rfmt>
  <rcc rId="16660" sId="1" numFmtId="4">
    <oc r="F1606">
      <v>2115963.46</v>
    </oc>
    <nc r="F1606">
      <v>2334613.25</v>
    </nc>
  </rcc>
  <rfmt sheetId="1" sqref="F1606">
    <dxf>
      <fill>
        <patternFill patternType="solid">
          <bgColor rgb="FFFFFF00"/>
        </patternFill>
      </fill>
    </dxf>
  </rfmt>
  <rfmt sheetId="1" sqref="F1587">
    <dxf>
      <fill>
        <patternFill patternType="solid">
          <bgColor rgb="FFFFFF00"/>
        </patternFill>
      </fill>
    </dxf>
  </rfmt>
  <rcc rId="16661" sId="1" numFmtId="4">
    <oc r="F1587">
      <v>1881677.2</v>
    </oc>
    <nc r="F1587">
      <v>2076117.38</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'2020-2022'!$A$7:$S$2102</formula>
    <oldFormula>'2020-2022'!$A$7:$S$2102</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04" sId="1" numFmtId="4">
    <oc r="K1598">
      <v>1124087.54</v>
    </oc>
    <nc r="K1598">
      <v>1801184.4</v>
    </nc>
  </rcc>
  <rfmt sheetId="1" sqref="K1598">
    <dxf>
      <fill>
        <patternFill patternType="solid">
          <bgColor rgb="FFFFFF00"/>
        </patternFill>
      </fill>
    </dxf>
  </rfmt>
  <rfmt sheetId="1" sqref="K1600">
    <dxf>
      <fill>
        <patternFill patternType="solid">
          <bgColor rgb="FFFFFF00"/>
        </patternFill>
      </fill>
    </dxf>
  </rfmt>
  <rcc rId="17405" sId="1" numFmtId="4">
    <oc r="K1600">
      <v>1591694.23</v>
    </oc>
    <nc r="K1600">
      <v>2550455.1</v>
    </nc>
  </rcc>
  <rfmt sheetId="1" sqref="K1589">
    <dxf>
      <fill>
        <patternFill patternType="solid">
          <bgColor rgb="FFFFFF00"/>
        </patternFill>
      </fill>
    </dxf>
  </rfmt>
  <rcc rId="17406" sId="1" numFmtId="4">
    <oc r="K1589">
      <v>1268681.22</v>
    </oc>
    <nc r="K1589">
      <v>2032874.43</v>
    </nc>
  </rcc>
  <rfmt sheetId="1" sqref="K1597">
    <dxf>
      <fill>
        <patternFill patternType="solid">
          <bgColor rgb="FFFFFF00"/>
        </patternFill>
      </fill>
    </dxf>
  </rfmt>
  <rcc rId="17407" sId="1" numFmtId="4">
    <oc r="K1597">
      <v>1608387.65</v>
    </oc>
    <nc r="K1597">
      <v>2577203.85</v>
    </nc>
  </rcc>
  <rfmt sheetId="1" sqref="K1592">
    <dxf>
      <fill>
        <patternFill patternType="solid">
          <bgColor rgb="FFFFFF00"/>
        </patternFill>
      </fill>
    </dxf>
  </rfmt>
  <rcc rId="17408" sId="1" numFmtId="4">
    <oc r="K1592">
      <v>1214327.43</v>
    </oc>
    <nc r="K1592">
      <v>1945780.5</v>
    </nc>
  </rcc>
  <rfmt sheetId="1" sqref="K1593">
    <dxf>
      <fill>
        <patternFill patternType="solid">
          <bgColor rgb="FFFFFF00"/>
        </patternFill>
      </fill>
    </dxf>
  </rfmt>
  <rcc rId="17409" sId="1" numFmtId="4">
    <oc r="K1593">
      <v>2085279.06</v>
    </oc>
    <nc r="K1593">
      <v>3341351.95</v>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1785">
    <dxf>
      <fill>
        <patternFill patternType="solid">
          <bgColor rgb="FFFFFF00"/>
        </patternFill>
      </fill>
    </dxf>
  </rfmt>
  <rcc rId="17410" sId="1" numFmtId="4">
    <oc r="O1785">
      <v>5064098</v>
    </oc>
    <nc r="O1785">
      <v>3113178.16</v>
    </nc>
  </rcc>
  <rfmt sheetId="1" sqref="J1785">
    <dxf>
      <fill>
        <patternFill patternType="solid">
          <bgColor rgb="FFFFFF00"/>
        </patternFill>
      </fill>
    </dxf>
  </rfmt>
  <rcc rId="17411" sId="1" numFmtId="4">
    <oc r="J1785">
      <v>1652332.24</v>
    </oc>
    <nc r="J1785">
      <v>905017.66</v>
    </nc>
  </rcc>
  <rfmt sheetId="1" sqref="F1785">
    <dxf>
      <fill>
        <patternFill patternType="solid">
          <bgColor rgb="FFFFFF00"/>
        </patternFill>
      </fill>
    </dxf>
  </rfmt>
  <rcc rId="17412" sId="1" numFmtId="4">
    <oc r="F1785">
      <v>1252636.8400000001</v>
    </oc>
    <nc r="F1785">
      <v>876529.66</v>
    </nc>
  </rcc>
  <rfmt sheetId="1" sqref="J1786">
    <dxf>
      <fill>
        <patternFill patternType="solid">
          <bgColor rgb="FFFFFF00"/>
        </patternFill>
      </fill>
    </dxf>
  </rfmt>
  <rcc rId="17413" sId="1" numFmtId="4">
    <oc r="J1786">
      <v>1616661.54</v>
    </oc>
    <nc r="J1786">
      <v>885833.2</v>
    </nc>
  </rcc>
  <rfmt sheetId="1" sqref="G1787">
    <dxf>
      <fill>
        <patternFill patternType="solid">
          <bgColor rgb="FFFFFF00"/>
        </patternFill>
      </fill>
    </dxf>
  </rfmt>
  <rcc rId="17414" sId="1" numFmtId="4">
    <oc r="G1787">
      <v>11732323.970000001</v>
    </oc>
    <nc r="G1787">
      <v>13935017.5</v>
    </nc>
  </rcc>
  <rfmt sheetId="1" sqref="Q1787">
    <dxf>
      <fill>
        <patternFill patternType="solid">
          <bgColor rgb="FFFFFF00"/>
        </patternFill>
      </fill>
    </dxf>
  </rfmt>
  <rcc rId="17415" sId="1" numFmtId="4">
    <oc r="Q1787">
      <v>15633239.17</v>
    </oc>
    <nc r="Q1787">
      <v>5646105.5700000003</v>
    </nc>
  </rcc>
  <rfmt sheetId="1" sqref="G1788">
    <dxf>
      <fill>
        <patternFill patternType="solid">
          <bgColor rgb="FFFFFF00"/>
        </patternFill>
      </fill>
    </dxf>
  </rfmt>
  <rcc rId="17416" sId="1" numFmtId="4">
    <oc r="G1788">
      <v>2076759.72</v>
    </oc>
    <nc r="G1788">
      <v>1804616.87</v>
    </nc>
  </rcc>
  <rfmt sheetId="1" sqref="Q1789">
    <dxf>
      <fill>
        <patternFill patternType="solid">
          <bgColor rgb="FFFFFF00"/>
        </patternFill>
      </fill>
    </dxf>
  </rfmt>
  <rcc rId="17417" sId="1" numFmtId="4">
    <oc r="Q1789">
      <v>2810968.87</v>
    </oc>
    <nc r="Q1789">
      <v>2538970.9500000002</v>
    </nc>
  </rcc>
  <rfmt sheetId="1" sqref="R1790">
    <dxf>
      <fill>
        <patternFill patternType="solid">
          <bgColor rgb="FFFFFF00"/>
        </patternFill>
      </fill>
    </dxf>
  </rfmt>
  <rcc rId="17418" sId="1" numFmtId="4">
    <oc r="R1790">
      <v>12081734.09</v>
    </oc>
    <nc r="R1790">
      <v>31355275.420000002</v>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904">
    <dxf>
      <fill>
        <patternFill patternType="solid">
          <bgColor rgb="FFFFFF00"/>
        </patternFill>
      </fill>
    </dxf>
  </rfmt>
  <rcc rId="17419" sId="1" numFmtId="4">
    <oc r="F1904">
      <v>3109382.83</v>
    </oc>
    <nc r="F1904">
      <v>2728062.16</v>
    </nc>
  </rcc>
  <rfmt sheetId="1" sqref="G1904">
    <dxf>
      <fill>
        <patternFill patternType="solid">
          <bgColor rgb="FFFFFF00"/>
        </patternFill>
      </fill>
    </dxf>
  </rfmt>
  <rcc rId="17420" sId="1" numFmtId="4">
    <oc r="G1904">
      <v>9826411.8499999996</v>
    </oc>
    <nc r="G1904">
      <v>6776271.8499999996</v>
    </nc>
  </rcc>
  <rfmt sheetId="1" sqref="H1904">
    <dxf>
      <fill>
        <patternFill patternType="solid">
          <bgColor rgb="FFFFFF00"/>
        </patternFill>
      </fill>
    </dxf>
  </rfmt>
  <rcc rId="17421" sId="1" numFmtId="4">
    <oc r="H1904">
      <v>7132766.21</v>
    </oc>
    <nc r="H1904">
      <v>3356355.08</v>
    </nc>
  </rcc>
  <rfmt sheetId="1" sqref="I1904">
    <dxf>
      <fill>
        <patternFill patternType="solid">
          <bgColor rgb="FFFFFF00"/>
        </patternFill>
      </fill>
    </dxf>
  </rfmt>
  <rcc rId="17422" sId="1" numFmtId="4">
    <oc r="I1904">
      <v>3410960.56</v>
    </oc>
    <nc r="I1904">
      <v>2014988.34</v>
    </nc>
  </rcc>
  <rfmt sheetId="1" sqref="J1904">
    <dxf>
      <fill>
        <patternFill patternType="solid">
          <bgColor rgb="FFFFFF00"/>
        </patternFill>
      </fill>
    </dxf>
  </rfmt>
  <rcc rId="17423" sId="1" numFmtId="4">
    <oc r="J1904">
      <v>4079401.76</v>
    </oc>
    <nc r="J1904">
      <v>2834353.74</v>
    </nc>
  </rcc>
  <rfmt sheetId="1" sqref="O1904">
    <dxf>
      <fill>
        <patternFill patternType="solid">
          <bgColor rgb="FFFFFF00"/>
        </patternFill>
      </fill>
    </dxf>
  </rfmt>
  <rcc rId="17424" sId="1" numFmtId="4">
    <oc r="O1904">
      <v>12502765.32</v>
    </oc>
    <nc r="O1904">
      <v>10121771.4</v>
    </nc>
  </rcc>
  <rfmt sheetId="1" sqref="K1864">
    <dxf>
      <fill>
        <patternFill patternType="solid">
          <bgColor rgb="FFFFFF00"/>
        </patternFill>
      </fill>
    </dxf>
  </rfmt>
  <rcc rId="17425" sId="1" numFmtId="4">
    <oc r="K1864">
      <v>784986.12</v>
    </oc>
    <nc r="K1864">
      <v>790920.82</v>
    </nc>
  </rcc>
  <rfmt sheetId="1" sqref="K1997">
    <dxf>
      <fill>
        <patternFill patternType="solid">
          <bgColor rgb="FFFFFF00"/>
        </patternFill>
      </fill>
    </dxf>
  </rfmt>
  <rcc rId="17426" sId="1" numFmtId="4">
    <oc r="K1997">
      <v>1075416.93</v>
    </oc>
    <nc r="K1997">
      <v>1083547.3700000001</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'2020-2022'!$A$7:$S$2125</formula>
    <oldFormula>'2020-2022'!$A$7:$S$2125</oldFormula>
  </rdn>
  <rdn rId="0" localSheetId="2" customView="1" name="Z_80B49383_3F91_409A_996F_34ABFA0932ED_.wvu.FilterData" hidden="1" oldHidden="1">
    <formula>Примечания!$A$2:$G$165</formula>
    <oldFormula>Примечания!$A$2:$G$165</oldFormula>
  </rdn>
  <rcv guid="{80B49383-3F91-409A-996F-34ABFA0932ED}" action="add"/>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793">
    <dxf>
      <fill>
        <patternFill patternType="solid">
          <bgColor rgb="FFFFFF00"/>
        </patternFill>
      </fill>
    </dxf>
  </rfmt>
  <rcc rId="17431" sId="1" numFmtId="4">
    <oc r="G1793">
      <v>9717467.8000000007</v>
    </oc>
    <nc r="G1793">
      <v>8600253.6600000001</v>
    </nc>
  </rcc>
  <rfmt sheetId="1" sqref="P1793">
    <dxf>
      <fill>
        <patternFill patternType="solid">
          <bgColor rgb="FFFFFF00"/>
        </patternFill>
      </fill>
    </dxf>
  </rfmt>
  <rcc rId="17432" sId="1" numFmtId="4">
    <oc r="P1793">
      <v>4512116.67</v>
    </oc>
    <nc r="P1793">
      <v>1681518.75</v>
    </nc>
  </rcc>
  <rfmt sheetId="1" sqref="F1795">
    <dxf>
      <fill>
        <patternFill patternType="solid">
          <bgColor rgb="FFFFFF00"/>
        </patternFill>
      </fill>
    </dxf>
  </rfmt>
  <rcc rId="17433" sId="1" numFmtId="4">
    <oc r="F1795">
      <v>2753659.3</v>
    </oc>
    <nc r="F1795">
      <v>2863635.41</v>
    </nc>
  </rcc>
  <rfmt sheetId="1" sqref="G1792">
    <dxf>
      <fill>
        <patternFill patternType="solid">
          <bgColor rgb="FFFFFF00"/>
        </patternFill>
      </fill>
    </dxf>
  </rfmt>
  <rcc rId="17434" sId="1" numFmtId="4">
    <oc r="G1792">
      <v>5994010.6399999997</v>
    </oc>
    <nc r="G1792">
      <v>5525260.3499999996</v>
    </nc>
  </rcc>
  <rfmt sheetId="1" sqref="G1794">
    <dxf>
      <fill>
        <patternFill patternType="solid">
          <bgColor rgb="FFFFFF00"/>
        </patternFill>
      </fill>
    </dxf>
  </rfmt>
  <rcc rId="17435" sId="1" numFmtId="4">
    <oc r="G1794">
      <v>5687885.4400000004</v>
    </oc>
    <nc r="G1794">
      <v>3161265.46</v>
    </nc>
  </rcc>
  <rfmt sheetId="1" sqref="J1794">
    <dxf>
      <fill>
        <patternFill patternType="solid">
          <bgColor rgb="FFFFFF00"/>
        </patternFill>
      </fill>
    </dxf>
  </rfmt>
  <rcc rId="17436" sId="1" numFmtId="4">
    <oc r="J1794">
      <v>2361306.4700000002</v>
    </oc>
    <nc r="J1794">
      <v>1599074.64</v>
    </nc>
  </rcc>
  <rfmt sheetId="1" sqref="P1794">
    <dxf>
      <fill>
        <patternFill patternType="solid">
          <bgColor rgb="FFFFFF00"/>
        </patternFill>
      </fill>
    </dxf>
  </rfmt>
  <rcc rId="17437" sId="1" numFmtId="4">
    <oc r="P1794">
      <v>2641058.6800000002</v>
    </oc>
    <nc r="P1794">
      <v>798182.39</v>
    </nc>
  </rcc>
  <rfmt sheetId="1" sqref="R1791">
    <dxf>
      <fill>
        <patternFill patternType="solid">
          <bgColor rgb="FFFFFF00"/>
        </patternFill>
      </fill>
    </dxf>
  </rfmt>
  <rcc rId="17438" sId="1" numFmtId="4">
    <oc r="R1791">
      <v>6660000</v>
    </oc>
    <nc r="R1791">
      <v>10716802.43</v>
    </nc>
  </rcc>
  <rfmt sheetId="1" sqref="P1796">
    <dxf>
      <fill>
        <patternFill patternType="solid">
          <bgColor rgb="FFFFFF00"/>
        </patternFill>
      </fill>
    </dxf>
  </rfmt>
  <rcc rId="17439" sId="1" numFmtId="4">
    <oc r="P1796">
      <v>2818717.94</v>
    </oc>
    <nc r="P1796">
      <v>601662.18000000005</v>
    </nc>
  </rcc>
  <rfmt sheetId="1" sqref="F1796">
    <dxf>
      <fill>
        <patternFill patternType="solid">
          <bgColor rgb="FFFFFF00"/>
        </patternFill>
      </fill>
    </dxf>
  </rfmt>
  <rcc rId="17440" sId="1" numFmtId="4">
    <oc r="F1796">
      <v>1920895.07</v>
    </oc>
    <nc r="F1796">
      <v>1310084.55</v>
    </nc>
  </rcc>
  <rfmt sheetId="1" sqref="G1796">
    <dxf>
      <fill>
        <patternFill patternType="solid">
          <bgColor rgb="FFFFFF00"/>
        </patternFill>
      </fill>
    </dxf>
  </rfmt>
  <rcc rId="17441" sId="1" numFmtId="4">
    <oc r="G1796">
      <v>6070499.2300000004</v>
    </oc>
    <nc r="G1796">
      <v>3921411.22</v>
    </nc>
  </rcc>
  <rfmt sheetId="1" sqref="J1796">
    <dxf>
      <fill>
        <patternFill patternType="solid">
          <bgColor rgb="FFFFFF00"/>
        </patternFill>
      </fill>
    </dxf>
  </rfmt>
  <rcc rId="17442" sId="1" numFmtId="4">
    <oc r="J1796">
      <v>2520147.2999999998</v>
    </oc>
    <nc r="J1796">
      <v>1388181.28</v>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443" sId="2" ref="A15:XFD15" action="deleteRow">
    <rfmt sheetId="2" xfDxf="1" sqref="A15:XFD15" start="0" length="0"/>
    <rcc rId="0" sId="2" dxf="1">
      <nc r="A15">
        <v>33</v>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15" t="inlineStr">
        <is>
          <t>+</t>
        </is>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C15">
        <v>2026</v>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D15" t="inlineStr">
        <is>
          <t>Сургутский район</t>
        </is>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15" t="inlineStr">
        <is>
          <t>пгт. Белый Яр, ул. Лесная, д. 25</t>
        </is>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2" sqref="F15" start="0" length="0">
      <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2" dxf="1">
      <nc r="G15" t="inlineStr">
        <is>
          <t>По невозможности (Приказ 2/КР)</t>
        </is>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rc>
  <rrc rId="17444" sId="2" ref="A129:XFD129" action="deleteRow">
    <undo index="0" exp="area" ref3D="1" dr="$A$2:$G$33" dn="Z_6BD3D018_1BDF_4869_8BEC_F2600447FE0D_.wvu.FilterData" sId="2"/>
    <undo index="0" exp="area" ref3D="1" dr="$A$2:$G$33" dn="Z_5AADBD6D_D45D_4A3C_A633_3515D9E6457E_.wvu.FilterData" sId="2"/>
    <undo index="0" exp="area" ref3D="1" dr="$A$2:$G$33" dn="Z_3C354498_5A15_4848_8B80_B375F8C72683_.wvu.FilterData" sId="2"/>
    <rfmt sheetId="2" xfDxf="1" sqref="A129:XFD129" start="0" length="0"/>
    <rcc rId="0" sId="2" dxf="1">
      <nc r="A129">
        <v>31</v>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129" t="inlineStr">
        <is>
          <t>+</t>
        </is>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C129" t="inlineStr">
        <is>
          <t>2026</t>
        </is>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D129" t="inlineStr">
        <is>
          <t>Сургутский район</t>
        </is>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129" t="inlineStr">
        <is>
          <t>пгт. Белый Яр, ул. Ермака, д. 2</t>
        </is>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2" sqref="F129" start="0" length="0">
      <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2" dxf="1">
      <nc r="G129" t="inlineStr">
        <is>
          <t>По невозможности (Приказ 3/КР)</t>
        </is>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rc>
  <rrc rId="17445" sId="2" ref="A148:XFD148" action="deleteRow">
    <rfmt sheetId="2" xfDxf="1" sqref="A148:XFD148" start="0" length="0"/>
    <rcc rId="0" sId="2" dxf="1">
      <nc r="A148">
        <v>29</v>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148" t="inlineStr">
        <is>
          <t>+</t>
        </is>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C148" t="inlineStr">
        <is>
          <t>2026</t>
        </is>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D148" t="inlineStr">
        <is>
          <t>Сургутский район</t>
        </is>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148" t="inlineStr">
        <is>
          <t>пгт. Белый Яр, ул. Островского, д. 19</t>
        </is>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2" sqref="F148" start="0" length="0">
      <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2" dxf="1">
      <nc r="G148" t="inlineStr">
        <is>
          <t>По невозможности (Приказ 4/КР)</t>
        </is>
      </nc>
      <ndxf>
        <font>
          <sz val="11"/>
          <color theme="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r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'2020-2022'!$A$7:$S$2125</formula>
    <oldFormula>'2020-2022'!$A$7:$S$2125</oldFormula>
  </rdn>
  <rdn rId="0" localSheetId="2" customView="1" name="Z_80B49383_3F91_409A_996F_34ABFA0932ED_.wvu.FilterData" hidden="1" oldHidden="1">
    <formula>Примечания!$A$2:$G$162</formula>
    <oldFormula>Примечания!$A$2:$G$162</oldFormula>
  </rdn>
  <rcv guid="{80B49383-3F91-409A-996F-34ABFA0932ED}" action="add"/>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50" sId="1" numFmtId="4">
    <oc r="R789">
      <v>14864575.289999999</v>
    </oc>
    <nc r="R789">
      <v>14387918.43</v>
    </nc>
  </rcc>
  <rfmt sheetId="1" sqref="R789">
    <dxf>
      <fill>
        <patternFill patternType="solid">
          <bgColor rgb="FF92D050"/>
        </patternFill>
      </fill>
    </dxf>
  </rfmt>
  <rcc rId="17451" sId="1" numFmtId="4">
    <oc r="D789">
      <f>ROUND((F789+G789+H789+I789+J789+K789+M789+O789+P789+Q789+R789+S789)*0.0214,2)</f>
    </oc>
    <nc r="D789">
      <v>306462.65999999997</v>
    </nc>
  </rcc>
  <rfmt sheetId="1" sqref="D789">
    <dxf>
      <fill>
        <patternFill patternType="solid">
          <bgColor rgb="FF92D050"/>
        </patternFill>
      </fill>
    </dxf>
  </rfmt>
  <rfmt sheetId="1" sqref="B789:C789">
    <dxf>
      <fill>
        <patternFill patternType="solid">
          <bgColor rgb="FF92D050"/>
        </patternFill>
      </fill>
    </dxf>
  </rfmt>
  <rcc rId="17452" sId="1" numFmtId="4">
    <oc r="G801">
      <v>3180113.585</v>
    </oc>
    <nc r="G801">
      <v>2659784.96</v>
    </nc>
  </rcc>
  <rfmt sheetId="1" sqref="G801">
    <dxf>
      <fill>
        <patternFill patternType="solid">
          <bgColor rgb="FF92D050"/>
        </patternFill>
      </fill>
    </dxf>
  </rfmt>
  <rcc rId="17453" sId="1" numFmtId="4">
    <oc r="P801">
      <v>3085880.25</v>
    </oc>
    <nc r="P801">
      <v>3018710.77</v>
    </nc>
  </rcc>
  <rfmt sheetId="1" sqref="P801">
    <dxf>
      <fill>
        <patternFill patternType="solid">
          <bgColor rgb="FF92D050"/>
        </patternFill>
      </fill>
    </dxf>
  </rfmt>
  <rcc rId="17454" sId="1" numFmtId="4">
    <oc r="R803">
      <v>12353625.380000001</v>
    </oc>
    <nc r="R803">
      <v>12341911.060000001</v>
    </nc>
  </rcc>
  <rfmt sheetId="1" sqref="R803">
    <dxf>
      <fill>
        <patternFill patternType="solid">
          <bgColor rgb="FF92D050"/>
        </patternFill>
      </fill>
    </dxf>
  </rfmt>
  <rcc rId="17455" sId="1" numFmtId="4">
    <oc r="D803">
      <f>ROUND((F803+G803+H803+I803+J803+K803+M803+O803+P803+Q803+R803+S803)*0.0214,2)</f>
    </oc>
    <nc r="D803">
      <v>30361.1</v>
    </nc>
  </rcc>
  <rfmt sheetId="1" sqref="D803">
    <dxf>
      <fill>
        <patternFill patternType="solid">
          <bgColor rgb="FF92D050"/>
        </patternFill>
      </fill>
    </dxf>
  </rfmt>
  <rfmt sheetId="1" sqref="B803:C803">
    <dxf>
      <fill>
        <patternFill patternType="solid">
          <bgColor rgb="FF92D050"/>
        </patternFill>
      </fill>
    </dxf>
  </rfmt>
  <rcc rId="17456" sId="1" numFmtId="4">
    <oc r="R807">
      <v>12036503.739</v>
    </oc>
    <nc r="R807">
      <v>11208886.49</v>
    </nc>
  </rcc>
  <rfmt sheetId="1" sqref="R807">
    <dxf>
      <fill>
        <patternFill patternType="solid">
          <bgColor rgb="FF92D050"/>
        </patternFill>
      </fill>
    </dxf>
  </rfmt>
  <rcc rId="17457" sId="1" numFmtId="4">
    <oc r="F810">
      <v>1415513.57</v>
    </oc>
    <nc r="F810">
      <v>1392050.87</v>
    </nc>
  </rcc>
  <rfmt sheetId="1" sqref="F810">
    <dxf>
      <fill>
        <patternFill patternType="solid">
          <bgColor rgb="FF92D050"/>
        </patternFill>
      </fill>
    </dxf>
  </rfmt>
  <rcc rId="17458" sId="1" numFmtId="4">
    <oc r="F811">
      <v>2200344.9500000002</v>
    </oc>
    <nc r="F811">
      <v>2036935.9</v>
    </nc>
  </rcc>
  <rfmt sheetId="1" sqref="F811">
    <dxf>
      <fill>
        <patternFill patternType="solid">
          <bgColor rgb="FF92D050"/>
        </patternFill>
      </fill>
    </dxf>
  </rfmt>
  <rcc rId="17459" sId="1" numFmtId="4">
    <oc r="R812">
      <v>12139676.874</v>
    </oc>
    <nc r="R812">
      <v>12136032</v>
    </nc>
  </rcc>
  <rfmt sheetId="1" sqref="R812">
    <dxf>
      <fill>
        <patternFill patternType="solid">
          <bgColor rgb="FF92D050"/>
        </patternFill>
      </fill>
    </dxf>
  </rfmt>
  <rcc rId="17460" sId="1" numFmtId="4">
    <oc r="E817">
      <v>1104563.6399999999</v>
    </oc>
    <nc r="E817">
      <v>467298.28</v>
    </nc>
  </rcc>
  <rfmt sheetId="1" sqref="E817">
    <dxf>
      <fill>
        <patternFill patternType="solid">
          <bgColor rgb="FF92D050"/>
        </patternFill>
      </fill>
    </dxf>
  </rfmt>
  <rfmt sheetId="1" sqref="B817:C817">
    <dxf>
      <fill>
        <patternFill patternType="solid">
          <bgColor rgb="FF92D050"/>
        </patternFill>
      </fill>
    </dxf>
  </rfmt>
  <rcc rId="17461" sId="1" numFmtId="4">
    <oc r="E823">
      <v>548284.06999999995</v>
    </oc>
    <nc r="E823">
      <v>553352.80000000005</v>
    </nc>
  </rcc>
  <rfmt sheetId="1" sqref="E823">
    <dxf>
      <fill>
        <patternFill patternType="solid">
          <bgColor rgb="FF92D050"/>
        </patternFill>
      </fill>
    </dxf>
  </rfmt>
  <rfmt sheetId="1" sqref="B823:C823">
    <dxf>
      <fill>
        <patternFill patternType="solid">
          <bgColor rgb="FF92D050"/>
        </patternFill>
      </fill>
    </dxf>
  </rfmt>
  <rcc rId="17462" sId="1" numFmtId="4">
    <oc r="E824">
      <v>572223.63</v>
    </oc>
    <nc r="E824">
      <v>504575.46</v>
    </nc>
  </rcc>
  <rfmt sheetId="1" sqref="E824 B824:C824">
    <dxf>
      <fill>
        <patternFill patternType="solid">
          <bgColor rgb="FF92D050"/>
        </patternFill>
      </fill>
    </dxf>
  </rfmt>
  <rfmt sheetId="1" sqref="E822 B822:C822">
    <dxf>
      <fill>
        <patternFill patternType="solid">
          <bgColor rgb="FF92D050"/>
        </patternFill>
      </fill>
    </dxf>
  </rfmt>
  <rcc rId="17463" sId="1" numFmtId="4">
    <oc r="E820">
      <v>1325573.93</v>
    </oc>
    <nc r="E820">
      <v>812721.57</v>
    </nc>
  </rcc>
  <rfmt sheetId="1" sqref="E820 B820:C820">
    <dxf>
      <fill>
        <patternFill patternType="solid">
          <bgColor rgb="FF92D050"/>
        </patternFill>
      </fill>
    </dxf>
  </rfmt>
  <rcc rId="17464" sId="1" numFmtId="4">
    <oc r="O825">
      <v>8234315.3399999999</v>
    </oc>
    <nc r="O825">
      <v>8022481.7000000002</v>
    </nc>
  </rcc>
  <rfmt sheetId="1" sqref="O825">
    <dxf>
      <fill>
        <patternFill patternType="solid">
          <bgColor rgb="FF92D050"/>
        </patternFill>
      </fill>
    </dxf>
  </rfmt>
  <rcc rId="17465" sId="1" numFmtId="4">
    <oc r="P825">
      <v>0</v>
    </oc>
    <nc r="P825"/>
  </rcc>
  <rcc rId="17466" sId="1" numFmtId="4">
    <oc r="F828">
      <v>2019510.31</v>
    </oc>
    <nc r="F828">
      <v>1938504</v>
    </nc>
  </rcc>
  <rfmt sheetId="1" sqref="F828">
    <dxf>
      <fill>
        <patternFill patternType="solid">
          <bgColor rgb="FF92D050"/>
        </patternFill>
      </fill>
    </dxf>
  </rfmt>
  <rcc rId="17467" sId="1" numFmtId="4">
    <oc r="R828">
      <v>12172981.890000001</v>
    </oc>
    <nc r="R828">
      <v>11997074.4</v>
    </nc>
  </rcc>
  <rfmt sheetId="1" sqref="R828">
    <dxf>
      <fill>
        <patternFill patternType="solid">
          <bgColor rgb="FF92D050"/>
        </patternFill>
      </fill>
    </dxf>
  </rfmt>
  <rcc rId="17468" sId="1" numFmtId="4">
    <oc r="Q829">
      <v>6424196.6600000001</v>
    </oc>
    <nc r="Q829">
      <v>5609394</v>
    </nc>
  </rcc>
  <rfmt sheetId="1" sqref="Q829">
    <dxf>
      <fill>
        <patternFill patternType="solid">
          <bgColor rgb="FF92D050"/>
        </patternFill>
      </fill>
    </dxf>
  </rfmt>
  <rcc rId="17469" sId="1" numFmtId="4">
    <oc r="P829">
      <v>3217501.66</v>
    </oc>
    <nc r="P829">
      <v>3060501.6</v>
    </nc>
  </rcc>
  <rfmt sheetId="1" sqref="P829">
    <dxf>
      <fill>
        <patternFill patternType="solid">
          <bgColor rgb="FF92D050"/>
        </patternFill>
      </fill>
    </dxf>
  </rfmt>
  <rcc rId="17470" sId="1" numFmtId="4">
    <oc r="F829">
      <v>2192657.52</v>
    </oc>
    <nc r="F829">
      <v>2130786</v>
    </nc>
  </rcc>
  <rfmt sheetId="1" sqref="F829">
    <dxf>
      <fill>
        <patternFill patternType="solid">
          <bgColor rgb="FF92D050"/>
        </patternFill>
      </fill>
    </dxf>
  </rfmt>
  <rcc rId="17471" sId="1" numFmtId="4">
    <oc r="E831">
      <v>410773.29</v>
    </oc>
    <nc r="E831">
      <v>300670.90000000002</v>
    </nc>
  </rcc>
  <rfmt sheetId="1" sqref="E831 B831:C831">
    <dxf>
      <fill>
        <patternFill patternType="solid">
          <bgColor rgb="FF92D050"/>
        </patternFill>
      </fill>
    </dxf>
  </rfmt>
  <rcc rId="17472" sId="1" numFmtId="4">
    <oc r="E833">
      <v>1137562.07</v>
    </oc>
    <nc r="E833">
      <v>489147.65</v>
    </nc>
  </rcc>
  <rfmt sheetId="1" sqref="E833">
    <dxf>
      <fill>
        <patternFill patternType="solid">
          <bgColor rgb="FF92D050"/>
        </patternFill>
      </fill>
    </dxf>
  </rfmt>
  <rfmt sheetId="1" sqref="E833 B833:C833">
    <dxf>
      <fill>
        <patternFill>
          <bgColor rgb="FF92D050"/>
        </patternFill>
      </fill>
    </dxf>
  </rfmt>
  <rcc rId="17473" sId="1" numFmtId="4">
    <oc r="E834">
      <v>538408.88</v>
    </oc>
    <nc r="E834">
      <v>443673.45</v>
    </nc>
  </rcc>
  <rfmt sheetId="1" sqref="E834 B834:C834">
    <dxf>
      <fill>
        <patternFill patternType="solid">
          <bgColor rgb="FF92D050"/>
        </patternFill>
      </fill>
    </dxf>
  </rfmt>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842">
    <dxf>
      <fill>
        <patternFill patternType="solid">
          <bgColor rgb="FF92D050"/>
        </patternFill>
      </fill>
    </dxf>
  </rfmt>
  <rfmt sheetId="1" sqref="I842">
    <dxf>
      <fill>
        <patternFill patternType="solid">
          <bgColor rgb="FF92D050"/>
        </patternFill>
      </fill>
    </dxf>
  </rfmt>
  <rfmt sheetId="1" sqref="J842">
    <dxf>
      <fill>
        <patternFill patternType="solid">
          <bgColor rgb="FF92D050"/>
        </patternFill>
      </fill>
    </dxf>
  </rfmt>
  <rcc rId="17474" sId="1" numFmtId="4">
    <oc r="J842">
      <v>1248770.3999999999</v>
    </oc>
    <nc r="J842">
      <v>2227755.5999999996</v>
    </nc>
  </rcc>
  <rcc rId="17475" sId="1" numFmtId="4">
    <oc r="H842">
      <v>2419618.7999999998</v>
    </oc>
    <nc r="H842">
      <v>4605940.8</v>
    </nc>
  </rcc>
  <rcc rId="17476" sId="1" numFmtId="4">
    <oc r="G842">
      <v>4054401.6</v>
    </oc>
    <nc r="G842">
      <v>950592.12000000011</v>
    </nc>
  </rcc>
  <rfmt sheetId="1" sqref="G842">
    <dxf>
      <fill>
        <patternFill patternType="solid">
          <bgColor rgb="FF92D050"/>
        </patternFill>
      </fill>
    </dxf>
  </rfmt>
  <rcc rId="17477" sId="1" numFmtId="4">
    <oc r="I842">
      <v>1636640.4</v>
    </oc>
    <nc r="I842">
      <v>2532175.2000000002</v>
    </nc>
  </rcc>
  <rcc rId="17478" sId="1" numFmtId="4">
    <oc r="F842">
      <v>2463464.4</v>
    </oc>
    <nc r="F842">
      <v>246346.44</v>
    </nc>
  </rcc>
  <rfmt sheetId="1" sqref="F842">
    <dxf>
      <fill>
        <patternFill patternType="solid">
          <bgColor rgb="FF92D050"/>
        </patternFill>
      </fill>
    </dxf>
  </rfmt>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79" sId="1" numFmtId="4">
    <oc r="M864">
      <v>9156363.5999999996</v>
    </oc>
    <nc r="M864">
      <v>7679863.2400000002</v>
    </nc>
  </rcc>
  <rfmt sheetId="1" sqref="M864">
    <dxf>
      <fill>
        <patternFill patternType="solid">
          <bgColor rgb="FF92D050"/>
        </patternFill>
      </fill>
    </dxf>
  </rfmt>
  <rfmt sheetId="1" sqref="D864">
    <dxf>
      <fill>
        <patternFill patternType="solid">
          <bgColor rgb="FF92D050"/>
        </patternFill>
      </fill>
    </dxf>
  </rfmt>
  <rfmt sheetId="1" sqref="E864 B864:C864">
    <dxf>
      <fill>
        <patternFill patternType="solid">
          <bgColor rgb="FF92D050"/>
        </patternFill>
      </fill>
    </dxf>
  </rfmt>
  <rcc rId="17480" sId="1" numFmtId="4">
    <oc r="M865">
      <v>8079113.5999999996</v>
    </oc>
    <nc r="M865">
      <v>6831204</v>
    </nc>
  </rcc>
  <rfmt sheetId="1" sqref="M865">
    <dxf>
      <fill>
        <patternFill patternType="solid">
          <bgColor rgb="FF92D050"/>
        </patternFill>
      </fill>
    </dxf>
  </rfmt>
  <rfmt sheetId="1" sqref="D865">
    <dxf>
      <fill>
        <patternFill patternType="solid">
          <bgColor rgb="FF92D050"/>
        </patternFill>
      </fill>
    </dxf>
  </rfmt>
  <rfmt sheetId="1" sqref="E865 B865:C865">
    <dxf>
      <fill>
        <patternFill patternType="solid">
          <bgColor rgb="FF92D050"/>
        </patternFill>
      </fill>
    </dxf>
  </rfmt>
  <rcc rId="17481" sId="1" numFmtId="4">
    <oc r="M861">
      <v>12118694.199999999</v>
    </oc>
    <nc r="M861">
      <v>10217303.940000001</v>
    </nc>
  </rcc>
  <rfmt sheetId="1" sqref="M861">
    <dxf>
      <fill>
        <patternFill patternType="solid">
          <bgColor rgb="FF92D050"/>
        </patternFill>
      </fill>
    </dxf>
  </rfmt>
  <rcc rId="17482" sId="1" numFmtId="4">
    <oc r="D861">
      <v>271443.11</v>
    </oc>
    <nc r="D861">
      <v>200457.36</v>
    </nc>
  </rcc>
  <rfmt sheetId="1" sqref="B861:E861">
    <dxf>
      <fill>
        <patternFill patternType="solid">
          <bgColor rgb="FF92D050"/>
        </patternFill>
      </fill>
    </dxf>
  </rfmt>
  <rcc rId="17483" sId="1" numFmtId="4">
    <oc r="M862">
      <v>12118711.199999999</v>
    </oc>
    <nc r="M862">
      <v>10341104.166666668</v>
    </nc>
  </rcc>
  <rfmt sheetId="1" sqref="M862">
    <dxf>
      <fill>
        <patternFill patternType="solid">
          <bgColor rgb="FF92D050"/>
        </patternFill>
      </fill>
    </dxf>
  </rfmt>
  <rfmt sheetId="1" sqref="E862">
    <dxf>
      <fill>
        <patternFill patternType="solid">
          <bgColor rgb="FF92D050"/>
        </patternFill>
      </fill>
    </dxf>
  </rfmt>
  <rfmt sheetId="1" sqref="B862:D862">
    <dxf>
      <fill>
        <patternFill patternType="solid">
          <bgColor rgb="FF92D050"/>
        </patternFill>
      </fill>
    </dxf>
  </rfmt>
  <rcc rId="17484" sId="1" numFmtId="4">
    <oc r="O863">
      <v>12121666.92</v>
    </oc>
    <nc r="O863">
      <v>11641066.800000001</v>
    </nc>
  </rcc>
  <rfmt sheetId="1" sqref="O863">
    <dxf>
      <fill>
        <patternFill patternType="solid">
          <bgColor rgb="FF92D050"/>
        </patternFill>
      </fill>
    </dxf>
  </rfmt>
  <rcc rId="17485" sId="1" numFmtId="4">
    <oc r="Q863">
      <v>19248046.449999999</v>
    </oc>
    <nc r="Q863">
      <v>13379253.6</v>
    </nc>
  </rcc>
  <rfmt sheetId="1" sqref="Q863">
    <dxf>
      <fill>
        <patternFill patternType="solid">
          <bgColor rgb="FF92D050"/>
        </patternFill>
      </fill>
    </dxf>
  </rfmt>
  <rcc rId="17486" sId="1" numFmtId="4">
    <oc r="J863">
      <v>5217091.97</v>
    </oc>
    <nc r="J863">
      <v>4261107.5999999996</v>
    </nc>
  </rcc>
  <rfmt sheetId="1" sqref="J863">
    <dxf>
      <fill>
        <patternFill patternType="solid">
          <bgColor rgb="FF92D050"/>
        </patternFill>
      </fill>
    </dxf>
  </rfmt>
  <rcc rId="17487" sId="1" numFmtId="4">
    <oc r="D863">
      <f>ROUND((F863+G863+H863+I863+J863+K863+M863+O863+P863+Q863+R863+S863)*0.0214,2)</f>
    </oc>
    <nc r="D863">
      <v>623401.6</v>
    </nc>
  </rcc>
  <rfmt sheetId="1" sqref="B863:D863">
    <dxf>
      <fill>
        <patternFill patternType="solid">
          <bgColor rgb="FF92D050"/>
        </patternFill>
      </fill>
    </dxf>
  </rfmt>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88" sId="1" numFmtId="4">
    <oc r="E866">
      <v>1607725.98</v>
    </oc>
    <nc r="E866">
      <v>361192.61</v>
    </nc>
  </rcc>
  <rfmt sheetId="1" sqref="E866 B866:C866">
    <dxf>
      <fill>
        <patternFill patternType="solid">
          <bgColor rgb="FF92D050"/>
        </patternFill>
      </fill>
    </dxf>
  </rfmt>
  <rcc rId="17489" sId="1" numFmtId="4">
    <oc r="O867">
      <v>7700176.2599999998</v>
    </oc>
    <nc r="O867">
      <v>6783659.8200000003</v>
    </nc>
  </rcc>
  <rfmt sheetId="1" sqref="O867">
    <dxf>
      <fill>
        <patternFill patternType="solid">
          <bgColor rgb="FF92D050"/>
        </patternFill>
      </fill>
    </dxf>
  </rfmt>
  <rcc rId="17490" sId="1" numFmtId="4">
    <oc r="D867">
      <v>164783.76999999999</v>
    </oc>
    <nc r="D867">
      <v>33918.300000000003</v>
    </nc>
  </rcc>
  <rfmt sheetId="1" sqref="B867:D867">
    <dxf>
      <fill>
        <patternFill patternType="solid">
          <bgColor rgb="FF92D050"/>
        </patternFill>
      </fill>
    </dxf>
  </rfmt>
  <rcc rId="17491" sId="1" numFmtId="4">
    <oc r="M868">
      <v>13734545.4</v>
    </oc>
    <nc r="M868">
      <v>11426597.494999999</v>
    </nc>
  </rcc>
  <rfmt sheetId="1" sqref="M868">
    <dxf>
      <fill>
        <patternFill patternType="solid">
          <bgColor rgb="FF92D050"/>
        </patternFill>
      </fill>
    </dxf>
  </rfmt>
  <rfmt sheetId="1" sqref="E868">
    <dxf>
      <fill>
        <patternFill patternType="solid">
          <bgColor rgb="FF92D050"/>
        </patternFill>
      </fill>
    </dxf>
  </rfmt>
  <rfmt sheetId="1" sqref="B868:D868">
    <dxf>
      <fill>
        <patternFill patternType="solid">
          <bgColor rgb="FF92D050"/>
        </patternFill>
      </fill>
    </dxf>
  </rfmt>
  <rcc rId="17492" sId="1" numFmtId="4">
    <oc r="H869">
      <v>8334859.71</v>
    </oc>
    <nc r="H869">
      <v>7609894.7999999998</v>
    </nc>
  </rcc>
  <rfmt sheetId="1" sqref="H869">
    <dxf>
      <fill>
        <patternFill patternType="solid">
          <bgColor rgb="FF92D050"/>
        </patternFill>
      </fill>
    </dxf>
  </rfmt>
  <rfmt sheetId="1" sqref="G869">
    <dxf>
      <fill>
        <patternFill patternType="solid">
          <bgColor rgb="FF92D050"/>
        </patternFill>
      </fill>
    </dxf>
  </rfmt>
  <rfmt sheetId="1" sqref="F869">
    <dxf>
      <fill>
        <patternFill patternType="solid">
          <bgColor rgb="FF92D050"/>
        </patternFill>
      </fill>
    </dxf>
  </rfmt>
  <rfmt sheetId="1" sqref="F870">
    <dxf>
      <fill>
        <patternFill patternType="solid">
          <bgColor rgb="FF92D050"/>
        </patternFill>
      </fill>
    </dxf>
  </rfmt>
  <rfmt sheetId="1" sqref="P871">
    <dxf>
      <fill>
        <patternFill patternType="solid">
          <bgColor rgb="FF92D050"/>
        </patternFill>
      </fill>
    </dxf>
  </rfmt>
  <rcc rId="17493" sId="1" numFmtId="4">
    <oc r="O871">
      <v>10672097.52</v>
    </oc>
    <nc r="O871">
      <v>10548219.6</v>
    </nc>
  </rcc>
  <rfmt sheetId="1" sqref="O871">
    <dxf>
      <fill>
        <patternFill patternType="solid">
          <bgColor rgb="FF92D050"/>
        </patternFill>
      </fill>
    </dxf>
  </rfmt>
  <rcc rId="17494" sId="1" numFmtId="4">
    <oc r="J871">
      <v>4174997.69</v>
    </oc>
    <nc r="J871">
      <v>3041232</v>
    </nc>
  </rcc>
  <rfmt sheetId="1" sqref="J871">
    <dxf>
      <fill>
        <patternFill patternType="solid">
          <bgColor rgb="FF92D050"/>
        </patternFill>
      </fill>
    </dxf>
  </rfmt>
  <rfmt sheetId="1" sqref="G871">
    <dxf>
      <fill>
        <patternFill patternType="solid">
          <bgColor rgb="FF92D050"/>
        </patternFill>
      </fill>
    </dxf>
  </rfmt>
  <rfmt sheetId="1" sqref="F871">
    <dxf>
      <fill>
        <patternFill patternType="solid">
          <bgColor rgb="FF92D050"/>
        </patternFill>
      </fill>
    </dxf>
  </rfmt>
  <rfmt sheetId="1" sqref="O872">
    <dxf>
      <fill>
        <patternFill patternType="solid">
          <bgColor rgb="FF92D050"/>
        </patternFill>
      </fill>
    </dxf>
  </rfmt>
  <rcc rId="17495" sId="1" numFmtId="4">
    <oc r="J872">
      <v>2568187.61</v>
    </oc>
    <nc r="J872">
      <v>1741170.03</v>
    </nc>
  </rcc>
  <rfmt sheetId="1" sqref="J872">
    <dxf>
      <fill>
        <patternFill patternType="solid">
          <bgColor rgb="FF92D050"/>
        </patternFill>
      </fill>
    </dxf>
  </rfmt>
  <rcc rId="17496" sId="1" numFmtId="4">
    <oc r="H872">
      <v>4490357.0999999996</v>
    </oc>
    <nc r="H872">
      <v>1741170.03</v>
    </nc>
  </rcc>
  <rfmt sheetId="1" sqref="H872">
    <dxf>
      <fill>
        <patternFill patternType="solid">
          <bgColor rgb="FF92D050"/>
        </patternFill>
      </fill>
    </dxf>
  </rfmt>
  <rcc rId="17497" sId="1" numFmtId="4">
    <oc r="G872">
      <v>6186129.6100000003</v>
    </oc>
    <nc r="G872">
      <v>3931106.25</v>
    </nc>
  </rcc>
  <rfmt sheetId="1" sqref="G872">
    <dxf>
      <fill>
        <patternFill patternType="solid">
          <bgColor rgb="FF92D050"/>
        </patternFill>
      </fill>
    </dxf>
  </rfmt>
  <rcc rId="17498" sId="1" numFmtId="4">
    <oc r="I872">
      <v>2147388.89</v>
    </oc>
    <nc r="I872">
      <v>360504.5</v>
    </nc>
  </rcc>
  <rfmt sheetId="1" sqref="I872">
    <dxf>
      <fill>
        <patternFill patternType="solid">
          <bgColor rgb="FF92D050"/>
        </patternFill>
      </fill>
    </dxf>
  </rfmt>
  <rfmt sheetId="1" sqref="F872">
    <dxf>
      <fill>
        <patternFill patternType="solid">
          <bgColor rgb="FF92D050"/>
        </patternFill>
      </fill>
    </dxf>
  </rfmt>
  <rcc rId="17499" sId="1" numFmtId="4">
    <oc r="M873">
      <v>4039516.2</v>
    </oc>
    <nc r="M873">
      <v>3421193.9600000004</v>
    </nc>
  </rcc>
  <rfmt sheetId="1" sqref="M873">
    <dxf>
      <fill>
        <patternFill patternType="solid">
          <bgColor rgb="FF92D050"/>
        </patternFill>
      </fill>
    </dxf>
  </rfmt>
  <rfmt sheetId="1" sqref="E873">
    <dxf>
      <fill>
        <patternFill patternType="solid">
          <bgColor rgb="FF92D050"/>
        </patternFill>
      </fill>
    </dxf>
  </rfmt>
  <rcc rId="17500" sId="1" numFmtId="4">
    <oc r="D873">
      <v>90481.03</v>
    </oc>
    <nc r="D873">
      <v>66818.289999999994</v>
    </nc>
  </rcc>
  <rfmt sheetId="1" sqref="B873:D873">
    <dxf>
      <fill>
        <patternFill patternType="solid">
          <bgColor rgb="FF92D050"/>
        </patternFill>
      </fill>
    </dxf>
  </rfmt>
  <rcc rId="17501" sId="1" numFmtId="4">
    <oc r="M874">
      <v>2019730.6</v>
    </oc>
    <nc r="M874">
      <v>1722170.3200000003</v>
    </nc>
  </rcc>
  <rfmt sheetId="1" sqref="M874">
    <dxf>
      <fill>
        <patternFill patternType="solid">
          <bgColor rgb="FF92D050"/>
        </patternFill>
      </fill>
    </dxf>
  </rfmt>
  <rcc rId="17502" sId="1" numFmtId="4">
    <oc r="D874">
      <v>45240.52</v>
    </oc>
    <nc r="D874">
      <v>33408.68</v>
    </nc>
  </rcc>
  <rfmt sheetId="1" sqref="B874:E874">
    <dxf>
      <fill>
        <patternFill patternType="solid">
          <bgColor rgb="FF92D050"/>
        </patternFill>
      </fill>
    </dxf>
  </rfmt>
  <rcc rId="17503" sId="1" numFmtId="4">
    <oc r="M875">
      <v>12118711.199999999</v>
    </oc>
    <nc r="M875">
      <v>10341104.166666668</v>
    </nc>
  </rcc>
  <rfmt sheetId="1" sqref="M875">
    <dxf>
      <fill>
        <patternFill patternType="solid">
          <bgColor rgb="FF92D050"/>
        </patternFill>
      </fill>
    </dxf>
  </rfmt>
  <rfmt sheetId="1" sqref="B875:E875">
    <dxf>
      <fill>
        <patternFill patternType="solid">
          <bgColor rgb="FF92D050"/>
        </patternFill>
      </fill>
    </dxf>
  </rfmt>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04" sId="1" numFmtId="4">
    <oc r="M876">
      <v>16158274.800000001</v>
    </oc>
    <nc r="M876">
      <v>13615356.660000002</v>
    </nc>
  </rcc>
  <rfmt sheetId="1" sqref="M876">
    <dxf>
      <fill>
        <patternFill patternType="solid">
          <bgColor rgb="FF92D050"/>
        </patternFill>
      </fill>
    </dxf>
  </rfmt>
  <rcc rId="17505" sId="1" numFmtId="4">
    <oc r="D876">
      <v>361924.15</v>
    </oc>
    <nc r="D876">
      <v>267276.73</v>
    </nc>
  </rcc>
  <rfmt sheetId="1" sqref="B876:E876">
    <dxf>
      <fill>
        <patternFill patternType="solid">
          <bgColor rgb="FF92D050"/>
        </patternFill>
      </fill>
    </dxf>
  </rfmt>
  <rcc rId="17506" sId="1" numFmtId="4">
    <oc r="M877">
      <v>13734546</v>
    </oc>
    <nc r="M877">
      <v>11393126.16</v>
    </nc>
  </rcc>
  <rfmt sheetId="1" sqref="M877">
    <dxf>
      <fill>
        <patternFill patternType="solid">
          <bgColor rgb="FF92D050"/>
        </patternFill>
      </fill>
    </dxf>
  </rfmt>
  <rfmt sheetId="1" sqref="B877:E877">
    <dxf>
      <fill>
        <patternFill patternType="solid">
          <bgColor rgb="FF92D050"/>
        </patternFill>
      </fill>
    </dxf>
  </rfmt>
  <rcc rId="17507" sId="1" numFmtId="4">
    <oc r="M857">
      <v>6059352</v>
    </oc>
    <nc r="M857">
      <v>5120235.7399999993</v>
    </nc>
  </rcc>
  <rfmt sheetId="1" sqref="M857">
    <dxf>
      <fill>
        <patternFill patternType="solid">
          <bgColor rgb="FF92D050"/>
        </patternFill>
      </fill>
    </dxf>
  </rfmt>
  <rcc rId="17508" sId="1" numFmtId="4">
    <oc r="D857">
      <v>135721.56</v>
    </oc>
    <nc r="D857">
      <v>100228.76</v>
    </nc>
  </rcc>
  <rfmt sheetId="1" sqref="B857:E857">
    <dxf>
      <fill>
        <patternFill patternType="solid">
          <bgColor rgb="FF92D050"/>
        </patternFill>
      </fill>
    </dxf>
  </rfmt>
  <rcc rId="17509" sId="1" numFmtId="4">
    <oc r="M858">
      <v>6059352</v>
    </oc>
    <nc r="M858">
      <v>5120235.7399999993</v>
    </nc>
  </rcc>
  <rfmt sheetId="1" sqref="M858">
    <dxf>
      <fill>
        <patternFill patternType="solid">
          <bgColor rgb="FF92D050"/>
        </patternFill>
      </fill>
    </dxf>
  </rfmt>
  <rcc rId="17510" sId="1" numFmtId="4">
    <oc r="D858">
      <v>135721.56</v>
    </oc>
    <nc r="D858">
      <v>100228.76</v>
    </nc>
  </rcc>
  <rfmt sheetId="1" sqref="B858:E858">
    <dxf>
      <fill>
        <patternFill patternType="solid">
          <bgColor rgb="FF92D050"/>
        </patternFill>
      </fill>
    </dxf>
  </rfmt>
  <rcc rId="17511" sId="1" numFmtId="4">
    <oc r="M859">
      <v>6059355</v>
    </oc>
    <nc r="M859">
      <v>5182815.291666667</v>
    </nc>
  </rcc>
  <rfmt sheetId="1" sqref="M859">
    <dxf>
      <fill>
        <patternFill patternType="solid">
          <bgColor rgb="FF92D050"/>
        </patternFill>
      </fill>
    </dxf>
  </rfmt>
  <rfmt sheetId="1" sqref="B859:E859">
    <dxf>
      <fill>
        <patternFill patternType="solid">
          <bgColor rgb="FF92D050"/>
        </patternFill>
      </fill>
    </dxf>
  </rfmt>
  <rcc rId="17512" sId="1" numFmtId="4">
    <oc r="M860">
      <v>6059354</v>
    </oc>
    <nc r="M860">
      <v>5120235.46</v>
    </nc>
  </rcc>
  <rfmt sheetId="1" sqref="M860">
    <dxf>
      <fill>
        <patternFill patternType="solid">
          <bgColor rgb="FF92D050"/>
        </patternFill>
      </fill>
    </dxf>
  </rfmt>
  <rcc rId="17513" sId="1" numFmtId="4">
    <oc r="D860">
      <v>135721.56</v>
    </oc>
    <nc r="D860">
      <v>100228.79</v>
    </nc>
  </rcc>
  <rfmt sheetId="1" sqref="B860:E860">
    <dxf>
      <fill>
        <patternFill patternType="solid">
          <bgColor rgb="FF92D050"/>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14" sId="1" numFmtId="4">
    <oc r="M862">
      <v>10341104.166666668</v>
    </oc>
    <nc r="M862">
      <v>12118711.199999999</v>
    </nc>
  </rcc>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803">
    <dxf>
      <fill>
        <patternFill patternType="solid">
          <bgColor rgb="FFFFFF00"/>
        </patternFill>
      </fill>
    </dxf>
  </rfmt>
  <rcc rId="17514" sId="1" numFmtId="4">
    <oc r="G1803">
      <v>3052449.43</v>
    </oc>
    <nc r="G1803">
      <v>3533071.94</v>
    </nc>
  </rcc>
  <rfmt sheetId="1" sqref="I1803">
    <dxf>
      <fill>
        <patternFill patternType="solid">
          <bgColor rgb="FFFFFF00"/>
        </patternFill>
      </fill>
    </dxf>
  </rfmt>
  <rcc rId="17515" sId="1" numFmtId="4">
    <oc r="I1803">
      <v>1059595.6399999999</v>
    </oc>
    <nc r="I1803">
      <v>523021.54</v>
    </nc>
  </rcc>
  <rfmt sheetId="1" sqref="H1803">
    <dxf>
      <fill>
        <patternFill patternType="solid">
          <bgColor rgb="FFFFFF00"/>
        </patternFill>
      </fill>
    </dxf>
  </rfmt>
  <rcc rId="17516" sId="1" numFmtId="4">
    <oc r="H1803">
      <v>2215696.86</v>
    </oc>
    <nc r="H1803">
      <v>1286055.79</v>
    </nc>
  </rcc>
  <rfmt sheetId="1" sqref="F1798">
    <dxf>
      <fill>
        <patternFill patternType="solid">
          <bgColor rgb="FFFFFF00"/>
        </patternFill>
      </fill>
    </dxf>
  </rfmt>
  <rcc rId="17517" sId="1" numFmtId="4">
    <oc r="F1798">
      <v>890437.8</v>
    </oc>
    <nc r="F1798">
      <v>750835.27</v>
    </nc>
  </rcc>
  <rfmt sheetId="1" sqref="F1800">
    <dxf>
      <fill>
        <patternFill patternType="solid">
          <bgColor rgb="FFFFFF00"/>
        </patternFill>
      </fill>
    </dxf>
  </rfmt>
  <rcc rId="17518" sId="1" numFmtId="4">
    <oc r="F1800">
      <v>824704.39</v>
    </oc>
    <nc r="F1800">
      <v>1043695.21</v>
    </nc>
  </rcc>
  <rfmt sheetId="1" sqref="G1801">
    <dxf>
      <fill>
        <patternFill patternType="solid">
          <bgColor rgb="FFFFFF00"/>
        </patternFill>
      </fill>
    </dxf>
  </rfmt>
  <rcc rId="17519" sId="1" numFmtId="4">
    <oc r="G1801">
      <v>2752957.3</v>
    </oc>
    <nc r="G1801">
      <v>3198839.66</v>
    </nc>
  </rcc>
  <rfmt sheetId="1" sqref="J1801">
    <dxf>
      <fill>
        <patternFill patternType="solid">
          <bgColor rgb="FFFFFF00"/>
        </patternFill>
      </fill>
    </dxf>
  </rfmt>
  <rcc rId="17520" sId="1" numFmtId="4">
    <oc r="J1801">
      <v>1142897.3</v>
    </oc>
    <nc r="J1801">
      <v>707224.01</v>
    </nc>
  </rcc>
  <rfmt sheetId="1" sqref="F1801">
    <dxf>
      <fill>
        <patternFill patternType="solid">
          <bgColor rgb="FFFFFF00"/>
        </patternFill>
      </fill>
    </dxf>
  </rfmt>
  <rcc rId="17521" sId="1" numFmtId="4">
    <oc r="F1801">
      <v>866433.05</v>
    </oc>
    <nc r="F1801">
      <v>886724.61</v>
    </nc>
  </rcc>
  <rfmt sheetId="1" sqref="P1801">
    <dxf>
      <fill>
        <patternFill patternType="solid">
          <bgColor rgb="FFFFFF00"/>
        </patternFill>
      </fill>
    </dxf>
  </rfmt>
  <rcc rId="17522" sId="1" numFmtId="4">
    <oc r="P1801">
      <v>1278291.75</v>
    </oc>
    <nc r="P1801">
      <v>1215809.45</v>
    </nc>
  </rcc>
  <rfmt sheetId="1" sqref="O1802">
    <dxf>
      <fill>
        <patternFill patternType="solid">
          <bgColor rgb="FFFFFF00"/>
        </patternFill>
      </fill>
    </dxf>
  </rfmt>
  <rcc rId="17523" sId="1" numFmtId="4">
    <oc r="O1802">
      <v>3899858.1</v>
    </oc>
    <nc r="O1802">
      <v>4918806.91</v>
    </nc>
  </rcc>
  <rfmt sheetId="1" sqref="F1799">
    <dxf>
      <fill>
        <patternFill patternType="solid">
          <bgColor rgb="FFFFFF00"/>
        </patternFill>
      </fill>
    </dxf>
  </rfmt>
  <rcc rId="17524" sId="1" numFmtId="4">
    <oc r="F1799">
      <v>296607.62</v>
    </oc>
    <nc r="F1799">
      <v>244503.35</v>
    </nc>
  </rcc>
  <rfmt sheetId="1" sqref="G1799">
    <dxf>
      <fill>
        <patternFill patternType="solid">
          <bgColor rgb="FFFFFF00"/>
        </patternFill>
      </fill>
    </dxf>
  </rfmt>
  <rcc rId="17525" sId="1" numFmtId="4">
    <oc r="G1799">
      <v>942424.93</v>
    </oc>
    <nc r="G1799">
      <v>807045.2</v>
    </nc>
  </rcc>
  <rfmt sheetId="1" sqref="J1799">
    <dxf>
      <fill>
        <patternFill patternType="solid">
          <bgColor rgb="FFFFFF00"/>
        </patternFill>
      </fill>
    </dxf>
  </rfmt>
  <rcc rId="17526" sId="1" numFmtId="4">
    <oc r="J1799">
      <v>391250.13</v>
    </oc>
    <nc r="J1799">
      <v>343950.32</v>
    </nc>
  </rcc>
  <rfmt sheetId="1" sqref="G1797">
    <dxf>
      <fill>
        <patternFill patternType="solid">
          <bgColor rgb="FFFFFF00"/>
        </patternFill>
      </fill>
    </dxf>
  </rfmt>
  <rcc rId="17527" sId="1" numFmtId="4">
    <oc r="G1797">
      <v>9461050.6999999993</v>
    </oc>
    <nc r="G1797">
      <v>4540770.8600000003</v>
    </nc>
  </rcc>
  <rfmt sheetId="1" sqref="J1797">
    <dxf>
      <fill>
        <patternFill patternType="solid">
          <bgColor rgb="FFFFFF00"/>
        </patternFill>
      </fill>
    </dxf>
  </rfmt>
  <rcc rId="17528" sId="1" numFmtId="4">
    <oc r="J1797">
      <v>3927723.31</v>
    </oc>
    <nc r="J1797">
      <v>1806170.1</v>
    </nc>
  </rcc>
  <rfmt sheetId="1" sqref="F1797">
    <dxf>
      <fill>
        <patternFill patternType="solid">
          <bgColor rgb="FFFFFF00"/>
        </patternFill>
      </fill>
    </dxf>
  </rfmt>
  <rcc rId="17529" sId="1" numFmtId="4">
    <oc r="F1797">
      <v>2993771.18</v>
    </oc>
    <nc r="F1797">
      <v>1638008.32</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'2020-2022'!$A$7:$S$2125</formula>
    <oldFormula>'2020-2022'!$A$7:$S$2125</oldFormula>
  </rdn>
  <rdn rId="0" localSheetId="2" customView="1" name="Z_80B49383_3F91_409A_996F_34ABFA0932ED_.wvu.FilterData" hidden="1" oldHidden="1">
    <formula>Примечания!$A$2:$G$162</formula>
    <oldFormula>Примечания!$A$2:$G$162</oldFormula>
  </rdn>
  <rcv guid="{80B49383-3F91-409A-996F-34ABFA0932ED}" action="add"/>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898:XFD898">
    <dxf>
      <fill>
        <patternFill patternType="solid">
          <bgColor rgb="FF92D050"/>
        </patternFill>
      </fill>
    </dxf>
  </rfmt>
  <rcc rId="17534" sId="1" numFmtId="4">
    <oc r="Q881">
      <v>4683756.5199999996</v>
    </oc>
    <nc r="Q881">
      <v>2234060.87</v>
    </nc>
  </rcc>
  <rfmt sheetId="1" sqref="Q881">
    <dxf>
      <fill>
        <patternFill patternType="solid">
          <bgColor rgb="FF92D050"/>
        </patternFill>
      </fill>
    </dxf>
  </rfmt>
  <rcc rId="17535" sId="1" numFmtId="4">
    <oc r="P881">
      <v>2345817.7200000002</v>
    </oc>
    <nc r="P881">
      <v>121390.72</v>
    </nc>
  </rcc>
  <rfmt sheetId="1" sqref="P881">
    <dxf>
      <fill>
        <patternFill patternType="solid">
          <bgColor rgb="FF92D050"/>
        </patternFill>
      </fill>
    </dxf>
  </rfmt>
  <rfmt sheetId="1" sqref="A883:XFD883">
    <dxf>
      <fill>
        <patternFill patternType="solid">
          <bgColor rgb="FF92D050"/>
        </patternFill>
      </fill>
    </dxf>
  </rfmt>
  <rfmt sheetId="1" sqref="A884:XFD884">
    <dxf>
      <fill>
        <patternFill patternType="solid">
          <bgColor rgb="FF92D050"/>
        </patternFill>
      </fill>
    </dxf>
  </rfmt>
  <rcc rId="17536" sId="1" numFmtId="4">
    <oc r="E885">
      <v>119904.42</v>
    </oc>
    <nc r="E885">
      <v>26247.64</v>
    </nc>
  </rcc>
  <rfmt sheetId="1" sqref="A885:XFD885">
    <dxf>
      <fill>
        <patternFill patternType="solid">
          <bgColor rgb="FF92D050"/>
        </patternFill>
      </fill>
    </dxf>
  </rfmt>
  <rcc rId="17537" sId="1" numFmtId="4">
    <oc r="E886">
      <v>332443.84000000003</v>
    </oc>
    <nc r="E886">
      <v>74302.080000000002</v>
    </nc>
  </rcc>
  <rfmt sheetId="1" sqref="A886:XFD886">
    <dxf>
      <fill>
        <patternFill patternType="solid">
          <bgColor rgb="FF92D050"/>
        </patternFill>
      </fill>
    </dxf>
  </rfmt>
  <rcc rId="17538" sId="1" numFmtId="4">
    <oc r="E887">
      <v>1153652.54</v>
    </oc>
    <nc r="E887">
      <v>128566.86</v>
    </nc>
  </rcc>
  <rfmt sheetId="1" sqref="A887:XFD887">
    <dxf>
      <fill>
        <patternFill patternType="solid">
          <bgColor rgb="FF92D050"/>
        </patternFill>
      </fill>
    </dxf>
  </rfmt>
  <rfmt sheetId="1" sqref="A888:XFD888">
    <dxf>
      <fill>
        <patternFill patternType="solid">
          <bgColor rgb="FF92D050"/>
        </patternFill>
      </fill>
    </dxf>
  </rfmt>
  <rfmt sheetId="1" sqref="A889:XFD889">
    <dxf>
      <fill>
        <patternFill patternType="solid">
          <bgColor rgb="FF92D050"/>
        </patternFill>
      </fill>
    </dxf>
  </rfmt>
  <rcc rId="17539" sId="1" numFmtId="4">
    <oc r="E890">
      <v>247649.54</v>
    </oc>
    <nc r="E890">
      <v>94186.11</v>
    </nc>
  </rcc>
  <rfmt sheetId="1" sqref="A890:XFD890">
    <dxf>
      <fill>
        <patternFill patternType="solid">
          <bgColor rgb="FF92D050"/>
        </patternFill>
      </fill>
    </dxf>
  </rfmt>
  <rcc rId="17540" sId="1" numFmtId="4">
    <oc r="E891">
      <v>603311.09</v>
    </oc>
    <nc r="E891">
      <v>30917.95</v>
    </nc>
  </rcc>
  <rfmt sheetId="1" sqref="A891:XFD891">
    <dxf>
      <fill>
        <patternFill patternType="solid">
          <bgColor rgb="FF92D050"/>
        </patternFill>
      </fill>
    </dxf>
  </rfmt>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881">
    <dxf>
      <fill>
        <patternFill patternType="solid">
          <bgColor rgb="FF92D050"/>
        </patternFill>
      </fill>
    </dxf>
  </rfmt>
  <rcc rId="17541" sId="1" numFmtId="4">
    <oc r="J881">
      <v>2097338.69</v>
    </oc>
    <nc r="J881">
      <v>283215.83</v>
    </nc>
  </rcc>
  <rcc rId="17542" sId="1" numFmtId="4">
    <oc r="D881">
      <f>ROUND((F881+G881+H881+I881+J881+K881+M881+O881+P881+Q881+R881+S881)*0.0214,2)</f>
    </oc>
    <nc r="D881">
      <v>178114.55000000002</v>
    </nc>
  </rcc>
  <rfmt sheetId="1" sqref="A881:XFD881">
    <dxf>
      <fill>
        <patternFill>
          <bgColor rgb="FF92D050"/>
        </patternFill>
      </fill>
    </dxf>
  </rfmt>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43" sId="1" numFmtId="4">
    <oc r="E892">
      <v>127969.01</v>
    </oc>
    <nc r="E892">
      <v>118823.88</v>
    </nc>
  </rcc>
  <rfmt sheetId="1" sqref="A892:XFD892">
    <dxf>
      <fill>
        <patternFill patternType="solid">
          <bgColor rgb="FF92D050"/>
        </patternFill>
      </fill>
    </dxf>
  </rfmt>
  <rcc rId="17544" sId="1" numFmtId="4">
    <oc r="E893">
      <v>235638.81</v>
    </oc>
    <nc r="E893">
      <v>201671.29</v>
    </nc>
  </rcc>
  <rfmt sheetId="1" sqref="A893:XFD893">
    <dxf>
      <fill>
        <patternFill patternType="solid">
          <bgColor rgb="FF92D050"/>
        </patternFill>
      </fill>
    </dxf>
  </rfmt>
  <rcc rId="17545" sId="1" numFmtId="4">
    <oc r="E894">
      <v>91211.56</v>
    </oc>
    <nc r="E894">
      <v>97324.07</v>
    </nc>
  </rcc>
  <rfmt sheetId="1" sqref="A894:XFD894">
    <dxf>
      <fill>
        <patternFill patternType="solid">
          <bgColor rgb="FF92D050"/>
        </patternFill>
      </fill>
    </dxf>
  </rfmt>
  <rcc rId="17546" sId="1" numFmtId="4">
    <oc r="E895">
      <v>196709.75</v>
    </oc>
    <nc r="E895">
      <v>176427.01</v>
    </nc>
  </rcc>
  <rfmt sheetId="1" sqref="A895:XFD895">
    <dxf>
      <fill>
        <patternFill patternType="solid">
          <bgColor rgb="FF92D050"/>
        </patternFill>
      </fill>
    </dxf>
  </rfmt>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47" sId="1" numFmtId="4">
    <oc r="E896">
      <v>241499.05</v>
    </oc>
    <nc r="E896">
      <v>168613.13</v>
    </nc>
  </rcc>
  <rfmt sheetId="1" sqref="A896:XFD896">
    <dxf>
      <fill>
        <patternFill patternType="solid">
          <bgColor rgb="FF92D050"/>
        </patternFill>
      </fill>
    </dxf>
  </rfmt>
  <rcc rId="17548" sId="1" numFmtId="4">
    <oc r="O897">
      <v>53017.2</v>
    </oc>
    <nc r="O897">
      <v>48244.800000000003</v>
    </nc>
  </rcc>
  <rfmt sheetId="1" sqref="A897:XFD897">
    <dxf>
      <fill>
        <patternFill patternType="solid">
          <bgColor rgb="FF92D050"/>
        </patternFill>
      </fill>
    </dxf>
  </rfmt>
  <rcc rId="17549" sId="1" numFmtId="4">
    <oc r="O900">
      <v>2226893.44</v>
    </oc>
    <nc r="O900">
      <v>3706798.83</v>
    </nc>
  </rcc>
  <rfmt sheetId="1" sqref="O900">
    <dxf>
      <fill>
        <patternFill patternType="solid">
          <bgColor rgb="FF92D050"/>
        </patternFill>
      </fill>
    </dxf>
  </rfmt>
  <rcc rId="17550" sId="1" numFmtId="4">
    <oc r="Q900">
      <v>3156990.91</v>
    </oc>
    <nc r="Q900">
      <v>564078.18999999994</v>
    </nc>
  </rcc>
  <rfmt sheetId="1" sqref="Q900">
    <dxf>
      <fill>
        <patternFill patternType="solid">
          <bgColor rgb="FF92D050"/>
        </patternFill>
      </fill>
    </dxf>
  </rfmt>
  <rfmt sheetId="1" sqref="A899:XFD899">
    <dxf>
      <fill>
        <patternFill patternType="solid">
          <bgColor rgb="FF92D050"/>
        </patternFill>
      </fill>
    </dxf>
  </rfmt>
  <rcc rId="17551" sId="1" numFmtId="4">
    <oc r="G902">
      <v>1147715.71</v>
    </oc>
    <nc r="G902">
      <v>370117.76</v>
    </nc>
  </rcc>
  <rcc rId="17552" sId="1" numFmtId="4">
    <oc r="D902">
      <f>ROUND((F902+G902+H902+I902+J902+K902+M902+O902+P902+Q902+R902+S902)*0.0214,2)</f>
    </oc>
    <nc r="D902">
      <v>4830.04</v>
    </nc>
  </rcc>
  <rfmt sheetId="1" sqref="A902:XFD902">
    <dxf>
      <fill>
        <patternFill patternType="solid">
          <bgColor rgb="FF92D050"/>
        </patternFill>
      </fill>
    </dxf>
  </rfmt>
  <rfmt sheetId="1" sqref="A904:XFD904">
    <dxf>
      <fill>
        <patternFill patternType="solid">
          <bgColor rgb="FF92D050"/>
        </patternFill>
      </fill>
    </dxf>
  </rfmt>
  <rcc rId="17553" sId="1" numFmtId="4">
    <oc r="O905">
      <v>5355467.1900000004</v>
    </oc>
    <nc r="O905">
      <v>8673531.0800000001</v>
    </nc>
  </rcc>
  <rfmt sheetId="1" sqref="O905">
    <dxf>
      <fill>
        <patternFill patternType="solid">
          <bgColor rgb="FF92D050"/>
        </patternFill>
      </fill>
    </dxf>
  </rfmt>
  <rcc rId="17554" sId="1" numFmtId="4">
    <oc r="D905">
      <f>ROUND((F905+G905+H905+I905+J905+K905+M905+O905+P905+Q905+R905+S905)*0.0214,2)</f>
    </oc>
    <nc r="D905">
      <v>176332.89</v>
    </nc>
  </rcc>
  <rfmt sheetId="1" sqref="A905:XFD905">
    <dxf>
      <fill>
        <patternFill>
          <bgColor rgb="FF92D050"/>
        </patternFill>
      </fill>
    </dxf>
  </rfmt>
  <rcc rId="17555" sId="1" numFmtId="4">
    <oc r="G1590">
      <v>1227518.56</v>
    </oc>
    <nc r="G1590">
      <v>1076024.54</v>
    </nc>
  </rcc>
  <rfmt sheetId="1" sqref="G1590">
    <dxf>
      <fill>
        <patternFill patternType="solid">
          <bgColor rgb="FF92D050"/>
        </patternFill>
      </fill>
    </dxf>
  </rfmt>
  <rcc rId="17556" sId="1" numFmtId="4">
    <oc r="J1590">
      <v>509600.19</v>
    </oc>
    <nc r="J1590">
      <v>95163.33</v>
    </nc>
  </rcc>
  <rfmt sheetId="1" sqref="J1590">
    <dxf>
      <fill>
        <patternFill patternType="solid">
          <bgColor rgb="FF92D050"/>
        </patternFill>
      </fill>
    </dxf>
  </rfmt>
  <rcc rId="17557" sId="1" numFmtId="4">
    <oc r="D1590">
      <f>ROUND((F1590+G1590+H1590+I1590+J1590+K1590+M1590+O1590+P1590+Q1590+R1590+S1590)*0.0214,2)</f>
    </oc>
    <nc r="D1590">
      <v>23810.25</v>
    </nc>
  </rcc>
  <rfmt sheetId="1" sqref="A1590:XFD1590">
    <dxf>
      <fill>
        <patternFill>
          <bgColor rgb="FF92D050"/>
        </patternFill>
      </fill>
    </dxf>
  </rfmt>
  <rcc rId="17558" sId="1">
    <oc r="B1579" t="inlineStr">
      <is>
        <t>мкр. 10-й, д. 8</t>
      </is>
    </oc>
    <nc r="B1579" t="inlineStr">
      <is>
        <t>мкр. 10-й, д. 7</t>
      </is>
    </nc>
  </rcc>
  <rfmt sheetId="1" sqref="F900">
    <dxf>
      <fill>
        <patternFill patternType="solid">
          <bgColor rgb="FF92D050"/>
        </patternFill>
      </fill>
    </dxf>
  </rfmt>
  <rfmt sheetId="1" sqref="H900">
    <dxf>
      <fill>
        <patternFill patternType="solid">
          <bgColor rgb="FF92D050"/>
        </patternFill>
      </fill>
    </dxf>
  </rfmt>
  <rfmt sheetId="1" sqref="I900">
    <dxf>
      <fill>
        <patternFill patternType="solid">
          <bgColor rgb="FF92D050"/>
        </patternFill>
      </fill>
    </dxf>
  </rfmt>
  <rfmt sheetId="1" sqref="J900">
    <dxf>
      <fill>
        <patternFill patternType="solid">
          <bgColor rgb="FF92D050"/>
        </patternFill>
      </fill>
    </dxf>
  </rfmt>
  <rcc rId="17559" sId="1" numFmtId="4">
    <oc r="D900">
      <f>ROUND((F899+G899+H899+I899+J899+K899+M899+O899+P899+Q899+R899+S899)*0.0214,2)</f>
    </oc>
    <nc r="D900">
      <v>118881.23</v>
    </nc>
  </rcc>
  <rfmt sheetId="1" sqref="A900:XFD900">
    <dxf>
      <fill>
        <patternFill>
          <bgColor rgb="FF92D050"/>
        </patternFill>
      </fill>
    </dxf>
  </rfmt>
  <rfmt sheetId="1" sqref="A901:XFD901">
    <dxf>
      <fill>
        <patternFill patternType="solid">
          <bgColor rgb="FF92D050"/>
        </patternFill>
      </fill>
    </dxf>
  </rfmt>
  <rfmt sheetId="1" sqref="A906:XFD906">
    <dxf>
      <fill>
        <patternFill patternType="solid">
          <bgColor rgb="FF92D050"/>
        </patternFill>
      </fill>
    </dxf>
  </rfmt>
  <rfmt sheetId="1" sqref="A907:XFD907">
    <dxf>
      <fill>
        <patternFill patternType="solid">
          <bgColor rgb="FF92D050"/>
        </patternFill>
      </fill>
    </dxf>
  </rfmt>
  <rfmt sheetId="1" sqref="A908:XFD908">
    <dxf>
      <fill>
        <patternFill patternType="solid">
          <bgColor rgb="FF92D050"/>
        </patternFill>
      </fill>
    </dxf>
  </rfmt>
  <rcc rId="17560" sId="1" numFmtId="4">
    <oc r="Q1601">
      <v>6934486.46</v>
    </oc>
    <nc r="Q1601">
      <v>5048427.04</v>
    </nc>
  </rcc>
  <rfmt sheetId="1" sqref="Q1601">
    <dxf>
      <fill>
        <patternFill patternType="solid">
          <bgColor rgb="FF92D050"/>
        </patternFill>
      </fill>
    </dxf>
  </rfmt>
  <rcc rId="17561" sId="1" numFmtId="4">
    <oc r="D1601">
      <f>ROUND((F1601+G1601+H1601+I1601+J1601+K1601+M1601+O1601+P1601+Q1601+R1601+S1601)*0.0214,2)</f>
    </oc>
    <nc r="D1601">
      <v>102634.52</v>
    </nc>
  </rcc>
  <rfmt sheetId="1" sqref="A1601:XFD1601">
    <dxf>
      <fill>
        <patternFill>
          <bgColor rgb="FF92D050"/>
        </patternFill>
      </fill>
    </dxf>
  </rfmt>
  <rcc rId="17562" sId="1" numFmtId="4">
    <oc r="R909">
      <v>9127700.6799999997</v>
    </oc>
    <nc r="R909">
      <v>6665917.8300000001</v>
    </nc>
  </rcc>
  <rcc rId="17563" sId="1" numFmtId="4">
    <oc r="D909">
      <f>ROUND((F909+G909+H909+I909+J909+K909+M909+O909+P909+Q909+R909+S909)*0.0214,2)</f>
    </oc>
    <nc r="D909">
      <v>135518.10999999999</v>
    </nc>
  </rcc>
  <rfmt sheetId="1" sqref="A909:XFD909">
    <dxf>
      <fill>
        <patternFill patternType="solid">
          <bgColor rgb="FF92D050"/>
        </patternFill>
      </fill>
    </dxf>
  </rfmt>
  <rfmt sheetId="1" sqref="A910:XFD910">
    <dxf>
      <fill>
        <patternFill patternType="solid">
          <bgColor rgb="FF92D050"/>
        </patternFill>
      </fill>
    </dxf>
  </rfmt>
  <rcc rId="17564" sId="1" numFmtId="4">
    <oc r="E913">
      <v>251981.92</v>
    </oc>
    <nc r="E913">
      <v>235981.92</v>
    </nc>
  </rcc>
  <rfmt sheetId="1" sqref="A913:XFD913">
    <dxf>
      <fill>
        <patternFill patternType="solid">
          <bgColor rgb="FF92D050"/>
        </patternFill>
      </fill>
    </dxf>
  </rfmt>
  <rcc rId="17565" sId="1" numFmtId="4">
    <oc r="E914">
      <v>587070.81999999995</v>
    </oc>
    <nc r="E914">
      <v>184736.18</v>
    </nc>
  </rcc>
  <rfmt sheetId="1" sqref="A914:XFD914">
    <dxf>
      <fill>
        <patternFill patternType="solid">
          <bgColor rgb="FF92D050"/>
        </patternFill>
      </fill>
    </dxf>
  </rfmt>
  <rcc rId="17566" sId="1" numFmtId="4">
    <oc r="E916">
      <v>834240.07</v>
    </oc>
    <nc r="E916">
      <v>98956.94</v>
    </nc>
  </rcc>
  <rfmt sheetId="1" sqref="A916:XFD916">
    <dxf>
      <fill>
        <patternFill patternType="solid">
          <bgColor rgb="FF92D050"/>
        </patternFill>
      </fill>
    </dxf>
  </rfmt>
  <rcc rId="17567" sId="1" numFmtId="4">
    <oc r="E915">
      <v>234198.94</v>
    </oc>
    <nc r="E915">
      <v>30527.79</v>
    </nc>
  </rcc>
  <rfmt sheetId="1" sqref="A915:XFD915">
    <dxf>
      <fill>
        <patternFill patternType="solid">
          <bgColor rgb="FF92D050"/>
        </patternFill>
      </fill>
    </dxf>
  </rfmt>
  <rfmt sheetId="1" sqref="A917:XFD917">
    <dxf>
      <fill>
        <patternFill patternType="solid">
          <bgColor rgb="FF92D050"/>
        </patternFill>
      </fill>
    </dxf>
  </rfmt>
  <rfmt sheetId="1" sqref="F919">
    <dxf>
      <fill>
        <patternFill patternType="solid">
          <bgColor rgb="FF92D050"/>
        </patternFill>
      </fill>
    </dxf>
  </rfmt>
  <rcc rId="17568" sId="1" numFmtId="4">
    <oc r="F1613">
      <v>2337065.02</v>
    </oc>
    <nc r="F1613">
      <v>1107027.46</v>
    </nc>
  </rcc>
  <rfmt sheetId="1" sqref="F1613">
    <dxf>
      <fill>
        <patternFill>
          <bgColor rgb="FF92D050"/>
        </patternFill>
      </fill>
    </dxf>
  </rfmt>
  <rfmt sheetId="1" sqref="P923">
    <dxf>
      <fill>
        <patternFill patternType="solid">
          <bgColor rgb="FF92D050"/>
        </patternFill>
      </fill>
    </dxf>
  </rfmt>
  <rfmt sheetId="1" sqref="J923">
    <dxf>
      <fill>
        <patternFill patternType="solid">
          <bgColor rgb="FF92D050"/>
        </patternFill>
      </fill>
    </dxf>
  </rfmt>
  <rfmt sheetId="1" sqref="H923">
    <dxf>
      <fill>
        <patternFill patternType="solid">
          <bgColor rgb="FF92D050"/>
        </patternFill>
      </fill>
    </dxf>
  </rfmt>
  <rfmt sheetId="1" sqref="I923">
    <dxf>
      <fill>
        <patternFill patternType="solid">
          <bgColor rgb="FF92D050"/>
        </patternFill>
      </fill>
    </dxf>
  </rfmt>
  <rfmt sheetId="1" sqref="F923">
    <dxf>
      <fill>
        <patternFill patternType="solid">
          <bgColor rgb="FF92D050"/>
        </patternFill>
      </fill>
    </dxf>
  </rfmt>
  <rfmt sheetId="1" sqref="A923:XFD923">
    <dxf>
      <fill>
        <patternFill>
          <bgColor rgb="FF92D050"/>
        </patternFill>
      </fill>
    </dxf>
  </rfmt>
  <rfmt sheetId="1" sqref="J924">
    <dxf>
      <fill>
        <patternFill patternType="solid">
          <bgColor rgb="FF92D050"/>
        </patternFill>
      </fill>
    </dxf>
  </rfmt>
  <rfmt sheetId="1" sqref="H924">
    <dxf>
      <fill>
        <patternFill patternType="solid">
          <bgColor rgb="FF92D050"/>
        </patternFill>
      </fill>
    </dxf>
  </rfmt>
  <rfmt sheetId="1" sqref="I924">
    <dxf>
      <fill>
        <patternFill patternType="solid">
          <bgColor rgb="FF92D050"/>
        </patternFill>
      </fill>
    </dxf>
  </rfmt>
  <rfmt sheetId="1" sqref="A924:XFD924">
    <dxf>
      <fill>
        <patternFill>
          <bgColor rgb="FF92D050"/>
        </patternFill>
      </fill>
    </dxf>
  </rfmt>
  <rcc rId="17569" sId="1" numFmtId="4">
    <oc r="E925">
      <v>450260.36</v>
    </oc>
    <nc r="E925">
      <v>72214.41</v>
    </nc>
  </rcc>
  <rfmt sheetId="1" sqref="A925:XFD925">
    <dxf>
      <fill>
        <patternFill patternType="solid">
          <bgColor rgb="FF92D050"/>
        </patternFill>
      </fill>
    </dxf>
  </rfmt>
  <rcc rId="17570" sId="1" numFmtId="4">
    <oc r="O926">
      <v>25375496.379999999</v>
    </oc>
    <nc r="O926">
      <v>4848695.7</v>
    </nc>
  </rcc>
  <rfmt sheetId="1" sqref="O926">
    <dxf>
      <fill>
        <patternFill patternType="solid">
          <bgColor rgb="FF92D050"/>
        </patternFill>
      </fill>
    </dxf>
  </rfmt>
  <rcc rId="17571" sId="1" numFmtId="4">
    <oc r="P926">
      <v>9260419.0600000005</v>
    </oc>
    <nc r="P926">
      <v>174301.8</v>
    </nc>
  </rcc>
  <rfmt sheetId="1" sqref="P926">
    <dxf>
      <fill>
        <patternFill patternType="solid">
          <bgColor rgb="FF92D050"/>
        </patternFill>
      </fill>
    </dxf>
  </rfmt>
  <rfmt sheetId="1" sqref="Q926">
    <dxf>
      <fill>
        <patternFill patternType="solid">
          <bgColor rgb="FF92D050"/>
        </patternFill>
      </fill>
    </dxf>
  </rfmt>
  <rcc rId="17572" sId="1" numFmtId="4">
    <oc r="J926">
      <v>8279515.9299999997</v>
    </oc>
    <nc r="J926">
      <v>1240180.26</v>
    </nc>
  </rcc>
  <rfmt sheetId="1" sqref="J926">
    <dxf>
      <fill>
        <patternFill patternType="solid">
          <bgColor rgb="FF92D050"/>
        </patternFill>
      </fill>
    </dxf>
  </rfmt>
  <rcc rId="17573" sId="1" numFmtId="4">
    <oc r="H926">
      <v>14476596.060000001</v>
    </oc>
    <nc r="H926">
      <v>1730881.27</v>
    </nc>
  </rcc>
  <rfmt sheetId="1" sqref="H926">
    <dxf>
      <fill>
        <patternFill patternType="solid">
          <bgColor rgb="FF92D050"/>
        </patternFill>
      </fill>
    </dxf>
  </rfmt>
  <rcc rId="17574" sId="1" numFmtId="4">
    <oc r="I926">
      <v>6922853.8700000001</v>
    </oc>
    <nc r="I926">
      <v>1002232.6299999999</v>
    </nc>
  </rcc>
  <rfmt sheetId="1" sqref="I926">
    <dxf>
      <fill>
        <patternFill patternType="solid">
          <bgColor rgb="FF92D050"/>
        </patternFill>
      </fill>
    </dxf>
  </rfmt>
  <rcc rId="17575" sId="1" numFmtId="4">
    <oc r="D926">
      <f>ROUND((F926+G926+H926+I926+J926+K926+M926+O926+P926+Q926+R926+S926)*0.0214,2)</f>
    </oc>
    <nc r="D926">
      <v>295593.64</v>
    </nc>
  </rcc>
  <rfmt sheetId="1" sqref="A926:XFD926">
    <dxf>
      <fill>
        <patternFill>
          <bgColor rgb="FF92D050"/>
        </patternFill>
      </fill>
    </dxf>
  </rfmt>
  <rcc rId="17576" sId="1" numFmtId="4">
    <oc r="E927">
      <v>169502.91</v>
    </oc>
    <nc r="E927">
      <v>17824.009999999998</v>
    </nc>
  </rcc>
  <rfmt sheetId="1" sqref="A927:XFD927">
    <dxf>
      <fill>
        <patternFill patternType="solid">
          <bgColor rgb="FF92D050"/>
        </patternFill>
      </fill>
    </dxf>
  </rfmt>
  <rcc rId="17577" sId="1" numFmtId="4">
    <oc r="E928">
      <v>458672.54</v>
    </oc>
    <nc r="E928">
      <v>47581.2</v>
    </nc>
  </rcc>
  <rfmt sheetId="1" sqref="A928:XFD928">
    <dxf>
      <fill>
        <patternFill patternType="solid">
          <bgColor rgb="FF92D050"/>
        </patternFill>
      </fill>
    </dxf>
  </rfmt>
  <rcc rId="17578" sId="1" numFmtId="4">
    <oc r="Q929">
      <v>26652964.140000001</v>
    </oc>
    <nc r="Q929">
      <v>5152710.3099999996</v>
    </nc>
  </rcc>
  <rfmt sheetId="1" sqref="Q929">
    <dxf>
      <fill>
        <patternFill patternType="solid">
          <bgColor rgb="FF92D050"/>
        </patternFill>
      </fill>
    </dxf>
  </rfmt>
  <rfmt sheetId="1" sqref="A930:XFD930">
    <dxf>
      <fill>
        <patternFill patternType="solid">
          <bgColor rgb="FF92D050"/>
        </patternFill>
      </fill>
    </dxf>
  </rfmt>
  <rcc rId="17579" sId="1" numFmtId="4">
    <oc r="E920">
      <v>348334.38</v>
    </oc>
    <nc r="E920">
      <v>64447.75</v>
    </nc>
  </rcc>
  <rfmt sheetId="1" sqref="A920:XFD920">
    <dxf>
      <fill>
        <patternFill patternType="solid">
          <bgColor rgb="FF92D050"/>
        </patternFill>
      </fill>
    </dxf>
  </rfmt>
  <rfmt sheetId="1" sqref="J940">
    <dxf>
      <fill>
        <patternFill patternType="solid">
          <bgColor rgb="FF92D050"/>
        </patternFill>
      </fill>
    </dxf>
  </rfmt>
  <rfmt sheetId="1" sqref="H940">
    <dxf>
      <fill>
        <patternFill patternType="solid">
          <bgColor rgb="FF92D050"/>
        </patternFill>
      </fill>
    </dxf>
  </rfmt>
  <rfmt sheetId="1" sqref="G940">
    <dxf>
      <fill>
        <patternFill patternType="solid">
          <bgColor rgb="FF92D050"/>
        </patternFill>
      </fill>
    </dxf>
  </rfmt>
  <rfmt sheetId="1" sqref="I940">
    <dxf>
      <fill>
        <patternFill patternType="solid">
          <bgColor rgb="FF92D050"/>
        </patternFill>
      </fill>
    </dxf>
  </rfmt>
  <rcc rId="17580" sId="1" numFmtId="4">
    <oc r="F940">
      <v>1541286.77</v>
    </oc>
    <nc r="F940">
      <v>1395650.32</v>
    </nc>
  </rcc>
  <rfmt sheetId="1" sqref="F940">
    <dxf>
      <fill>
        <patternFill patternType="solid">
          <bgColor rgb="FF92D050"/>
        </patternFill>
      </fill>
    </dxf>
  </rfmt>
  <rcc rId="17581" sId="1" numFmtId="4">
    <oc r="E941">
      <v>772654.69</v>
    </oc>
    <nc r="E941">
      <v>61779</v>
    </nc>
  </rcc>
  <rfmt sheetId="1" sqref="A941:XFD941">
    <dxf>
      <fill>
        <patternFill patternType="solid">
          <bgColor rgb="FF92D050"/>
        </patternFill>
      </fill>
    </dxf>
  </rfmt>
  <rcc rId="17582" sId="1" numFmtId="4">
    <oc r="E942">
      <v>749801.63</v>
    </oc>
    <nc r="E942">
      <v>105409.02</v>
    </nc>
  </rcc>
  <rfmt sheetId="1" sqref="A942:XFD942">
    <dxf>
      <fill>
        <patternFill patternType="solid">
          <bgColor rgb="FF92D050"/>
        </patternFill>
      </fill>
    </dxf>
  </rfmt>
  <rcc rId="17583" sId="1" numFmtId="4">
    <oc r="E943">
      <v>2525456.96</v>
    </oc>
    <nc r="E943">
      <v>194112.63</v>
    </nc>
  </rcc>
  <rfmt sheetId="1" sqref="A943:XFD943">
    <dxf>
      <fill>
        <patternFill patternType="solid">
          <bgColor rgb="FF92D050"/>
        </patternFill>
      </fill>
    </dxf>
  </rfmt>
  <rcc rId="17584" sId="1" numFmtId="4">
    <oc r="E944">
      <v>745753.4</v>
    </oc>
    <nc r="E944">
      <v>103262.95</v>
    </nc>
  </rcc>
  <rfmt sheetId="1" sqref="A944:XFD944">
    <dxf>
      <fill>
        <patternFill patternType="solid">
          <bgColor rgb="FF92D050"/>
        </patternFill>
      </fill>
    </dxf>
  </rfmt>
  <rcc rId="17585" sId="1" numFmtId="4">
    <oc r="E945">
      <v>1034266.94</v>
    </oc>
    <nc r="E945">
      <v>110466.23</v>
    </nc>
  </rcc>
  <rfmt sheetId="1" sqref="A945:XFD945">
    <dxf>
      <fill>
        <patternFill patternType="solid">
          <bgColor rgb="FF92D050"/>
        </patternFill>
      </fill>
    </dxf>
  </rfmt>
  <rcc rId="17586" sId="1" numFmtId="4">
    <oc r="E946">
      <v>855922.87</v>
    </oc>
    <nc r="E946">
      <v>123799.94</v>
    </nc>
  </rcc>
  <rfmt sheetId="1" sqref="A946:XFD946">
    <dxf>
      <fill>
        <patternFill patternType="solid">
          <bgColor rgb="FF92D050"/>
        </patternFill>
      </fill>
    </dxf>
  </rfmt>
  <rcc rId="17587" sId="1" numFmtId="4">
    <oc r="E947">
      <v>1317761.98</v>
    </oc>
    <nc r="E947">
      <v>185956.49</v>
    </nc>
  </rcc>
  <rfmt sheetId="1" sqref="A947:XFD947">
    <dxf>
      <fill>
        <patternFill patternType="solid">
          <bgColor rgb="FF92D050"/>
        </patternFill>
      </fill>
    </dxf>
  </rfmt>
  <rcc rId="17588" sId="1" numFmtId="4">
    <oc r="F948">
      <v>2463733.2000000002</v>
    </oc>
    <nc r="F948">
      <v>2407054.87</v>
    </nc>
  </rcc>
  <rfmt sheetId="1" sqref="F948">
    <dxf>
      <fill>
        <patternFill patternType="solid">
          <bgColor rgb="FF92D050"/>
        </patternFill>
      </fill>
    </dxf>
  </rfmt>
  <rcc rId="17589" sId="1" numFmtId="4">
    <oc r="E949">
      <v>470203.81</v>
    </oc>
    <nc r="E949">
      <v>454203.81</v>
    </nc>
  </rcc>
  <rfmt sheetId="1" sqref="E949">
    <dxf>
      <fill>
        <patternFill patternType="solid">
          <bgColor rgb="FF92D050"/>
        </patternFill>
      </fill>
    </dxf>
  </rfmt>
  <rcc rId="17590" sId="1" numFmtId="4">
    <oc r="F950">
      <v>3128955.7</v>
    </oc>
    <nc r="F950">
      <v>2605892.63</v>
    </nc>
  </rcc>
  <rfmt sheetId="1" sqref="F950">
    <dxf>
      <fill>
        <patternFill patternType="solid">
          <bgColor rgb="FF92D050"/>
        </patternFill>
      </fill>
    </dxf>
  </rfmt>
  <rcc rId="17591" sId="1" numFmtId="4">
    <oc r="G950">
      <v>13179909.9</v>
    </oc>
    <nc r="G950">
      <v>5440489.6299999999</v>
    </nc>
  </rcc>
  <rfmt sheetId="1" sqref="G950">
    <dxf>
      <fill>
        <patternFill patternType="solid">
          <bgColor rgb="FF92D050"/>
        </patternFill>
      </fill>
    </dxf>
  </rfmt>
  <rcc rId="17592" sId="1" numFmtId="4">
    <oc r="H950">
      <v>8662218.6999999993</v>
    </oc>
    <nc r="H950">
      <v>1443662.54</v>
    </nc>
  </rcc>
  <rfmt sheetId="1" sqref="H950">
    <dxf>
      <fill>
        <patternFill patternType="solid">
          <bgColor rgb="FF92D050"/>
        </patternFill>
      </fill>
    </dxf>
  </rfmt>
  <rcc rId="17593" sId="1" numFmtId="4">
    <oc r="J950">
      <v>4951515.5999999996</v>
    </oc>
    <nc r="J950">
      <v>994064.17</v>
    </nc>
  </rcc>
  <rfmt sheetId="1" sqref="J950">
    <dxf>
      <fill>
        <patternFill patternType="solid">
          <bgColor rgb="FF92D050"/>
        </patternFill>
      </fill>
    </dxf>
  </rfmt>
  <rcc rId="17594" sId="1" numFmtId="4">
    <oc r="I950">
      <v>3397454.5</v>
    </oc>
    <nc r="I950">
      <v>661540.12</v>
    </nc>
  </rcc>
  <rfmt sheetId="1" sqref="I950">
    <dxf>
      <fill>
        <patternFill patternType="solid">
          <bgColor rgb="FF92D050"/>
        </patternFill>
      </fill>
    </dxf>
  </rfmt>
  <rcc rId="17595" sId="1" numFmtId="4">
    <oc r="O950">
      <v>13439152.1</v>
    </oc>
    <nc r="O950">
      <v>13397004.76</v>
    </nc>
  </rcc>
  <rfmt sheetId="1" sqref="O950">
    <dxf>
      <fill>
        <patternFill patternType="solid">
          <bgColor rgb="FF92D050"/>
        </patternFill>
      </fill>
    </dxf>
  </rfmt>
  <rcc rId="17596" sId="1" numFmtId="4">
    <oc r="P950">
      <v>5267665.8</v>
    </oc>
    <nc r="P950">
      <v>2493449.4900000002</v>
    </nc>
  </rcc>
  <rfmt sheetId="1" sqref="P950">
    <dxf>
      <fill>
        <patternFill patternType="solid">
          <bgColor rgb="FF92D050"/>
        </patternFill>
      </fill>
    </dxf>
  </rfmt>
  <rcc rId="17597" sId="1" numFmtId="4">
    <oc r="D950">
      <f>ROUND((F950+G950+H950+I950+J950+K950+M950+O950+P950+Q950+R950+S950)*0.0214,2)</f>
    </oc>
    <nc r="D950">
      <v>22169.599999999999</v>
    </nc>
  </rcc>
  <rfmt sheetId="1" sqref="A950:XFD950">
    <dxf>
      <fill>
        <patternFill>
          <bgColor rgb="FF92D050"/>
        </patternFill>
      </fill>
    </dxf>
  </rfmt>
  <rcc rId="17598" sId="1" numFmtId="4">
    <oc r="F951">
      <v>3239521.9</v>
    </oc>
    <nc r="F951">
      <v>2605892.63</v>
    </nc>
  </rcc>
  <rfmt sheetId="1" sqref="F951">
    <dxf>
      <fill>
        <patternFill patternType="solid">
          <bgColor rgb="FF92D050"/>
        </patternFill>
      </fill>
    </dxf>
  </rfmt>
  <rcc rId="17599" sId="1" numFmtId="4">
    <oc r="H951">
      <v>8968311</v>
    </oc>
    <nc r="H951">
      <v>1229552.54</v>
    </nc>
  </rcc>
  <rfmt sheetId="1" sqref="H951">
    <dxf>
      <fill>
        <patternFill patternType="solid">
          <bgColor rgb="FF92D050"/>
        </patternFill>
      </fill>
    </dxf>
  </rfmt>
  <rcc rId="17600" sId="1" numFmtId="4">
    <oc r="I951">
      <v>3517508.5</v>
    </oc>
    <nc r="I951">
      <v>615448.42000000004</v>
    </nc>
  </rcc>
  <rfmt sheetId="1" sqref="I951">
    <dxf>
      <fill>
        <patternFill patternType="solid">
          <bgColor rgb="FF92D050"/>
        </patternFill>
      </fill>
    </dxf>
  </rfmt>
  <rcc rId="17601" sId="1" numFmtId="4">
    <oc r="J951">
      <v>5126484.7</v>
    </oc>
    <nc r="J951">
      <v>775484.4</v>
    </nc>
  </rcc>
  <rfmt sheetId="1" sqref="J951">
    <dxf>
      <fill>
        <patternFill patternType="solid">
          <bgColor rgb="FF92D050"/>
        </patternFill>
      </fill>
    </dxf>
  </rfmt>
  <rcc rId="17602" sId="1" numFmtId="4">
    <oc r="O951">
      <v>13757343.1</v>
    </oc>
    <nc r="O951">
      <v>13714596.48</v>
    </nc>
  </rcc>
  <rfmt sheetId="1" sqref="O951">
    <dxf>
      <fill>
        <patternFill patternType="solid">
          <bgColor rgb="FF92D050"/>
        </patternFill>
      </fill>
    </dxf>
  </rfmt>
  <rcc rId="17603" sId="1" numFmtId="4">
    <oc r="E953">
      <v>121775.1</v>
    </oc>
    <nc r="E953">
      <v>105775.1</v>
    </nc>
  </rcc>
  <rfmt sheetId="1" sqref="A953:XFD953">
    <dxf>
      <fill>
        <patternFill patternType="solid">
          <bgColor rgb="FF92D050"/>
        </patternFill>
      </fill>
    </dxf>
  </rfmt>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604" sId="1" ref="A2101:XFD2101" action="insertRow"/>
  <rcc rId="17605" sId="1">
    <nc r="B2101" t="inlineStr">
      <is>
        <t>ул. Ямская, д.16</t>
      </is>
    </nc>
  </rcc>
  <rfmt sheetId="1" sqref="A2101:XFD2101">
    <dxf>
      <fill>
        <patternFill patternType="solid">
          <bgColor rgb="FFFFFF00"/>
        </patternFill>
      </fill>
    </dxf>
  </rfmt>
  <rcc rId="17606" sId="2">
    <nc r="B144" t="inlineStr">
      <is>
        <t>+</t>
      </is>
    </nc>
  </rcc>
  <rcc rId="17607" sId="2">
    <nc r="C144">
      <v>2022</v>
    </nc>
  </rcc>
  <rcc rId="17608" sId="2">
    <nc r="D144" t="inlineStr">
      <is>
        <t>Ханты-Мансийск</t>
      </is>
    </nc>
  </rcc>
  <rcc rId="17609" sId="2">
    <nc r="E144" t="inlineStr">
      <is>
        <t>ул. Ямская, д.16</t>
      </is>
    </nc>
  </rcc>
  <rcc rId="17610" sId="2">
    <nc r="G144" t="inlineStr">
      <is>
        <t>На более ранний Протокол Комиссии</t>
      </is>
    </nc>
  </rcc>
  <rcc rId="17611" sId="2">
    <oc r="A104">
      <v>30</v>
    </oc>
    <nc r="A104">
      <v>29</v>
    </nc>
  </rcc>
  <rcc rId="17612" sId="2">
    <oc r="A96">
      <v>32</v>
    </oc>
    <nc r="A96">
      <v>30</v>
    </nc>
  </rcc>
  <rcc rId="17613" sId="2">
    <nc r="A144">
      <v>31</v>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14" sId="1" numFmtId="4">
    <oc r="E1450">
      <v>99575.15</v>
    </oc>
    <nc r="E1450">
      <v>90755.15</v>
    </nc>
  </rcc>
  <rfmt sheetId="1" sqref="E1450">
    <dxf>
      <fill>
        <patternFill patternType="solid">
          <bgColor rgb="FF92D050"/>
        </patternFill>
      </fill>
    </dxf>
  </rfmt>
  <rfmt sheetId="1" sqref="C1450">
    <dxf>
      <fill>
        <patternFill patternType="solid">
          <bgColor rgb="FF92D050"/>
        </patternFill>
      </fill>
    </dxf>
  </rfmt>
  <rcc rId="17615" sId="1" numFmtId="4">
    <nc r="O2101">
      <v>9918891.5999999996</v>
    </nc>
  </rcc>
  <rcc rId="17616" sId="1" odxf="1" dxf="1">
    <nc r="C2101">
      <f>ROUND(SUM(D2101+E2101+F2101+G2101+H2101+I2101+J2101+K2101+M2101+O2101+P2101+Q2101+R2101+S2101),2)</f>
    </nc>
    <odxf>
      <fill>
        <patternFill patternType="solid">
          <bgColor rgb="FFFFFF00"/>
        </patternFill>
      </fill>
    </odxf>
    <ndxf>
      <fill>
        <patternFill patternType="none">
          <bgColor indexed="65"/>
        </patternFill>
      </fill>
    </ndxf>
  </rcc>
  <rcc rId="17617" sId="1">
    <oc r="P2102">
      <f>ROUND(SUM(P2085:P2100),2)</f>
    </oc>
    <nc r="P2102">
      <f>ROUND(SUM(P2085:P2100),2)</f>
    </nc>
  </rcc>
  <rcc rId="17618" sId="1">
    <oc r="O2102">
      <f>ROUND(SUM(O2085:O2100),2)</f>
    </oc>
    <nc r="O2102">
      <f>ROUND(SUM(O2085:O2101),2)</f>
    </nc>
  </rcc>
  <rcc rId="17619" sId="1" odxf="1" dxf="1">
    <nc r="D2101">
      <f>ROUND((F2101+G2101+H2101+I2101+J2101+K2101+M2101+O2101+P2101+Q2101+R2101+S2101)*0.0214,2)</f>
    </nc>
    <odxf>
      <fill>
        <patternFill patternType="solid">
          <bgColor rgb="FFFFFF00"/>
        </patternFill>
      </fill>
    </odxf>
    <ndxf>
      <fill>
        <patternFill patternType="none">
          <bgColor indexed="65"/>
        </patternFill>
      </fill>
    </ndxf>
  </rcc>
  <rfmt sheetId="1" sqref="A2101:XFD2101">
    <dxf>
      <fill>
        <patternFill>
          <bgColor rgb="FFFFFF00"/>
        </patternFill>
      </fill>
    </dxf>
  </rfmt>
  <rcv guid="{9595E341-47B0-4869-BE47-43740FED65BC}" action="delete"/>
  <rdn rId="0" localSheetId="1" customView="1" name="Z_9595E341_47B0_4869_BE47_43740FED65BC_.wvu.FilterData" hidden="1" oldHidden="1">
    <formula>'2020-2022'!$A$7:$S$2126</formula>
    <oldFormula>'2020-2022'!$A$7:$S$2126</oldFormula>
  </rdn>
  <rdn rId="0" localSheetId="2" customView="1" name="Z_9595E341_47B0_4869_BE47_43740FED65BC_.wvu.FilterData" hidden="1" oldHidden="1">
    <formula>Примечания!$A$2:$G$162</formula>
    <oldFormula>Примечания!$A$2:$G$162</oldFormula>
  </rdn>
  <rcv guid="{9595E341-47B0-4869-BE47-43740FED65BC}" action="add"/>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22" sId="2">
    <nc r="F144">
      <v>10131155.880000001</v>
    </nc>
  </rcc>
  <rfmt sheetId="2" sqref="F144">
    <dxf>
      <numFmt numFmtId="4" formatCode="#,##0.00"/>
    </dxf>
  </rfmt>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56:XFD956">
    <dxf>
      <fill>
        <patternFill patternType="solid">
          <bgColor rgb="FF92D050"/>
        </patternFill>
      </fill>
    </dxf>
  </rfmt>
  <rfmt sheetId="1" sqref="A957:XFD957">
    <dxf>
      <fill>
        <patternFill patternType="solid">
          <bgColor rgb="FF92D050"/>
        </patternFill>
      </fill>
    </dxf>
  </rfmt>
  <rfmt sheetId="1" sqref="A958:XFD958">
    <dxf>
      <fill>
        <patternFill patternType="solid">
          <bgColor rgb="FF92D050"/>
        </patternFill>
      </fill>
    </dxf>
  </rfmt>
  <rfmt sheetId="1" sqref="A959:XFD959">
    <dxf>
      <fill>
        <patternFill patternType="solid">
          <bgColor rgb="FF92D050"/>
        </patternFill>
      </fill>
    </dxf>
  </rfmt>
  <rfmt sheetId="1" sqref="A960:XFD960">
    <dxf>
      <fill>
        <patternFill patternType="solid">
          <bgColor rgb="FF92D050"/>
        </patternFill>
      </fill>
    </dxf>
  </rfmt>
  <rfmt sheetId="1" sqref="A961:XFD961">
    <dxf>
      <fill>
        <patternFill patternType="solid">
          <bgColor rgb="FF92D050"/>
        </patternFill>
      </fill>
    </dxf>
  </rfmt>
  <rfmt sheetId="1" sqref="A962:XFD962">
    <dxf>
      <fill>
        <patternFill patternType="solid">
          <bgColor rgb="FF92D050"/>
        </patternFill>
      </fill>
    </dxf>
  </rfmt>
  <rfmt sheetId="1" sqref="A963:XFD963">
    <dxf>
      <fill>
        <patternFill patternType="solid">
          <bgColor rgb="FF92D050"/>
        </patternFill>
      </fill>
    </dxf>
  </rfmt>
  <rfmt sheetId="1" sqref="A964:XFD964">
    <dxf>
      <fill>
        <patternFill patternType="solid">
          <bgColor rgb="FF92D050"/>
        </patternFill>
      </fill>
    </dxf>
  </rfmt>
  <rfmt sheetId="1" sqref="A965:XFD965">
    <dxf>
      <fill>
        <patternFill patternType="solid">
          <bgColor rgb="FF92D050"/>
        </patternFill>
      </fill>
    </dxf>
  </rfmt>
  <rfmt sheetId="1" sqref="A966:XFD966">
    <dxf>
      <fill>
        <patternFill patternType="solid">
          <bgColor rgb="FF92D050"/>
        </patternFill>
      </fill>
    </dxf>
  </rfmt>
  <rfmt sheetId="1" sqref="A967:XFD967">
    <dxf>
      <fill>
        <patternFill patternType="solid">
          <bgColor rgb="FF92D050"/>
        </patternFill>
      </fill>
    </dxf>
  </rfmt>
  <rfmt sheetId="1" sqref="A968:XFD969">
    <dxf>
      <fill>
        <patternFill patternType="solid">
          <bgColor rgb="FF92D050"/>
        </patternFill>
      </fill>
    </dxf>
  </rfmt>
  <rfmt sheetId="1" sqref="A971:XFD972">
    <dxf>
      <fill>
        <patternFill patternType="solid">
          <bgColor rgb="FF92D050"/>
        </patternFill>
      </fill>
    </dxf>
  </rfmt>
  <rcc rId="17623" sId="1" numFmtId="4">
    <oc r="P976">
      <v>2895125.78</v>
    </oc>
    <nc r="P976">
      <v>2233203.6</v>
    </nc>
  </rcc>
  <rfmt sheetId="1" sqref="P976">
    <dxf>
      <fill>
        <patternFill patternType="solid">
          <bgColor rgb="FF92D050"/>
        </patternFill>
      </fill>
    </dxf>
  </rfmt>
  <rcc rId="17624" sId="1" numFmtId="4">
    <oc r="D976">
      <f>ROUND((F976+G976+H976+I976+J976+K976+M976+O976+P976+Q976+R976+S976)*0.0214,2)</f>
    </oc>
    <nc r="D976">
      <v>5493.68</v>
    </nc>
  </rcc>
  <rfmt sheetId="1" sqref="A976:XFD976">
    <dxf>
      <fill>
        <patternFill>
          <bgColor rgb="FF92D050"/>
        </patternFill>
      </fill>
    </dxf>
  </rfmt>
  <rcc rId="17625" sId="1" numFmtId="4">
    <oc r="E977">
      <v>387544.88</v>
    </oc>
    <nc r="E977">
      <v>410097.56</v>
    </nc>
  </rcc>
  <rfmt sheetId="1" sqref="A977:XFD977">
    <dxf>
      <fill>
        <patternFill patternType="solid">
          <bgColor rgb="FF92D050"/>
        </patternFill>
      </fill>
    </dxf>
  </rfmt>
  <rcc rId="17626" sId="1" numFmtId="4">
    <oc r="P980">
      <v>3870025.41</v>
    </oc>
    <nc r="P980">
      <v>3121099.2</v>
    </nc>
  </rcc>
  <rfmt sheetId="1" sqref="P980">
    <dxf>
      <fill>
        <patternFill patternType="solid">
          <bgColor rgb="FF92D050"/>
        </patternFill>
      </fill>
    </dxf>
  </rfmt>
  <rcc rId="17627" sId="1" numFmtId="4">
    <oc r="D980">
      <f>ROUND((F980+G980+H980+I980+J980+K980+M980+O980+P980+Q980+R980+S980)*0.0214,2)</f>
    </oc>
    <nc r="D980">
      <v>7677.9</v>
    </nc>
  </rcc>
  <rfmt sheetId="1" sqref="A980:XFD980">
    <dxf>
      <fill>
        <patternFill>
          <bgColor rgb="FF92D050"/>
        </patternFill>
      </fill>
    </dxf>
  </rfmt>
  <rfmt sheetId="1" sqref="G979">
    <dxf>
      <fill>
        <patternFill patternType="solid">
          <bgColor rgb="FF92D050"/>
        </patternFill>
      </fill>
    </dxf>
  </rfmt>
  <rcc rId="17628" sId="1" numFmtId="4">
    <oc r="O979">
      <v>2748661</v>
    </oc>
    <nc r="O979">
      <v>2742148.8</v>
    </nc>
  </rcc>
  <rfmt sheetId="1" sqref="O979">
    <dxf>
      <fill>
        <patternFill patternType="solid">
          <bgColor rgb="FF92D050"/>
        </patternFill>
      </fill>
    </dxf>
  </rfmt>
  <rcc rId="17629" sId="1" numFmtId="4">
    <oc r="P979">
      <v>1589231</v>
    </oc>
    <nc r="P979">
      <v>58440</v>
    </nc>
  </rcc>
  <rfmt sheetId="1" sqref="P979">
    <dxf>
      <fill>
        <patternFill patternType="solid">
          <bgColor rgb="FF92D050"/>
        </patternFill>
      </fill>
    </dxf>
  </rfmt>
  <rcc rId="17630" sId="1" numFmtId="4">
    <oc r="Q979">
      <v>3896683</v>
    </oc>
    <nc r="Q979">
      <v>140240.4</v>
    </nc>
  </rcc>
  <rfmt sheetId="1" sqref="Q979">
    <dxf>
      <fill>
        <patternFill patternType="solid">
          <bgColor rgb="FF92D050"/>
        </patternFill>
      </fill>
    </dxf>
  </rfmt>
  <rcc rId="17631" sId="1" numFmtId="4">
    <oc r="D979">
      <f>ROUND((F979+G979+H979+I979+J979+K979+M979+O979+P979+Q979+R979+S979)*0.0214,2)</f>
    </oc>
    <nc r="D979">
      <v>11305.48</v>
    </nc>
  </rcc>
  <rfmt sheetId="1" sqref="A979:XFD979">
    <dxf>
      <fill>
        <patternFill>
          <bgColor rgb="FF92D050"/>
        </patternFill>
      </fill>
    </dxf>
  </rfmt>
  <rcc rId="17632" sId="1" numFmtId="4">
    <oc r="R981">
      <v>13290378.67</v>
    </oc>
    <nc r="R981">
      <v>12993645.6</v>
    </nc>
  </rcc>
  <rfmt sheetId="1" sqref="R981">
    <dxf>
      <fill>
        <patternFill patternType="solid">
          <bgColor rgb="FF92D050"/>
        </patternFill>
      </fill>
    </dxf>
  </rfmt>
  <rcc rId="17633" sId="1" numFmtId="4">
    <oc r="D981">
      <f>ROUND((F981+G981+H981+I981+J981+K981+M981+O981+P981+Q981+R981+S981)*0.0214,2)</f>
    </oc>
    <nc r="D981">
      <v>12473.9</v>
    </nc>
  </rcc>
  <rfmt sheetId="1" sqref="A981:XFD981">
    <dxf>
      <fill>
        <patternFill>
          <bgColor rgb="FF92D050"/>
        </patternFill>
      </fill>
    </dxf>
  </rfmt>
  <rfmt sheetId="1" sqref="J983">
    <dxf>
      <fill>
        <patternFill patternType="solid">
          <bgColor rgb="FF92D050"/>
        </patternFill>
      </fill>
    </dxf>
  </rfmt>
  <rcc rId="17634" sId="1" numFmtId="4">
    <oc r="I983">
      <v>628232.31000000006</v>
    </oc>
    <nc r="I983">
      <v>422406</v>
    </nc>
  </rcc>
  <rfmt sheetId="1" sqref="I983">
    <dxf>
      <fill>
        <patternFill patternType="solid">
          <bgColor rgb="FF92D050"/>
        </patternFill>
      </fill>
    </dxf>
  </rfmt>
  <rcc rId="17635" sId="1" numFmtId="4">
    <oc r="I984">
      <v>315658.88</v>
    </oc>
    <nc r="I984">
      <v>169118.93</v>
    </nc>
  </rcc>
  <rfmt sheetId="1" sqref="I984">
    <dxf>
      <fill>
        <patternFill patternType="solid">
          <bgColor rgb="FF92D050"/>
        </patternFill>
      </fill>
    </dxf>
  </rfmt>
  <rfmt sheetId="1" sqref="R984">
    <dxf>
      <fill>
        <patternFill patternType="solid">
          <bgColor rgb="FF92D050"/>
        </patternFill>
      </fill>
    </dxf>
  </rfmt>
  <rcc rId="17636" sId="1" numFmtId="4">
    <oc r="D984">
      <f>ROUND((F984+G984+H984+I984+J984+K984+M984+O984+P984+Q984+R984+S984)*0.0214,2)</f>
    </oc>
    <nc r="D984">
      <v>6954.62</v>
    </nc>
  </rcc>
  <rfmt sheetId="1" sqref="A984:XFD984">
    <dxf>
      <fill>
        <patternFill>
          <bgColor rgb="FF92D050"/>
        </patternFill>
      </fill>
    </dxf>
  </rfmt>
  <rcc rId="17637" sId="1" numFmtId="4">
    <oc r="E985">
      <v>306730.3</v>
    </oc>
    <nc r="E985">
      <v>253249.96</v>
    </nc>
  </rcc>
  <rfmt sheetId="1" sqref="E985">
    <dxf>
      <fill>
        <patternFill patternType="solid">
          <bgColor rgb="FF92D050"/>
        </patternFill>
      </fill>
    </dxf>
  </rfmt>
  <rcc rId="17638" sId="1" numFmtId="4">
    <oc r="E986">
      <v>168544.39</v>
    </oc>
    <nc r="E986">
      <v>245476.44</v>
    </nc>
  </rcc>
  <rfmt sheetId="1" sqref="E986">
    <dxf>
      <fill>
        <patternFill patternType="solid">
          <bgColor rgb="FF92D050"/>
        </patternFill>
      </fill>
    </dxf>
  </rfmt>
  <rcc rId="17639" sId="1" numFmtId="4">
    <oc r="E987">
      <v>164188.41</v>
    </oc>
    <nc r="E987">
      <v>87665.68</v>
    </nc>
  </rcc>
  <rfmt sheetId="1" sqref="A985:XFD987">
    <dxf>
      <fill>
        <patternFill>
          <bgColor rgb="FF92D050"/>
        </patternFill>
      </fill>
    </dxf>
  </rfmt>
  <rcc rId="17640" sId="1" numFmtId="4">
    <oc r="E988">
      <v>437887.1</v>
    </oc>
    <nc r="E988">
      <v>349031.9</v>
    </nc>
  </rcc>
  <rfmt sheetId="1" sqref="A988:XFD988">
    <dxf>
      <fill>
        <patternFill patternType="solid">
          <bgColor rgb="FF92D050"/>
        </patternFill>
      </fill>
    </dxf>
  </rfmt>
  <rcc rId="17641" sId="1" numFmtId="4">
    <oc r="F989">
      <v>1880536.1</v>
    </oc>
    <nc r="F989">
      <v>1879936.8</v>
    </nc>
  </rcc>
  <rfmt sheetId="1" sqref="F989">
    <dxf>
      <fill>
        <patternFill patternType="solid">
          <bgColor rgb="FF92D050"/>
        </patternFill>
      </fill>
    </dxf>
  </rfmt>
  <rfmt sheetId="1" sqref="G989">
    <dxf>
      <fill>
        <patternFill patternType="solid">
          <bgColor rgb="FF92D050"/>
        </patternFill>
      </fill>
    </dxf>
  </rfmt>
  <rfmt sheetId="1" sqref="I989">
    <dxf>
      <fill>
        <patternFill patternType="solid">
          <bgColor rgb="FF92D050"/>
        </patternFill>
      </fill>
    </dxf>
  </rfmt>
  <rfmt sheetId="1" sqref="H989">
    <dxf>
      <fill>
        <patternFill patternType="solid">
          <bgColor rgb="FF92D050"/>
        </patternFill>
      </fill>
    </dxf>
  </rfmt>
  <rfmt sheetId="1" sqref="J989">
    <dxf>
      <fill>
        <patternFill patternType="solid">
          <bgColor rgb="FF92D050"/>
        </patternFill>
      </fill>
    </dxf>
  </rfmt>
  <rfmt sheetId="1" sqref="P989">
    <dxf>
      <fill>
        <patternFill patternType="solid">
          <bgColor rgb="FF92D050"/>
        </patternFill>
      </fill>
    </dxf>
  </rfmt>
  <rcc rId="17642" sId="1" numFmtId="4">
    <oc r="D989">
      <f>ROUND((F989+G989+H989+I989+J989+K989+M989+O989+P989+Q989+R989+S989)*0.0214,2)</f>
    </oc>
    <nc r="D989">
      <v>16007.78</v>
    </nc>
  </rcc>
  <rfmt sheetId="1" sqref="A989:XFD989">
    <dxf>
      <fill>
        <patternFill>
          <bgColor rgb="FF92D050"/>
        </patternFill>
      </fill>
    </dxf>
  </rfmt>
  <rfmt sheetId="1" sqref="F990">
    <dxf>
      <fill>
        <patternFill patternType="solid">
          <bgColor rgb="FF92D050"/>
        </patternFill>
      </fill>
    </dxf>
  </rfmt>
  <rcc rId="17643" sId="1" numFmtId="4">
    <oc r="G990">
      <v>6353488.0499999998</v>
    </oc>
    <nc r="G990">
      <v>5250986.4000000004</v>
    </nc>
  </rcc>
  <rfmt sheetId="1" sqref="G990">
    <dxf>
      <fill>
        <patternFill patternType="solid">
          <bgColor rgb="FF92D050"/>
        </patternFill>
      </fill>
    </dxf>
  </rfmt>
  <rfmt sheetId="1" sqref="Q990">
    <dxf>
      <fill>
        <patternFill patternType="solid">
          <bgColor rgb="FF92D050"/>
        </patternFill>
      </fill>
    </dxf>
  </rfmt>
  <rcc rId="17644" sId="1" numFmtId="4">
    <oc r="D990">
      <f>ROUND((F990+G990+H990+I990+J990+K990+M990+O990+P990+Q990+R990+S990)*0.0214,2)</f>
    </oc>
    <nc r="D990">
      <v>32017.07</v>
    </nc>
  </rcc>
  <rfmt sheetId="1" sqref="A990:XFD990">
    <dxf>
      <fill>
        <patternFill>
          <bgColor rgb="FF92D050"/>
        </patternFill>
      </fill>
    </dxf>
  </rfmt>
  <rcc rId="17645" sId="1" numFmtId="4">
    <oc r="E991">
      <v>1413554.9</v>
    </oc>
    <nc r="E991">
      <v>908041.49</v>
    </nc>
  </rcc>
  <rfmt sheetId="1" sqref="A991:XFD991">
    <dxf>
      <fill>
        <patternFill patternType="solid">
          <bgColor rgb="FF92D050"/>
        </patternFill>
      </fill>
    </dxf>
  </rfmt>
  <rcc rId="17646" sId="1" numFmtId="4">
    <oc r="F992">
      <v>2842364.97</v>
    </oc>
    <nc r="F992">
      <v>2814500.4</v>
    </nc>
  </rcc>
  <rfmt sheetId="1" sqref="F992">
    <dxf>
      <fill>
        <patternFill patternType="solid">
          <bgColor rgb="FF92D050"/>
        </patternFill>
      </fill>
    </dxf>
  </rfmt>
  <rfmt sheetId="1" sqref="G992">
    <dxf>
      <fill>
        <patternFill patternType="solid">
          <bgColor rgb="FF92D050"/>
        </patternFill>
      </fill>
    </dxf>
  </rfmt>
  <rfmt sheetId="1" sqref="H992">
    <dxf>
      <fill>
        <patternFill patternType="solid">
          <bgColor rgb="FF92D050"/>
        </patternFill>
      </fill>
    </dxf>
  </rfmt>
  <rfmt sheetId="1" sqref="I992">
    <dxf>
      <fill>
        <patternFill patternType="solid">
          <bgColor rgb="FF92D050"/>
        </patternFill>
      </fill>
    </dxf>
  </rfmt>
  <rfmt sheetId="1" sqref="J992">
    <dxf>
      <fill>
        <patternFill patternType="solid">
          <bgColor rgb="FF92D050"/>
        </patternFill>
      </fill>
    </dxf>
  </rfmt>
  <rcc rId="17647" sId="1" numFmtId="4">
    <oc r="D992">
      <v>12529.179999999998</v>
    </oc>
    <nc r="D992">
      <v>15231.099999999999</v>
    </nc>
  </rcc>
  <rfmt sheetId="1" sqref="A992:XFD992">
    <dxf>
      <fill>
        <patternFill>
          <bgColor rgb="FF92D050"/>
        </patternFill>
      </fill>
    </dxf>
  </rfmt>
  <rfmt sheetId="1" sqref="A993:XFD993">
    <dxf>
      <fill>
        <patternFill patternType="solid">
          <bgColor rgb="FF92D050"/>
        </patternFill>
      </fill>
    </dxf>
  </rfmt>
  <rfmt sheetId="1" sqref="F994">
    <dxf>
      <fill>
        <patternFill patternType="solid">
          <bgColor rgb="FF92D050"/>
        </patternFill>
      </fill>
    </dxf>
  </rfmt>
  <rfmt sheetId="1" sqref="A994:XFD994">
    <dxf>
      <fill>
        <patternFill>
          <bgColor rgb="FF92D050"/>
        </patternFill>
      </fill>
    </dxf>
  </rfmt>
  <rfmt sheetId="1" sqref="A995:XFD995">
    <dxf>
      <fill>
        <patternFill patternType="solid">
          <bgColor rgb="FF92D050"/>
        </patternFill>
      </fill>
    </dxf>
  </rfmt>
  <rcc rId="17648" sId="1" numFmtId="4">
    <oc r="E997">
      <v>136250.09</v>
    </oc>
    <nc r="E997">
      <v>140935.76</v>
    </nc>
  </rcc>
  <rfmt sheetId="1" sqref="E997">
    <dxf>
      <fill>
        <patternFill patternType="solid">
          <bgColor rgb="FF92D050"/>
        </patternFill>
      </fill>
    </dxf>
  </rfmt>
  <rcc rId="17649" sId="1" numFmtId="4">
    <oc r="E996">
      <v>143458.85</v>
    </oc>
    <nc r="E996">
      <v>354358.54</v>
    </nc>
  </rcc>
  <rfmt sheetId="1" sqref="A996:XFD997">
    <dxf>
      <fill>
        <patternFill>
          <bgColor rgb="FF92D050"/>
        </patternFill>
      </fill>
    </dxf>
  </rfmt>
  <rfmt sheetId="1" sqref="A998:XFD998">
    <dxf>
      <fill>
        <patternFill patternType="solid">
          <bgColor rgb="FF92D050"/>
        </patternFill>
      </fill>
    </dxf>
  </rfmt>
  <rcc rId="17650" sId="1" numFmtId="4">
    <oc r="G999">
      <v>6544486.7999999998</v>
    </oc>
    <nc r="G999">
      <v>10469480.4</v>
    </nc>
  </rcc>
  <rfmt sheetId="1" sqref="G999">
    <dxf>
      <fill>
        <patternFill patternType="solid">
          <bgColor rgb="FF92D050"/>
        </patternFill>
      </fill>
    </dxf>
  </rfmt>
  <rfmt sheetId="1" sqref="H999">
    <dxf>
      <fill>
        <patternFill patternType="solid">
          <bgColor rgb="FF92D050"/>
        </patternFill>
      </fill>
    </dxf>
  </rfmt>
  <rfmt sheetId="1" sqref="I999">
    <dxf>
      <fill>
        <patternFill patternType="solid">
          <bgColor rgb="FF92D050"/>
        </patternFill>
      </fill>
    </dxf>
  </rfmt>
  <rfmt sheetId="1" sqref="J999">
    <dxf>
      <fill>
        <patternFill patternType="solid">
          <bgColor rgb="FF92D050"/>
        </patternFill>
      </fill>
    </dxf>
  </rfmt>
  <rcc rId="17651" sId="1" numFmtId="4">
    <oc r="R999">
      <v>27196073.32</v>
    </oc>
    <nc r="R999">
      <v>21396237.600000001</v>
    </nc>
  </rcc>
  <rfmt sheetId="1" sqref="R999">
    <dxf>
      <fill>
        <patternFill patternType="solid">
          <bgColor rgb="FF92D050"/>
        </patternFill>
      </fill>
    </dxf>
  </rfmt>
  <rcc rId="17652" sId="1" numFmtId="4">
    <oc r="D999">
      <f>ROUND((F999+G999+H999+I999+J999+K999+M999+O999+P999+Q999+R999+S999)*0.0214,2)</f>
    </oc>
    <nc r="D999">
      <v>39756.32</v>
    </nc>
  </rcc>
  <rfmt sheetId="1" sqref="A999:XFD999">
    <dxf>
      <fill>
        <patternFill>
          <bgColor rgb="FF92D050"/>
        </patternFill>
      </fill>
    </dxf>
  </rfmt>
  <rcc rId="17653" sId="1" numFmtId="4">
    <oc r="J1000">
      <v>1936315.2</v>
    </oc>
    <nc r="J1000">
      <v>1231663.2</v>
    </nc>
  </rcc>
  <rfmt sheetId="1" sqref="J1000">
    <dxf>
      <fill>
        <patternFill patternType="solid">
          <bgColor rgb="FF92D050"/>
        </patternFill>
      </fill>
    </dxf>
  </rfmt>
  <rfmt sheetId="1" sqref="H1001:J1001">
    <dxf>
      <fill>
        <patternFill patternType="solid">
          <bgColor rgb="FF92D050"/>
        </patternFill>
      </fill>
    </dxf>
  </rfmt>
  <rfmt sheetId="1" sqref="G1002">
    <dxf>
      <fill>
        <patternFill patternType="solid">
          <bgColor rgb="FF92D050"/>
        </patternFill>
      </fill>
    </dxf>
  </rfmt>
  <rfmt sheetId="1" sqref="J1002">
    <dxf>
      <fill>
        <patternFill patternType="solid">
          <bgColor rgb="FF92D050"/>
        </patternFill>
      </fill>
    </dxf>
  </rfmt>
  <rfmt sheetId="1" sqref="Q1002">
    <dxf>
      <fill>
        <patternFill patternType="solid">
          <bgColor rgb="FF92D050"/>
        </patternFill>
      </fill>
    </dxf>
  </rfmt>
  <rfmt sheetId="1" sqref="A1002:XFD1002">
    <dxf>
      <fill>
        <patternFill>
          <bgColor rgb="FF92D050"/>
        </patternFill>
      </fill>
    </dxf>
  </rfmt>
  <rfmt sheetId="1" sqref="A1003:XFD1003">
    <dxf>
      <fill>
        <patternFill patternType="solid">
          <bgColor rgb="FF92D050"/>
        </patternFill>
      </fill>
    </dxf>
  </rfmt>
  <rfmt sheetId="1" sqref="A1004:XFD1004">
    <dxf>
      <fill>
        <patternFill patternType="solid">
          <bgColor rgb="FF92D050"/>
        </patternFill>
      </fill>
    </dxf>
  </rfmt>
  <rcc rId="17654" sId="1" numFmtId="4">
    <oc r="F1005">
      <v>4876864.9400000004</v>
    </oc>
    <nc r="F1005">
      <v>4854991.2</v>
    </nc>
  </rcc>
  <rfmt sheetId="1" sqref="F1005">
    <dxf>
      <fill>
        <patternFill patternType="solid">
          <bgColor rgb="FF92D050"/>
        </patternFill>
      </fill>
    </dxf>
  </rfmt>
  <rcc rId="17655" sId="1" numFmtId="4">
    <oc r="D1005">
      <f>ROUND((F1005+G1005+H1005+I1005+J1005+K1005+M1005+O1005+P1005+Q1005+R1005+S1005)*0.0214,2)</f>
    </oc>
    <nc r="D1005">
      <v>49343.880000000005</v>
    </nc>
  </rcc>
  <rfmt sheetId="1" sqref="A1005:XFD1005">
    <dxf>
      <fill>
        <patternFill>
          <bgColor rgb="FF92D050"/>
        </patternFill>
      </fill>
    </dxf>
  </rfmt>
  <rfmt sheetId="1" sqref="A1006:XFD1006">
    <dxf>
      <fill>
        <patternFill patternType="solid">
          <bgColor rgb="FF92D050"/>
        </patternFill>
      </fill>
    </dxf>
  </rfmt>
  <rfmt sheetId="1" sqref="A1007:XFD1007">
    <dxf>
      <fill>
        <patternFill patternType="solid">
          <bgColor rgb="FF92D050"/>
        </patternFill>
      </fill>
    </dxf>
  </rfmt>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56" sId="1" numFmtId="4">
    <oc r="E1008">
      <v>941614.89</v>
    </oc>
    <nc r="E1008">
      <v>521131.63</v>
    </nc>
  </rcc>
  <rfmt sheetId="1" sqref="E1008">
    <dxf>
      <fill>
        <patternFill patternType="solid">
          <bgColor rgb="FF92D050"/>
        </patternFill>
      </fill>
    </dxf>
  </rfmt>
  <rcc rId="17657" sId="1" numFmtId="4">
    <oc r="E1010">
      <v>341419.96</v>
    </oc>
    <nc r="E1010">
      <v>373203.36</v>
    </nc>
  </rcc>
  <rfmt sheetId="1" sqref="E1010">
    <dxf>
      <fill>
        <patternFill patternType="solid">
          <bgColor rgb="FF92D050"/>
        </patternFill>
      </fill>
    </dxf>
  </rfmt>
  <rcc rId="17658" sId="1" numFmtId="4">
    <oc r="E1009">
      <v>2363493.81</v>
    </oc>
    <nc r="E1009">
      <v>759341.78</v>
    </nc>
  </rcc>
  <rfmt sheetId="1" sqref="E1009">
    <dxf>
      <fill>
        <patternFill patternType="solid">
          <bgColor rgb="FF92D050"/>
        </patternFill>
      </fill>
    </dxf>
  </rfmt>
  <rfmt sheetId="1" sqref="A1008:XFD1010">
    <dxf>
      <fill>
        <patternFill>
          <bgColor rgb="FF92D050"/>
        </patternFill>
      </fill>
    </dxf>
  </rfmt>
  <rfmt sheetId="1" sqref="E1015">
    <dxf>
      <fill>
        <patternFill patternType="solid">
          <bgColor rgb="FF92D050"/>
        </patternFill>
      </fill>
    </dxf>
  </rfmt>
  <rcc rId="17659" sId="1" numFmtId="4">
    <oc r="E1013">
      <v>356152.99</v>
    </oc>
    <nc r="E1013">
      <v>267601.93</v>
    </nc>
  </rcc>
  <rfmt sheetId="1" sqref="E1013 E1012">
    <dxf>
      <fill>
        <patternFill patternType="solid">
          <bgColor rgb="FF92D050"/>
        </patternFill>
      </fill>
    </dxf>
  </rfmt>
  <rcc rId="17660" sId="1" numFmtId="4">
    <oc r="E1014">
      <v>706630.63</v>
    </oc>
    <nc r="E1014">
      <v>517457.64</v>
    </nc>
  </rcc>
  <rfmt sheetId="1" sqref="E1014">
    <dxf>
      <fill>
        <patternFill patternType="solid">
          <bgColor rgb="FF92D050"/>
        </patternFill>
      </fill>
    </dxf>
  </rfmt>
  <rfmt sheetId="1" sqref="A1012:XFD1015">
    <dxf>
      <fill>
        <patternFill>
          <bgColor rgb="FF92D050"/>
        </patternFill>
      </fill>
    </dxf>
  </rfmt>
  <rfmt sheetId="1" sqref="A1017:XFD1017">
    <dxf>
      <fill>
        <patternFill patternType="solid">
          <bgColor rgb="FF92D050"/>
        </patternFill>
      </fill>
    </dxf>
  </rfmt>
  <rcc rId="17661" sId="1" numFmtId="4">
    <oc r="H1018">
      <v>6612504.9199999999</v>
    </oc>
    <nc r="H1018">
      <v>4631622</v>
    </nc>
  </rcc>
  <rfmt sheetId="1" sqref="H1018">
    <dxf>
      <fill>
        <patternFill patternType="solid">
          <bgColor rgb="FF92D050"/>
        </patternFill>
      </fill>
    </dxf>
  </rfmt>
  <rcc rId="17662" sId="1" numFmtId="4">
    <oc r="I1018">
      <v>3109785.49</v>
    </oc>
    <nc r="I1018">
      <v>2545527.5999999996</v>
    </nc>
  </rcc>
  <rfmt sheetId="1" sqref="I1018">
    <dxf>
      <fill>
        <patternFill patternType="solid">
          <bgColor rgb="FF92D050"/>
        </patternFill>
      </fill>
    </dxf>
  </rfmt>
  <rfmt sheetId="1" sqref="J1018">
    <dxf>
      <fill>
        <patternFill patternType="solid">
          <bgColor rgb="FF92D050"/>
        </patternFill>
      </fill>
    </dxf>
  </rfmt>
  <rfmt sheetId="1" sqref="G1018">
    <dxf>
      <fill>
        <patternFill patternType="solid">
          <bgColor rgb="FF92D050"/>
        </patternFill>
      </fill>
    </dxf>
  </rfmt>
  <rfmt sheetId="1" sqref="O1018:P1018">
    <dxf>
      <fill>
        <patternFill patternType="solid">
          <bgColor rgb="FF92D050"/>
        </patternFill>
      </fill>
    </dxf>
  </rfmt>
  <rcc rId="17663" sId="1" numFmtId="4">
    <oc r="D1018">
      <f>ROUND((F1018+G1018+H1018+I1018+J1018+K1018+M1018+O1018+P1018+Q1018+R1018+S1018)*0.0214,2)</f>
    </oc>
    <nc r="D1018">
      <v>27181.138999999999</v>
    </nc>
  </rcc>
  <rfmt sheetId="1" sqref="A1018:XFD1018">
    <dxf>
      <fill>
        <patternFill>
          <bgColor rgb="FF92D050"/>
        </patternFill>
      </fill>
    </dxf>
  </rfmt>
  <rfmt sheetId="1" sqref="A1020:XFD1020">
    <dxf>
      <fill>
        <patternFill patternType="solid">
          <bgColor rgb="FF92D050"/>
        </patternFill>
      </fill>
    </dxf>
  </rfmt>
  <rfmt sheetId="1" sqref="A1022:XFD1022">
    <dxf>
      <fill>
        <patternFill patternType="solid">
          <bgColor rgb="FF92D050"/>
        </patternFill>
      </fill>
    </dxf>
  </rfmt>
  <rfmt sheetId="1" sqref="A1023:XFD1023">
    <dxf>
      <fill>
        <patternFill patternType="solid">
          <bgColor rgb="FF92D050"/>
        </patternFill>
      </fill>
    </dxf>
  </rfmt>
  <rfmt sheetId="1" sqref="A1024:XFD1024">
    <dxf>
      <fill>
        <patternFill patternType="solid">
          <bgColor rgb="FF92D050"/>
        </patternFill>
      </fill>
    </dxf>
  </rfmt>
  <rfmt sheetId="1" sqref="A1025:XFD1025">
    <dxf>
      <fill>
        <patternFill patternType="solid">
          <bgColor rgb="FF92D050"/>
        </patternFill>
      </fill>
    </dxf>
  </rfmt>
  <rcc rId="17664" sId="1" numFmtId="4">
    <oc r="E1026">
      <v>892539.06</v>
    </oc>
    <nc r="E1026">
      <v>389074.71</v>
    </nc>
  </rcc>
  <rfmt sheetId="1" sqref="A1026:XFD1026">
    <dxf>
      <fill>
        <patternFill patternType="solid">
          <bgColor rgb="FF92D050"/>
        </patternFill>
      </fill>
    </dxf>
  </rfmt>
  <rcc rId="17665" sId="1" numFmtId="4">
    <oc r="I1027">
      <v>1562621.51</v>
    </oc>
    <nc r="I1027">
      <v>1588422</v>
    </nc>
  </rcc>
  <rcc rId="17666" sId="1" numFmtId="4">
    <oc r="H1027">
      <v>3322686.54</v>
    </oc>
    <nc r="H1027">
      <v>2584264.7999999998</v>
    </nc>
  </rcc>
  <rcc rId="17667" sId="1" numFmtId="4">
    <oc r="F1027">
      <v>3832801.56</v>
    </oc>
    <nc r="F1027">
      <v>3831648</v>
    </nc>
  </rcc>
  <rcc rId="17668" sId="1" numFmtId="4">
    <oc r="O1027">
      <v>9658437.0500000007</v>
    </oc>
    <nc r="O1027">
      <v>8588883.5999999996</v>
    </nc>
  </rcc>
  <rcc rId="17669" sId="1" numFmtId="4">
    <oc r="D1027">
      <f>ROUND((F1027+G1027+H1027+I1027+J1027+K1027+M1027+O1027+P1027+Q1027+R1027+S1027)*0.0214,2)</f>
    </oc>
    <nc r="D1027">
      <v>31115.289999999997</v>
    </nc>
  </rcc>
  <rfmt sheetId="1" sqref="A1027:XFD1027">
    <dxf>
      <fill>
        <patternFill patternType="solid">
          <bgColor rgb="FF92D050"/>
        </patternFill>
      </fill>
    </dxf>
  </rfmt>
  <rcc rId="17670" sId="1" numFmtId="4">
    <oc r="E1028">
      <v>1473285.32</v>
    </oc>
    <nc r="E1028">
      <v>583851.72</v>
    </nc>
  </rcc>
  <rfmt sheetId="1" sqref="A1028:XFD1028">
    <dxf>
      <fill>
        <patternFill patternType="solid">
          <bgColor rgb="FF92D050"/>
        </patternFill>
      </fill>
    </dxf>
  </rfmt>
  <rcc rId="17671" sId="1" numFmtId="4">
    <oc r="E1029">
      <v>690197.57</v>
    </oc>
    <nc r="E1029">
      <v>652044.29</v>
    </nc>
  </rcc>
  <rfmt sheetId="1" sqref="A1029:XFD1029">
    <dxf>
      <fill>
        <patternFill patternType="solid">
          <bgColor rgb="FF92D050"/>
        </patternFill>
      </fill>
    </dxf>
  </rfmt>
  <rcc rId="17672" sId="1" numFmtId="4">
    <oc r="G1030">
      <v>3979999.98</v>
    </oc>
    <nc r="G1030">
      <v>1877754</v>
    </nc>
  </rcc>
  <rcc rId="17673" sId="1" numFmtId="4">
    <oc r="D1030">
      <f>ROUND((F1030+G1030+H1030+I1030+J1030+K1030+M1030+O1030+P1030+Q1030+R1030+S1030)*0.0214,2)</f>
    </oc>
    <nc r="D1030">
      <v>6414.1900000000005</v>
    </nc>
  </rcc>
  <rfmt sheetId="1" sqref="A1030:XFD1030">
    <dxf>
      <fill>
        <patternFill patternType="solid">
          <bgColor rgb="FF92D050"/>
        </patternFill>
      </fill>
    </dxf>
  </rfmt>
  <rcc rId="17674" sId="1" numFmtId="4">
    <oc r="D1719">
      <f>ROUND((F1719+G1719+H1719+I1719+J1719+K1719+M1719+O1719+P1719+Q1719+R1719+S1719)*0.0214,2)</f>
    </oc>
    <nc r="D1719">
      <v>10624.81</v>
    </nc>
  </rcc>
  <rfmt sheetId="1" sqref="A1719:XFD1719">
    <dxf>
      <fill>
        <patternFill patternType="solid">
          <bgColor rgb="FF92D050"/>
        </patternFill>
      </fill>
    </dxf>
  </rfmt>
  <rcc rId="17675" sId="1" numFmtId="4">
    <oc r="G1719">
      <v>12632654.59</v>
    </oc>
    <nc r="G1719">
      <v>9658783.1999999993</v>
    </nc>
  </rcc>
  <rfmt sheetId="1" sqref="A1031:XFD1031">
    <dxf>
      <fill>
        <patternFill patternType="solid">
          <bgColor rgb="FF92D050"/>
        </patternFill>
      </fill>
    </dxf>
  </rfmt>
  <rfmt sheetId="1" sqref="A1032:XFD1032">
    <dxf>
      <fill>
        <patternFill patternType="solid">
          <bgColor rgb="FF92D050"/>
        </patternFill>
      </fill>
    </dxf>
  </rfmt>
  <rfmt sheetId="1" sqref="A1033:XFD1033">
    <dxf>
      <fill>
        <patternFill patternType="solid">
          <bgColor rgb="FF92D050"/>
        </patternFill>
      </fill>
    </dxf>
  </rfmt>
  <rcc rId="17676" sId="1" numFmtId="4">
    <oc r="E1034">
      <v>722278.01</v>
    </oc>
    <nc r="E1034">
      <v>349983.68</v>
    </nc>
  </rcc>
  <rfmt sheetId="1" sqref="A1034:XFD1034">
    <dxf>
      <fill>
        <patternFill patternType="solid">
          <bgColor rgb="FF92D050"/>
        </patternFill>
      </fill>
    </dxf>
  </rfmt>
  <rfmt sheetId="1" sqref="A1035:XFD1035">
    <dxf>
      <fill>
        <patternFill patternType="solid">
          <bgColor rgb="FF92D050"/>
        </patternFill>
      </fill>
    </dxf>
  </rfmt>
  <rcc rId="17677" sId="1" numFmtId="4">
    <oc r="I1036">
      <v>414363.55</v>
    </oc>
    <nc r="I1036">
      <v>428329.67</v>
    </nc>
  </rcc>
  <rfmt sheetId="1" sqref="I1036">
    <dxf>
      <fill>
        <patternFill patternType="solid">
          <bgColor rgb="FF92D050"/>
        </patternFill>
      </fill>
    </dxf>
  </rfmt>
  <rcc rId="17678" sId="1" numFmtId="4">
    <oc r="H1036">
      <v>850017.68</v>
    </oc>
    <nc r="H1036">
      <v>802723.37</v>
    </nc>
  </rcc>
  <rfmt sheetId="1" sqref="H1036">
    <dxf>
      <fill>
        <patternFill patternType="solid">
          <bgColor rgb="FF92D050"/>
        </patternFill>
      </fill>
    </dxf>
  </rfmt>
  <rcc rId="17679" sId="1" numFmtId="4">
    <oc r="J1036">
      <v>624489.14</v>
    </oc>
    <nc r="J1036">
      <v>414363.55</v>
    </nc>
  </rcc>
  <rfmt sheetId="1" sqref="J1036">
    <dxf>
      <fill>
        <patternFill patternType="solid">
          <bgColor rgb="FF92D050"/>
        </patternFill>
      </fill>
    </dxf>
  </rfmt>
  <rcc rId="17680" sId="1" numFmtId="4">
    <oc r="D1036">
      <f>ROUND((F1036+G1036+H1036+I1036+J1036+K1036+M1036+O1036+P1036+Q1036+R1036+S1036)*0.0214,2)</f>
    </oc>
    <nc r="D1036">
      <v>34685.39</v>
    </nc>
  </rcc>
  <rfmt sheetId="1" sqref="A1036:XFD1036">
    <dxf>
      <fill>
        <patternFill>
          <bgColor rgb="FF92D050"/>
        </patternFill>
      </fill>
    </dxf>
  </rfmt>
  <rcc rId="17681" sId="1" numFmtId="4">
    <oc r="O1037">
      <v>13602884.279999999</v>
    </oc>
    <nc r="O1037">
      <v>13227118.800000001</v>
    </nc>
  </rcc>
  <rfmt sheetId="1" sqref="O1037">
    <dxf>
      <fill>
        <patternFill patternType="solid">
          <bgColor rgb="FF92D050"/>
        </patternFill>
      </fill>
    </dxf>
  </rfmt>
  <rcc rId="17682" sId="1" numFmtId="4">
    <oc r="R1037">
      <v>26806162.800000001</v>
    </oc>
    <nc r="R1037">
      <v>15767346</v>
    </nc>
  </rcc>
  <rfmt sheetId="1" sqref="R1037">
    <dxf>
      <fill>
        <patternFill patternType="solid">
          <bgColor rgb="FF92D050"/>
        </patternFill>
      </fill>
    </dxf>
  </rfmt>
  <rfmt sheetId="1" sqref="J1037">
    <dxf>
      <fill>
        <patternFill patternType="solid">
          <bgColor rgb="FF92D050"/>
        </patternFill>
      </fill>
    </dxf>
  </rfmt>
  <rcc rId="17683" sId="1" numFmtId="4">
    <oc r="D1037">
      <f>ROUND((F1037+G1037+H1037+I1037+J1037+K1037+M1037+O1037+P1037+Q1037+R1037+S1037)*0.0214,2)</f>
    </oc>
    <nc r="D1037">
      <v>33274.550000000003</v>
    </nc>
  </rcc>
  <rfmt sheetId="1" sqref="A1037:XFD1037">
    <dxf>
      <fill>
        <patternFill>
          <bgColor rgb="FF92D050"/>
        </patternFill>
      </fill>
    </dxf>
  </rfmt>
  <rcc rId="17684" sId="1" numFmtId="4">
    <oc r="E1038">
      <v>795562.5</v>
    </oc>
    <nc r="E1038">
      <v>502689.83</v>
    </nc>
  </rcc>
  <rfmt sheetId="1" sqref="A1038:XFD1038">
    <dxf>
      <fill>
        <patternFill patternType="solid">
          <bgColor rgb="FF92D050"/>
        </patternFill>
      </fill>
    </dxf>
  </rfmt>
  <rcc rId="17685" sId="1" numFmtId="4">
    <oc r="E1039">
      <v>1248688.8500000001</v>
    </oc>
    <nc r="E1039">
      <v>568690.68999999994</v>
    </nc>
  </rcc>
  <rfmt sheetId="1" sqref="A1039:XFD1039">
    <dxf>
      <fill>
        <patternFill patternType="solid">
          <bgColor rgb="FF92D050"/>
        </patternFill>
      </fill>
    </dxf>
  </rfmt>
  <rcc rId="17686" sId="1" numFmtId="4">
    <oc r="E1040">
      <v>807347</v>
    </oc>
    <nc r="E1040">
      <v>563127.17000000004</v>
    </nc>
  </rcc>
  <rfmt sheetId="1" sqref="A1040:XFD1040">
    <dxf>
      <fill>
        <patternFill patternType="solid">
          <bgColor rgb="FF92D050"/>
        </patternFill>
      </fill>
    </dxf>
  </rfmt>
  <rfmt sheetId="1" sqref="J1041">
    <dxf>
      <fill>
        <patternFill patternType="solid">
          <bgColor rgb="FF92D050"/>
        </patternFill>
      </fill>
    </dxf>
  </rfmt>
  <rcc rId="17687" sId="1" numFmtId="4">
    <oc r="Q1041">
      <v>14070414.67</v>
    </oc>
    <nc r="Q1041">
      <v>13617445.189999999</v>
    </nc>
  </rcc>
  <rfmt sheetId="1" sqref="Q1041">
    <dxf>
      <fill>
        <patternFill patternType="solid">
          <bgColor rgb="FF92D050"/>
        </patternFill>
      </fill>
    </dxf>
  </rfmt>
  <rfmt sheetId="1" sqref="O1041">
    <dxf>
      <fill>
        <patternFill patternType="solid">
          <bgColor rgb="FF92D050"/>
        </patternFill>
      </fill>
    </dxf>
  </rfmt>
  <rcc rId="17688" sId="1" numFmtId="4">
    <oc r="D1041">
      <f>ROUND((F1041+G1041+H1041+I1041+J1041+K1041+M1041+O1041+P1041+Q1041+R1041+S1041)*0.0214,2)</f>
    </oc>
    <nc r="D1041">
      <v>27202.73</v>
    </nc>
  </rcc>
  <rfmt sheetId="1" sqref="A1041:XFD1041">
    <dxf>
      <fill>
        <patternFill>
          <bgColor rgb="FF92D050"/>
        </patternFill>
      </fill>
    </dxf>
  </rfmt>
  <rfmt sheetId="1" sqref="A1042:XFD1042">
    <dxf>
      <fill>
        <patternFill patternType="solid">
          <bgColor rgb="FF92D050"/>
        </patternFill>
      </fill>
    </dxf>
  </rfmt>
  <rcc rId="17689" sId="1" numFmtId="4">
    <oc r="J1043">
      <v>1396353.6</v>
    </oc>
    <nc r="J1043">
      <v>465316.8</v>
    </nc>
  </rcc>
  <rfmt sheetId="1" sqref="J1043">
    <dxf>
      <fill>
        <patternFill patternType="solid">
          <bgColor rgb="FF92D050"/>
        </patternFill>
      </fill>
    </dxf>
  </rfmt>
  <rfmt sheetId="1" sqref="R1043">
    <dxf>
      <fill>
        <patternFill patternType="solid">
          <bgColor rgb="FF92D050"/>
        </patternFill>
      </fill>
    </dxf>
  </rfmt>
  <rcc rId="17690" sId="1" numFmtId="4">
    <oc r="D1043">
      <f>ROUND((F1043+G1043+H1043+I1043+J1043+K1043+M1043+O1043+P1043+Q1043+R1043+S1043)*0.0214,2)</f>
    </oc>
    <nc r="D1043">
      <v>2290.35</v>
    </nc>
  </rcc>
  <rfmt sheetId="1" sqref="A1043:XFD1043">
    <dxf>
      <fill>
        <patternFill>
          <bgColor rgb="FF92D050"/>
        </patternFill>
      </fill>
    </dxf>
  </rfmt>
  <rcc rId="17691" sId="1" numFmtId="4">
    <oc r="I1044">
      <v>1564301.02</v>
    </oc>
    <nc r="I1044">
      <v>1282957.2</v>
    </nc>
  </rcc>
  <rfmt sheetId="1" sqref="I1044">
    <dxf>
      <fill>
        <patternFill patternType="solid">
          <bgColor rgb="FF92D050"/>
        </patternFill>
      </fill>
    </dxf>
  </rfmt>
  <rcc rId="17692" sId="1" numFmtId="4">
    <oc r="D1044">
      <f>ROUND((F1044+G1044+H1044+I1044+J1044+K1044+M1044+O1044+P1044+Q1044+R1044+S1044)*0.0214,2)</f>
    </oc>
    <nc r="D1044">
      <v>26581.96</v>
    </nc>
  </rcc>
  <rfmt sheetId="1" sqref="A1044:XFD1044">
    <dxf>
      <fill>
        <patternFill>
          <bgColor rgb="FF92D050"/>
        </patternFill>
      </fill>
    </dxf>
  </rfmt>
  <rcc rId="17693" sId="1" numFmtId="4">
    <oc r="Q1045">
      <v>8260184.1699999999</v>
    </oc>
    <nc r="Q1045">
      <v>8013840</v>
    </nc>
  </rcc>
  <rfmt sheetId="1" sqref="Q1045">
    <dxf>
      <fill>
        <patternFill patternType="solid">
          <bgColor rgb="FF92D050"/>
        </patternFill>
      </fill>
    </dxf>
  </rfmt>
  <rcc rId="17694" sId="1" numFmtId="4">
    <oc r="D1045">
      <f>ROUND((F1045+G1045+H1045+I1045+J1045+K1045+M1045+O1045+P1045+Q1045+R1045+S1045)*0.0214,2)</f>
    </oc>
    <nc r="D1045">
      <v>21385</v>
    </nc>
  </rcc>
  <rfmt sheetId="1" sqref="A1045:XFD1045">
    <dxf>
      <fill>
        <patternFill>
          <bgColor rgb="FF92D050"/>
        </patternFill>
      </fill>
    </dxf>
  </rfmt>
  <rfmt sheetId="1" sqref="R1046">
    <dxf>
      <fill>
        <patternFill patternType="solid">
          <bgColor rgb="FF92D050"/>
        </patternFill>
      </fill>
    </dxf>
  </rfmt>
  <rfmt sheetId="1" sqref="J1046">
    <dxf>
      <fill>
        <patternFill patternType="solid">
          <bgColor rgb="FF92D050"/>
        </patternFill>
      </fill>
    </dxf>
  </rfmt>
  <rfmt sheetId="1" sqref="O1046">
    <dxf>
      <fill>
        <patternFill patternType="solid">
          <bgColor rgb="FF92D050"/>
        </patternFill>
      </fill>
    </dxf>
  </rfmt>
  <rfmt sheetId="1" sqref="A1046:XFD1046">
    <dxf>
      <fill>
        <patternFill>
          <bgColor rgb="FF92D050"/>
        </patternFill>
      </fill>
    </dxf>
  </rfmt>
  <rcc rId="17695" sId="1" numFmtId="4">
    <oc r="O1047">
      <v>9598356.0299999993</v>
    </oc>
    <nc r="O1047">
      <v>7443384</v>
    </nc>
  </rcc>
  <rfmt sheetId="1" sqref="O1047">
    <dxf>
      <fill>
        <patternFill patternType="solid">
          <bgColor rgb="FF92D050"/>
        </patternFill>
      </fill>
    </dxf>
  </rfmt>
  <rfmt sheetId="1" sqref="Q1047">
    <dxf>
      <fill>
        <patternFill patternType="solid">
          <bgColor rgb="FF92D050"/>
        </patternFill>
      </fill>
    </dxf>
  </rfmt>
  <rfmt sheetId="1" sqref="A1047:XFD1047">
    <dxf>
      <fill>
        <patternFill>
          <bgColor rgb="FF92D050"/>
        </patternFill>
      </fill>
    </dxf>
  </rfmt>
  <rfmt sheetId="1" sqref="O1048">
    <dxf>
      <fill>
        <patternFill patternType="solid">
          <bgColor rgb="FF92D050"/>
        </patternFill>
      </fill>
    </dxf>
  </rfmt>
  <rfmt sheetId="1" sqref="J1048">
    <dxf>
      <fill>
        <patternFill patternType="solid">
          <bgColor rgb="FF92D050"/>
        </patternFill>
      </fill>
    </dxf>
  </rfmt>
  <rcc rId="17696" sId="1" numFmtId="4">
    <oc r="I1048">
      <v>1551890.42</v>
    </oc>
    <nc r="I1048">
      <v>2110251.6</v>
    </nc>
  </rcc>
  <rfmt sheetId="1" sqref="I1048">
    <dxf>
      <fill>
        <patternFill patternType="solid">
          <bgColor rgb="FF92D050"/>
        </patternFill>
      </fill>
    </dxf>
  </rfmt>
  <rfmt sheetId="1" sqref="Q1048">
    <dxf>
      <fill>
        <patternFill patternType="solid">
          <bgColor rgb="FF92D050"/>
        </patternFill>
      </fill>
    </dxf>
  </rfmt>
  <rcc rId="17697" sId="1" numFmtId="4">
    <oc r="D1048">
      <f>ROUND((F1048+G1048+H1048+I1048+J1048+K1048+M1048+O1048+P1048+Q1048+R1048+S1048)*0.0214,2)</f>
    </oc>
    <nc r="D1048">
      <v>26693.319999999996</v>
    </nc>
  </rcc>
  <rfmt sheetId="1" sqref="A1048:XFD1048">
    <dxf>
      <fill>
        <patternFill>
          <bgColor rgb="FF92D050"/>
        </patternFill>
      </fill>
    </dxf>
  </rfmt>
  <rfmt sheetId="1" sqref="A1049:XFD1049">
    <dxf>
      <fill>
        <patternFill patternType="solid">
          <bgColor rgb="FF92D050"/>
        </patternFill>
      </fill>
    </dxf>
  </rfmt>
  <rfmt sheetId="1" sqref="A1050:XFD1050">
    <dxf>
      <fill>
        <patternFill patternType="solid">
          <bgColor rgb="FF92D050"/>
        </patternFill>
      </fill>
    </dxf>
  </rfmt>
  <rfmt sheetId="1" sqref="A1051:XFD1051">
    <dxf>
      <fill>
        <patternFill patternType="solid">
          <bgColor rgb="FF92D050"/>
        </patternFill>
      </fill>
    </dxf>
  </rfmt>
  <rcc rId="17698" sId="1" numFmtId="4">
    <oc r="E1051">
      <v>1878195.87</v>
    </oc>
    <nc r="E1051">
      <v>394574.17</v>
    </nc>
  </rcc>
  <rcc rId="17699" sId="1" numFmtId="4">
    <oc r="E1052">
      <v>340035.58</v>
    </oc>
    <nc r="E1052">
      <v>408937.31</v>
    </nc>
  </rcc>
  <rfmt sheetId="1" sqref="A1052:XFD1052">
    <dxf>
      <fill>
        <patternFill patternType="solid">
          <bgColor rgb="FF92D050"/>
        </patternFill>
      </fill>
    </dxf>
  </rfmt>
  <rcc rId="17700" sId="1" numFmtId="4">
    <oc r="E1053">
      <v>873367.4</v>
    </oc>
    <nc r="E1053">
      <v>379038.66</v>
    </nc>
  </rcc>
  <rfmt sheetId="1" sqref="A1053:XFD1053">
    <dxf>
      <fill>
        <patternFill patternType="solid">
          <bgColor rgb="FF92D050"/>
        </patternFill>
      </fill>
    </dxf>
  </rfmt>
  <rcc rId="17701" sId="1" numFmtId="4">
    <oc r="E1054">
      <v>1089076.1000000001</v>
    </oc>
    <nc r="E1054">
      <v>755219.76</v>
    </nc>
  </rcc>
  <rfmt sheetId="1" sqref="A1054:XFD1054">
    <dxf>
      <fill>
        <patternFill patternType="solid">
          <bgColor rgb="FF92D050"/>
        </patternFill>
      </fill>
    </dxf>
  </rfmt>
  <rfmt sheetId="1" sqref="A1055:XFD1055">
    <dxf>
      <fill>
        <patternFill patternType="solid">
          <bgColor rgb="FF92D050"/>
        </patternFill>
      </fill>
    </dxf>
  </rfmt>
  <rfmt sheetId="1" sqref="A1056:XFD1056">
    <dxf>
      <fill>
        <patternFill patternType="solid">
          <bgColor rgb="FF92D050"/>
        </patternFill>
      </fill>
    </dxf>
  </rfmt>
  <rfmt sheetId="1" sqref="O1057">
    <dxf>
      <fill>
        <patternFill patternType="solid">
          <bgColor rgb="FF92D050"/>
        </patternFill>
      </fill>
    </dxf>
  </rfmt>
  <rfmt sheetId="1" sqref="P1057">
    <dxf>
      <fill>
        <patternFill patternType="solid">
          <bgColor rgb="FF92D050"/>
        </patternFill>
      </fill>
    </dxf>
  </rfmt>
  <rfmt sheetId="1" sqref="J1057">
    <dxf>
      <fill>
        <patternFill patternType="solid">
          <bgColor rgb="FF92D050"/>
        </patternFill>
      </fill>
    </dxf>
  </rfmt>
  <rfmt sheetId="1" sqref="H1057">
    <dxf>
      <fill>
        <patternFill patternType="solid">
          <bgColor rgb="FF92D050"/>
        </patternFill>
      </fill>
    </dxf>
  </rfmt>
  <rfmt sheetId="1" sqref="A1057:XFD1057">
    <dxf>
      <fill>
        <patternFill>
          <bgColor rgb="FF92D050"/>
        </patternFill>
      </fill>
    </dxf>
  </rfmt>
  <rcc rId="17702" sId="1" numFmtId="4">
    <oc r="E1058">
      <v>1102711.43</v>
    </oc>
    <nc r="E1058">
      <v>604088.32999999996</v>
    </nc>
  </rcc>
  <rfmt sheetId="1" sqref="A1058:XFD1058">
    <dxf>
      <fill>
        <patternFill patternType="solid">
          <bgColor rgb="FF92D050"/>
        </patternFill>
      </fill>
    </dxf>
  </rfmt>
  <rcc rId="17703" sId="1" numFmtId="4">
    <oc r="E1059">
      <v>891116.82</v>
    </oc>
    <nc r="E1059">
      <v>526619.43999999994</v>
    </nc>
  </rcc>
  <rfmt sheetId="1" sqref="A1059:XFD1059">
    <dxf>
      <fill>
        <patternFill patternType="solid">
          <bgColor rgb="FF92D050"/>
        </patternFill>
      </fill>
    </dxf>
  </rfmt>
  <rfmt sheetId="1" sqref="A1060:XFD1060">
    <dxf>
      <fill>
        <patternFill patternType="solid">
          <bgColor rgb="FF92D050"/>
        </patternFill>
      </fill>
    </dxf>
  </rfmt>
  <rcc rId="17704" sId="1" numFmtId="4">
    <oc r="E1061">
      <v>1634955.2</v>
    </oc>
    <nc r="E1061">
      <v>926659.31</v>
    </nc>
  </rcc>
  <rfmt sheetId="1" sqref="A1061:XFD1061">
    <dxf>
      <fill>
        <patternFill patternType="solid">
          <bgColor rgb="FF92D050"/>
        </patternFill>
      </fill>
    </dxf>
  </rfmt>
  <rfmt sheetId="1" sqref="A1062:XFD1062">
    <dxf>
      <fill>
        <patternFill patternType="solid">
          <bgColor rgb="FF92D050"/>
        </patternFill>
      </fill>
    </dxf>
  </rfmt>
  <rfmt sheetId="1" sqref="A1063:XFD1063">
    <dxf>
      <fill>
        <patternFill patternType="solid">
          <bgColor rgb="FF92D050"/>
        </patternFill>
      </fill>
    </dxf>
  </rfmt>
  <rcc rId="17705" sId="1" numFmtId="4">
    <oc r="R1064">
      <v>29488552.780000001</v>
    </oc>
    <nc r="R1064">
      <v>28720161.600000001</v>
    </nc>
  </rcc>
  <rfmt sheetId="1" sqref="R1064">
    <dxf>
      <fill>
        <patternFill patternType="solid">
          <bgColor rgb="FF92D050"/>
        </patternFill>
      </fill>
    </dxf>
  </rfmt>
  <rcc rId="17706" sId="1" numFmtId="4">
    <oc r="D1064">
      <f>ROUND((F1064+G1064+H1064+I1064+J1064+K1064+M1064+O1064+P1064+Q1064+R1064+S1064)*0.0214,2)</f>
    </oc>
    <nc r="D1064">
      <v>42931.100000000006</v>
    </nc>
  </rcc>
  <rcc rId="17707" sId="1" numFmtId="4">
    <oc r="J1064">
      <v>6359032.4900000002</v>
    </oc>
    <nc r="J1064">
      <v>5186682</v>
    </nc>
  </rcc>
  <rfmt sheetId="1" sqref="A1064:XFD1064">
    <dxf>
      <fill>
        <patternFill>
          <bgColor rgb="FF92D050"/>
        </patternFill>
      </fill>
    </dxf>
  </rfmt>
  <rcc rId="17708" sId="1" numFmtId="4">
    <oc r="E1065">
      <v>1611073.79</v>
    </oc>
    <nc r="E1065">
      <v>636167.97</v>
    </nc>
  </rcc>
  <rfmt sheetId="1" sqref="A1065:XFD1065">
    <dxf>
      <fill>
        <patternFill patternType="solid">
          <bgColor rgb="FF92D050"/>
        </patternFill>
      </fill>
    </dxf>
  </rfmt>
  <rcc rId="17709" sId="1" numFmtId="4">
    <oc r="E1066">
      <v>1821086.81</v>
    </oc>
    <nc r="E1066">
      <v>786783.96</v>
    </nc>
  </rcc>
  <rfmt sheetId="1" sqref="E1066">
    <dxf>
      <fill>
        <patternFill patternType="solid">
          <bgColor rgb="FF92D050"/>
        </patternFill>
      </fill>
    </dxf>
  </rfmt>
  <rfmt sheetId="1" sqref="A1066:XFD1066">
    <dxf>
      <fill>
        <patternFill>
          <bgColor rgb="FF92D050"/>
        </patternFill>
      </fill>
    </dxf>
  </rfmt>
  <rfmt sheetId="1" sqref="A1067:XFD1067">
    <dxf>
      <fill>
        <patternFill patternType="solid">
          <bgColor rgb="FF92D050"/>
        </patternFill>
      </fill>
    </dxf>
  </rfmt>
  <rfmt sheetId="1" sqref="A1068:XFD1069">
    <dxf>
      <fill>
        <patternFill patternType="solid">
          <bgColor rgb="FF92D050"/>
        </patternFill>
      </fill>
    </dxf>
  </rfmt>
  <rfmt sheetId="1" sqref="A1070:XFD1070">
    <dxf>
      <fill>
        <patternFill patternType="solid">
          <bgColor rgb="FF92D050"/>
        </patternFill>
      </fill>
    </dxf>
  </rfmt>
  <rcc rId="17710" sId="1" numFmtId="4">
    <oc r="P1071">
      <v>5928396.1299999999</v>
    </oc>
    <nc r="P1071">
      <v>5924211.5999999996</v>
    </nc>
  </rcc>
  <rcc rId="17711" sId="1" numFmtId="4">
    <oc r="Q1071">
      <v>9880867.0600000005</v>
    </oc>
    <nc r="Q1071">
      <v>9752288.4000000004</v>
    </nc>
  </rcc>
  <rcc rId="17712" sId="1" numFmtId="4">
    <oc r="D1071">
      <f>ROUND((F1071+G1071+H1071+I1071+J1071+K1071+M1071+O1071+P1071+Q1071+R1071+S1071)*0.0214,2)</f>
    </oc>
    <nc r="D1071">
      <v>45921.14</v>
    </nc>
  </rcc>
  <rfmt sheetId="1" sqref="A1071:XFD1071">
    <dxf>
      <fill>
        <patternFill patternType="solid">
          <bgColor rgb="FF92D050"/>
        </patternFill>
      </fill>
    </dxf>
  </rfmt>
  <rfmt sheetId="1" sqref="A1072:XFD1072">
    <dxf>
      <fill>
        <patternFill patternType="solid">
          <bgColor rgb="FF92D050"/>
        </patternFill>
      </fill>
    </dxf>
  </rfmt>
  <rfmt sheetId="1" sqref="A1073:XFD1073">
    <dxf>
      <fill>
        <patternFill patternType="solid">
          <bgColor rgb="FF92D050"/>
        </patternFill>
      </fill>
    </dxf>
  </rfmt>
  <rfmt sheetId="1" sqref="A1074:XFD1074">
    <dxf>
      <fill>
        <patternFill patternType="solid">
          <bgColor rgb="FF92D050"/>
        </patternFill>
      </fill>
    </dxf>
  </rfmt>
  <rfmt sheetId="1" sqref="A1075:XFD1075">
    <dxf>
      <fill>
        <patternFill patternType="solid">
          <bgColor rgb="FF92D050"/>
        </patternFill>
      </fill>
    </dxf>
  </rfmt>
  <rfmt sheetId="1" sqref="A1076:XFD1076">
    <dxf>
      <fill>
        <patternFill patternType="solid">
          <bgColor rgb="FF92D050"/>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15" sId="2">
    <oc r="A19">
      <v>31</v>
    </oc>
    <nc r="A19"/>
  </rcc>
  <rcc rId="15416" sId="2">
    <oc r="B19">
      <v>2021</v>
    </oc>
    <nc r="B19"/>
  </rcc>
  <rcc rId="15417" sId="2">
    <oc r="C19" t="inlineStr">
      <is>
        <t>-</t>
      </is>
    </oc>
    <nc r="C19"/>
  </rcc>
  <rcc rId="15418" sId="2">
    <oc r="D19" t="inlineStr">
      <is>
        <t>Когалым</t>
      </is>
    </oc>
    <nc r="D19"/>
  </rcc>
  <rcc rId="15419" sId="2">
    <oc r="E19" t="inlineStr">
      <is>
        <t>ул. Мира, д. 14</t>
      </is>
    </oc>
    <nc r="E19"/>
  </rcc>
  <rcc rId="15420" sId="2" numFmtId="4">
    <oc r="F19">
      <v>1701008.29</v>
    </oc>
    <nc r="F19"/>
  </rcc>
  <rcc rId="15421" sId="2">
    <oc r="G19" t="inlineStr">
      <is>
        <t>По невозможности на 2022 год (142-КР)</t>
      </is>
    </oc>
    <nc r="G19"/>
  </rcc>
  <rcc rId="15422" sId="2">
    <oc r="A110">
      <v>11</v>
    </oc>
    <nc r="A110"/>
  </rcc>
  <rcc rId="15423" sId="2">
    <oc r="B110">
      <v>2021</v>
    </oc>
    <nc r="B110"/>
  </rcc>
  <rcc rId="15424" sId="2">
    <oc r="C110" t="inlineStr">
      <is>
        <t>-</t>
      </is>
    </oc>
    <nc r="C110"/>
  </rcc>
  <rcc rId="15425" sId="2">
    <oc r="D110" t="inlineStr">
      <is>
        <t>Когалым</t>
      </is>
    </oc>
    <nc r="D110"/>
  </rcc>
  <rcc rId="15426" sId="2">
    <oc r="E110" t="inlineStr">
      <is>
        <t>ул. Степана Повха, д. 4</t>
      </is>
    </oc>
    <nc r="E110"/>
  </rcc>
  <rcc rId="15427" sId="2" numFmtId="4">
    <oc r="F110">
      <v>536269.31999999995</v>
    </oc>
    <nc r="F110"/>
  </rcc>
  <rcc rId="15428" sId="2">
    <oc r="G110" t="inlineStr">
      <is>
        <t>ВО на 2026-2028 решение Комиссии + ОСС</t>
      </is>
    </oc>
    <nc r="G110"/>
  </rcc>
  <rcc rId="15429" sId="2">
    <oc r="A26">
      <v>74</v>
    </oc>
    <nc r="A26"/>
  </rcc>
  <rcc rId="15430" sId="2">
    <oc r="B26">
      <v>2021</v>
    </oc>
    <nc r="B26"/>
  </rcc>
  <rcc rId="15431" sId="2">
    <oc r="C26" t="inlineStr">
      <is>
        <t>-</t>
      </is>
    </oc>
    <nc r="C26"/>
  </rcc>
  <rcc rId="15432" sId="2">
    <oc r="D26" t="inlineStr">
      <is>
        <t>Лангепас</t>
      </is>
    </oc>
    <nc r="D26"/>
  </rcc>
  <rcc rId="15433" sId="2">
    <oc r="E26" t="inlineStr">
      <is>
        <t>ул. Парковая, д. 7</t>
      </is>
    </oc>
    <nc r="E26"/>
  </rcc>
  <rcc rId="15434" sId="2" numFmtId="4">
    <oc r="F26">
      <v>4029396.04</v>
    </oc>
    <nc r="F26"/>
  </rcc>
  <rcc rId="15435" sId="2">
    <oc r="G26" t="inlineStr">
      <is>
        <t>По невозможности (Приказ 86/КР)  на 2026-2028</t>
      </is>
    </oc>
    <nc r="G26"/>
  </rcc>
  <rcc rId="15436" sId="2">
    <oc r="A38">
      <v>75</v>
    </oc>
    <nc r="A38"/>
  </rcc>
  <rcc rId="15437" sId="2">
    <oc r="B38">
      <v>2021</v>
    </oc>
    <nc r="B38"/>
  </rcc>
  <rcc rId="15438" sId="2">
    <oc r="C38" t="inlineStr">
      <is>
        <t>-</t>
      </is>
    </oc>
    <nc r="C38"/>
  </rcc>
  <rcc rId="15439" sId="2">
    <oc r="D38" t="inlineStr">
      <is>
        <t>Лангепас</t>
      </is>
    </oc>
    <nc r="D38"/>
  </rcc>
  <rcc rId="15440" sId="2">
    <oc r="E38" t="inlineStr">
      <is>
        <t>ул. Парковая, д. 7А</t>
      </is>
    </oc>
    <nc r="E38"/>
  </rcc>
  <rcc rId="15441" sId="2" numFmtId="4">
    <oc r="F38">
      <v>1948273.52</v>
    </oc>
    <nc r="F38"/>
  </rcc>
  <rcc rId="15442" sId="2">
    <oc r="G38" t="inlineStr">
      <is>
        <t>По невозможности (Приказ 87/КР)</t>
      </is>
    </oc>
    <nc r="G38"/>
  </rcc>
  <rcc rId="15443" sId="2">
    <oc r="A119">
      <v>23</v>
    </oc>
    <nc r="A119"/>
  </rcc>
  <rcc rId="15444" sId="2">
    <oc r="B119">
      <v>2021</v>
    </oc>
    <nc r="B119"/>
  </rcc>
  <rcc rId="15445" sId="2">
    <oc r="C119" t="inlineStr">
      <is>
        <t>-</t>
      </is>
    </oc>
    <nc r="C119"/>
  </rcc>
  <rcc rId="15446" sId="2">
    <oc r="D119" t="inlineStr">
      <is>
        <t>Мегион</t>
      </is>
    </oc>
    <nc r="D119"/>
  </rcc>
  <rcc rId="15447" sId="2">
    <oc r="E119" t="inlineStr">
      <is>
        <t>ул. 50 лет Октября, д. 6</t>
      </is>
    </oc>
    <nc r="E119"/>
  </rcc>
  <rcc rId="15448" sId="2">
    <oc r="F119">
      <v>1615249.43</v>
    </oc>
    <nc r="F119"/>
  </rcc>
  <rcc rId="15449" sId="2">
    <oc r="G119" t="inlineStr">
      <is>
        <t>По невозможности на 2022 года (90-КР)</t>
      </is>
    </oc>
    <nc r="G119"/>
  </rcc>
  <rcc rId="15450" sId="2">
    <oc r="A81">
      <v>25</v>
    </oc>
    <nc r="A81"/>
  </rcc>
  <rcc rId="15451" sId="2">
    <oc r="B81">
      <v>2021</v>
    </oc>
    <nc r="B81"/>
  </rcc>
  <rcc rId="15452" sId="2">
    <oc r="C81" t="inlineStr">
      <is>
        <t>-</t>
      </is>
    </oc>
    <nc r="C81"/>
  </rcc>
  <rcc rId="15453" sId="2">
    <oc r="D81" t="inlineStr">
      <is>
        <t>Мегион</t>
      </is>
    </oc>
    <nc r="D81"/>
  </rcc>
  <rcc rId="15454" sId="2">
    <oc r="E81" t="inlineStr">
      <is>
        <t>ул. 50 лет Октября, д. 8</t>
      </is>
    </oc>
    <nc r="E81"/>
  </rcc>
  <rcc rId="15455" sId="2">
    <oc r="F81">
      <v>1627606.53</v>
    </oc>
    <nc r="F81"/>
  </rcc>
  <rcc rId="15456" sId="2">
    <oc r="G81" t="inlineStr">
      <is>
        <t>По невозможности на 2022 года (91-КР)</t>
      </is>
    </oc>
    <nc r="G81"/>
  </rcc>
  <rcc rId="15457" sId="2">
    <oc r="A128">
      <v>2</v>
    </oc>
    <nc r="A128"/>
  </rcc>
  <rcc rId="15458" sId="2">
    <oc r="B128">
      <v>2022</v>
    </oc>
    <nc r="B128"/>
  </rcc>
  <rcc rId="15459" sId="2">
    <oc r="C128" t="inlineStr">
      <is>
        <t>-</t>
      </is>
    </oc>
    <nc r="C128"/>
  </rcc>
  <rcc rId="15460" sId="2">
    <oc r="D128" t="inlineStr">
      <is>
        <t>Мегион</t>
      </is>
    </oc>
    <nc r="D128"/>
  </rcc>
  <rcc rId="15461" sId="2">
    <oc r="E128" t="inlineStr">
      <is>
        <t>ул. Александра Жагрина, д. 22</t>
      </is>
    </oc>
    <nc r="E128"/>
  </rcc>
  <rcc rId="15462" sId="2">
    <oc r="F128">
      <v>6058591.2999999998</v>
    </oc>
    <nc r="F128"/>
  </rcc>
  <rcc rId="15463" sId="2">
    <oc r="G128" t="inlineStr">
      <is>
        <t>Признан аварийным и продлежащим сносу, искл из ДПКР в сентябре. В КП забыт…</t>
      </is>
    </oc>
    <nc r="G128"/>
  </rcc>
  <rcc rId="15464" sId="2">
    <oc r="A122">
      <v>14</v>
    </oc>
    <nc r="A122"/>
  </rcc>
  <rcc rId="15465" sId="2">
    <oc r="B122">
      <v>2022</v>
    </oc>
    <nc r="B122"/>
  </rcc>
  <rcc rId="15466" sId="2">
    <oc r="C122" t="inlineStr">
      <is>
        <t>+</t>
      </is>
    </oc>
    <nc r="C122"/>
  </rcc>
  <rcc rId="15467" sId="2">
    <oc r="D122" t="inlineStr">
      <is>
        <t>Березовский район</t>
      </is>
    </oc>
    <nc r="D122"/>
  </rcc>
  <rcc rId="15468" sId="2">
    <oc r="E122" t="inlineStr">
      <is>
        <t>пгт. Игрим, пер. Солнечный, д. 3</t>
      </is>
    </oc>
    <nc r="E122"/>
  </rcc>
  <rcc rId="15469" sId="2" numFmtId="4">
    <oc r="F122">
      <v>5783656.1299999999</v>
    </oc>
    <nc r="F122"/>
  </rcc>
  <rcc rId="15470" sId="2">
    <oc r="G122" t="inlineStr">
      <is>
        <t>Перенос на более ранний срок по реш. Комиссии и ОСС (наличие средств в МО)</t>
      </is>
    </oc>
    <nc r="G122"/>
  </rcc>
  <rcc rId="15471" sId="2">
    <oc r="A137">
      <v>15</v>
    </oc>
    <nc r="A137"/>
  </rcc>
  <rcc rId="15472" sId="2">
    <oc r="B137">
      <v>2022</v>
    </oc>
    <nc r="B137"/>
  </rcc>
  <rcc rId="15473" sId="2">
    <oc r="C137" t="inlineStr">
      <is>
        <t>+</t>
      </is>
    </oc>
    <nc r="C137"/>
  </rcc>
  <rcc rId="15474" sId="2">
    <oc r="D137" t="inlineStr">
      <is>
        <t>Березовский район</t>
      </is>
    </oc>
    <nc r="D137"/>
  </rcc>
  <rcc rId="15475" sId="2">
    <oc r="E137" t="inlineStr">
      <is>
        <t>пгт. Игрим, ул. Устремская, д. 13</t>
      </is>
    </oc>
    <nc r="E137"/>
  </rcc>
  <rcc rId="15476" sId="2" numFmtId="4">
    <oc r="F137">
      <v>8162756.8899999997</v>
    </oc>
    <nc r="F137"/>
  </rcc>
  <rcc rId="15477" sId="2">
    <oc r="G137" t="inlineStr">
      <is>
        <t>Перенос на более ранний срок по реш. Комиссии и ОСС (наличие средств в МО)</t>
      </is>
    </oc>
    <nc r="G137"/>
  </rcc>
  <rcc rId="15478" sId="2">
    <oc r="A85">
      <v>125</v>
    </oc>
    <nc r="A85"/>
  </rcc>
  <rcc rId="15479" sId="2">
    <oc r="B85">
      <v>2022</v>
    </oc>
    <nc r="B85"/>
  </rcc>
  <rcc rId="15480" sId="2">
    <oc r="C85" t="inlineStr">
      <is>
        <t>+</t>
      </is>
    </oc>
    <nc r="C85"/>
  </rcc>
  <rcc rId="15481" sId="2">
    <oc r="D85" t="inlineStr">
      <is>
        <t>Когалым</t>
      </is>
    </oc>
    <nc r="D85"/>
  </rcc>
  <rcc rId="15482" sId="2">
    <oc r="E85" t="inlineStr">
      <is>
        <t>ул. Дружбы Народов, д. 12</t>
      </is>
    </oc>
    <nc r="E85"/>
  </rcc>
  <rcc rId="15483" sId="2">
    <oc r="F85">
      <v>7071847.7000000002</v>
    </oc>
    <nc r="F85"/>
  </rcc>
  <rcc rId="15484" sId="2">
    <oc r="G85" t="inlineStr">
      <is>
        <t>По невозможности (Приказ 145/КР)</t>
      </is>
    </oc>
    <nc r="G85"/>
  </rcc>
  <rcc rId="15485" sId="2">
    <oc r="A134">
      <v>6</v>
    </oc>
    <nc r="A134"/>
  </rcc>
  <rcc rId="15486" sId="2">
    <oc r="B134">
      <v>2021</v>
    </oc>
    <nc r="B134"/>
  </rcc>
  <rcc rId="15487" sId="2">
    <oc r="C134" t="inlineStr">
      <is>
        <t>-</t>
      </is>
    </oc>
    <nc r="C134"/>
  </rcc>
  <rcc rId="15488" sId="2">
    <oc r="D134" t="inlineStr">
      <is>
        <t>Мегион</t>
      </is>
    </oc>
    <nc r="D134"/>
  </rcc>
  <rcc rId="15489" sId="2">
    <oc r="E134" t="inlineStr">
      <is>
        <t>ул. Ленина, д. 4, корп. 1</t>
      </is>
    </oc>
    <nc r="E134"/>
  </rcc>
  <rcc rId="15490" sId="2">
    <oc r="F134">
      <v>834021.46</v>
    </oc>
    <nc r="F134"/>
  </rcc>
  <rcc rId="15491" sId="2">
    <oc r="G134" t="inlineStr">
      <is>
        <t>По невозможности на 2026-2028 годы</t>
      </is>
    </oc>
    <nc r="G134"/>
  </rcc>
  <rcc rId="15492" sId="2">
    <oc r="A18">
      <v>30</v>
    </oc>
    <nc r="A18"/>
  </rcc>
  <rcc rId="15493" sId="2">
    <oc r="B18">
      <v>2022</v>
    </oc>
    <nc r="B18"/>
  </rcc>
  <rcc rId="15494" sId="2">
    <oc r="C18" t="inlineStr">
      <is>
        <t>+</t>
      </is>
    </oc>
    <nc r="C18"/>
  </rcc>
  <rcc rId="15495" sId="2">
    <oc r="D18" t="inlineStr">
      <is>
        <t>Когалым</t>
      </is>
    </oc>
    <nc r="D18"/>
  </rcc>
  <rcc rId="15496" sId="2">
    <oc r="E18" t="inlineStr">
      <is>
        <t>ул. Мира, д. 14</t>
      </is>
    </oc>
    <nc r="E18"/>
  </rcc>
  <rcc rId="15497" sId="2" numFmtId="4">
    <oc r="F18">
      <v>1701008.29</v>
    </oc>
    <nc r="F18"/>
  </rcc>
  <rcc rId="15498" sId="2">
    <oc r="G18" t="inlineStr">
      <is>
        <t>По невозможности с 2021 года (142-КР)</t>
      </is>
    </oc>
    <nc r="G18"/>
  </rcc>
  <rcc rId="15499" sId="2">
    <oc r="A17">
      <v>32</v>
    </oc>
    <nc r="A17"/>
  </rcc>
  <rcc rId="15500" sId="2">
    <oc r="B17">
      <v>2022</v>
    </oc>
    <nc r="B17"/>
  </rcc>
  <rcc rId="15501" sId="2">
    <oc r="C17" t="inlineStr">
      <is>
        <t>+</t>
      </is>
    </oc>
    <nc r="C17"/>
  </rcc>
  <rcc rId="15502" sId="2">
    <oc r="D17" t="inlineStr">
      <is>
        <t>Когалым</t>
      </is>
    </oc>
    <nc r="D17"/>
  </rcc>
  <rcc rId="15503" sId="2">
    <oc r="E17" t="inlineStr">
      <is>
        <t>ул. Прибалтийская, д. 15</t>
      </is>
    </oc>
    <nc r="E17"/>
  </rcc>
  <rcc rId="15504" sId="2" numFmtId="4">
    <oc r="F17">
      <v>8361351.0199999996</v>
    </oc>
    <nc r="F17"/>
  </rcc>
  <rcc rId="15505" sId="2">
    <oc r="G17" t="inlineStr">
      <is>
        <t>По невозможности с 2021 года (143-КР)</t>
      </is>
    </oc>
    <nc r="G17"/>
  </rcc>
  <rcc rId="15506" sId="2">
    <oc r="A80">
      <v>64</v>
    </oc>
    <nc r="A80"/>
  </rcc>
  <rcc rId="15507" sId="2">
    <oc r="B80">
      <v>2022</v>
    </oc>
    <nc r="B80"/>
  </rcc>
  <rcc rId="15508" sId="2">
    <oc r="C80" t="inlineStr">
      <is>
        <t>+</t>
      </is>
    </oc>
    <nc r="C80"/>
  </rcc>
  <rcc rId="15509" sId="2">
    <oc r="D80" t="inlineStr">
      <is>
        <t>Лангепас</t>
      </is>
    </oc>
    <nc r="D80"/>
  </rcc>
  <rcc rId="15510" sId="2">
    <oc r="E80" t="inlineStr">
      <is>
        <t>ул. Ленина, д. 15</t>
      </is>
    </oc>
    <nc r="E80"/>
  </rcc>
  <rcc rId="15511" sId="2" numFmtId="4">
    <oc r="F80">
      <v>9583356.8499999996</v>
    </oc>
    <nc r="F80"/>
  </rcc>
  <rcc rId="15512" sId="2">
    <oc r="G80" t="inlineStr">
      <is>
        <t>По невозможности (Приказ 62/КР и 104/КР)</t>
      </is>
    </oc>
    <nc r="G80"/>
  </rcc>
  <rcc rId="15513" sId="2">
    <oc r="A28">
      <v>73</v>
    </oc>
    <nc r="A28"/>
  </rcc>
  <rcc rId="15514" sId="2">
    <oc r="B28">
      <v>2022</v>
    </oc>
    <nc r="B28"/>
  </rcc>
  <rcc rId="15515" sId="2">
    <oc r="C28" t="inlineStr">
      <is>
        <t>+</t>
      </is>
    </oc>
    <nc r="C28"/>
  </rcc>
  <rcc rId="15516" sId="2">
    <oc r="D28" t="inlineStr">
      <is>
        <t>Лангепас</t>
      </is>
    </oc>
    <nc r="D28"/>
  </rcc>
  <rcc rId="15517" sId="2">
    <oc r="E28" t="inlineStr">
      <is>
        <t>ул. Ленина, д. 15А</t>
      </is>
    </oc>
    <nc r="E28"/>
  </rcc>
  <rcc rId="15518" sId="2" numFmtId="4">
    <oc r="F28">
      <v>7918254.3799999999</v>
    </oc>
    <nc r="F28"/>
  </rcc>
  <rcc rId="15519" sId="2">
    <oc r="G28" t="inlineStr">
      <is>
        <t xml:space="preserve">По невозможности (Приказ 63/КР) </t>
      </is>
    </oc>
    <nc r="G28"/>
  </rcc>
  <rcc rId="15520" sId="2">
    <oc r="A3">
      <v>63</v>
    </oc>
    <nc r="A3"/>
  </rcc>
  <rcc rId="15521" sId="2">
    <oc r="B3">
      <v>2022</v>
    </oc>
    <nc r="B3"/>
  </rcc>
  <rcc rId="15522" sId="2">
    <oc r="C3" t="inlineStr">
      <is>
        <t>+</t>
      </is>
    </oc>
    <nc r="C3"/>
  </rcc>
  <rcc rId="15523" sId="2">
    <oc r="D3" t="inlineStr">
      <is>
        <t>Лангепас</t>
      </is>
    </oc>
    <nc r="D3"/>
  </rcc>
  <rcc rId="15524" sId="2">
    <oc r="E3" t="inlineStr">
      <is>
        <t>ул. Ленина, д. 17</t>
      </is>
    </oc>
    <nc r="E3"/>
  </rcc>
  <rcc rId="15525" sId="2" numFmtId="4">
    <oc r="F3">
      <v>4556003.7300000004</v>
    </oc>
    <nc r="F3"/>
  </rcc>
  <rcc rId="15526" sId="2">
    <oc r="G3" t="inlineStr">
      <is>
        <t>По невозможности (Приказ 61/КР)</t>
      </is>
    </oc>
    <nc r="G3"/>
  </rcc>
  <rcc rId="15527" sId="2">
    <oc r="A131">
      <v>3</v>
    </oc>
    <nc r="A131"/>
  </rcc>
  <rcc rId="15528" sId="2">
    <oc r="B131">
      <v>2021</v>
    </oc>
    <nc r="B131"/>
  </rcc>
  <rcc rId="15529" sId="2">
    <oc r="C131" t="inlineStr">
      <is>
        <t>-</t>
      </is>
    </oc>
    <nc r="C131"/>
  </rcc>
  <rcc rId="15530" sId="2">
    <oc r="D131" t="inlineStr">
      <is>
        <t>Мегион</t>
      </is>
    </oc>
    <nc r="D131"/>
  </rcc>
  <rcc rId="15531" sId="2">
    <oc r="E131" t="inlineStr">
      <is>
        <t>ул. Свободы, д. 29, корп. 2</t>
      </is>
    </oc>
    <nc r="E131"/>
  </rcc>
  <rcc rId="15532" sId="2">
    <oc r="F131">
      <v>208864.86</v>
    </oc>
    <nc r="F131"/>
  </rcc>
  <rcc rId="15533" sId="2">
    <oc r="G131" t="inlineStr">
      <is>
        <t>По невозможности на 2026-2028 годы</t>
      </is>
    </oc>
    <nc r="G131"/>
  </rcc>
  <rcc rId="15534" sId="2">
    <oc r="A72">
      <v>94</v>
    </oc>
    <nc r="A72"/>
  </rcc>
  <rcc rId="15535" sId="2">
    <oc r="B72">
      <v>2022</v>
    </oc>
    <nc r="B72"/>
  </rcc>
  <rcc rId="15536" sId="2">
    <oc r="C72" t="inlineStr">
      <is>
        <t>+</t>
      </is>
    </oc>
    <nc r="C72"/>
  </rcc>
  <rcc rId="15537" sId="2">
    <oc r="D72" t="inlineStr">
      <is>
        <t>Лангепас</t>
      </is>
    </oc>
    <nc r="D72"/>
  </rcc>
  <rcc rId="15538" sId="2">
    <oc r="E72" t="inlineStr">
      <is>
        <t>ул. Ленина, д. 28</t>
      </is>
    </oc>
    <nc r="E72"/>
  </rcc>
  <rcc rId="15539" sId="2">
    <oc r="F72">
      <v>12941302.99</v>
    </oc>
    <nc r="F72"/>
  </rcc>
  <rcc rId="15540" sId="2">
    <oc r="G72" t="inlineStr">
      <is>
        <t>По невозможности (Приказ 64/КР и 105/КР)</t>
      </is>
    </oc>
    <nc r="G72"/>
  </rcc>
  <rcc rId="15541" sId="2">
    <oc r="A73">
      <v>93</v>
    </oc>
    <nc r="A73"/>
  </rcc>
  <rcc rId="15542" sId="2">
    <oc r="B73">
      <v>2022</v>
    </oc>
    <nc r="B73"/>
  </rcc>
  <rcc rId="15543" sId="2">
    <oc r="C73" t="inlineStr">
      <is>
        <t>+</t>
      </is>
    </oc>
    <nc r="C73"/>
  </rcc>
  <rcc rId="15544" sId="2">
    <oc r="D73" t="inlineStr">
      <is>
        <t>Лангепас</t>
      </is>
    </oc>
    <nc r="D73"/>
  </rcc>
  <rcc rId="15545" sId="2">
    <oc r="E73" t="inlineStr">
      <is>
        <t>ул. Ленина, д. 30А</t>
      </is>
    </oc>
    <nc r="E73"/>
  </rcc>
  <rcc rId="15546" sId="2">
    <oc r="F73">
      <v>6453693.6399999997</v>
    </oc>
    <nc r="F73"/>
  </rcc>
  <rcc rId="15547" sId="2">
    <oc r="G73" t="inlineStr">
      <is>
        <t>По невозможности (Приказ 65/КР и 103/КР)</t>
      </is>
    </oc>
    <nc r="G73"/>
  </rcc>
  <rcc rId="15548" sId="2">
    <oc r="A27">
      <v>59</v>
    </oc>
    <nc r="A27"/>
  </rcc>
  <rcc rId="15549" sId="2">
    <oc r="B27">
      <v>2022</v>
    </oc>
    <nc r="B27"/>
  </rcc>
  <rcc rId="15550" sId="2">
    <oc r="C27" t="inlineStr">
      <is>
        <t>+</t>
      </is>
    </oc>
    <nc r="C27"/>
  </rcc>
  <rcc rId="15551" sId="2">
    <oc r="D27" t="inlineStr">
      <is>
        <t>Лангепас</t>
      </is>
    </oc>
    <nc r="D27"/>
  </rcc>
  <rcc rId="15552" sId="2">
    <oc r="E27" t="inlineStr">
      <is>
        <t>ул. Мира, д. 3</t>
      </is>
    </oc>
    <nc r="E27"/>
  </rcc>
  <rcc rId="15553" sId="2" numFmtId="4">
    <oc r="F27">
      <v>9794928.0099999998</v>
    </oc>
    <nc r="F27"/>
  </rcc>
  <rcc rId="15554" sId="2">
    <oc r="G27" t="inlineStr">
      <is>
        <t>По невозможности (Приказ 58/КР,109/КР)</t>
      </is>
    </oc>
    <nc r="G27"/>
  </rcc>
  <rcc rId="15555" sId="2">
    <oc r="A42">
      <v>60</v>
    </oc>
    <nc r="A42"/>
  </rcc>
  <rcc rId="15556" sId="2">
    <oc r="B42">
      <v>2022</v>
    </oc>
    <nc r="B42"/>
  </rcc>
  <rcc rId="15557" sId="2">
    <oc r="C42" t="inlineStr">
      <is>
        <t>+</t>
      </is>
    </oc>
    <nc r="C42"/>
  </rcc>
  <rcc rId="15558" sId="2">
    <oc r="D42" t="inlineStr">
      <is>
        <t>Лангепас</t>
      </is>
    </oc>
    <nc r="D42"/>
  </rcc>
  <rcc rId="15559" sId="2">
    <oc r="E42" t="inlineStr">
      <is>
        <t>ул. Мира, д. 5</t>
      </is>
    </oc>
    <nc r="E42"/>
  </rcc>
  <rcc rId="15560" sId="2" numFmtId="4">
    <oc r="F42">
      <v>7244159.2000000002</v>
    </oc>
    <nc r="F42"/>
  </rcc>
  <rcc rId="15561" sId="2">
    <oc r="G42" t="inlineStr">
      <is>
        <t>По невозможности (Приказ 59/КР,110/КР)</t>
      </is>
    </oc>
    <nc r="G42"/>
  </rcc>
  <rcc rId="15562" sId="2">
    <oc r="A96">
      <v>115</v>
    </oc>
    <nc r="A96"/>
  </rcc>
  <rcc rId="15563" sId="2">
    <oc r="B96">
      <v>2022</v>
    </oc>
    <nc r="B96"/>
  </rcc>
  <rcc rId="15564" sId="2">
    <oc r="C96" t="inlineStr">
      <is>
        <t>+</t>
      </is>
    </oc>
    <nc r="C96"/>
  </rcc>
  <rcc rId="15565" sId="2">
    <oc r="D96" t="inlineStr">
      <is>
        <t>Лангепас</t>
      </is>
    </oc>
    <nc r="D96"/>
  </rcc>
  <rcc rId="15566" sId="2">
    <oc r="E96" t="inlineStr">
      <is>
        <t>ул. Мира, д. 7</t>
      </is>
    </oc>
    <nc r="E96"/>
  </rcc>
  <rcc rId="15567" sId="2" numFmtId="4">
    <oc r="F96">
      <v>7273537.1799999997</v>
    </oc>
    <nc r="F96"/>
  </rcc>
  <rcc rId="15568" sId="2">
    <oc r="G96" t="inlineStr">
      <is>
        <t>По невозможности (Приказ 124/КР)</t>
      </is>
    </oc>
    <nc r="G96"/>
  </rcc>
  <rcc rId="15569" sId="2">
    <oc r="A129">
      <v>4</v>
    </oc>
    <nc r="A129"/>
  </rcc>
  <rcc rId="15570" sId="2">
    <oc r="B129">
      <v>2021</v>
    </oc>
    <nc r="B129"/>
  </rcc>
  <rcc rId="15571" sId="2">
    <oc r="C129" t="inlineStr">
      <is>
        <t>-</t>
      </is>
    </oc>
    <nc r="C129"/>
  </rcc>
  <rcc rId="15572" sId="2">
    <oc r="D129" t="inlineStr">
      <is>
        <t>Мегион</t>
      </is>
    </oc>
    <nc r="D129"/>
  </rcc>
  <rcc rId="15573" sId="2">
    <oc r="E129" t="inlineStr">
      <is>
        <t>ул. Строителей, д. 3, корп. 2</t>
      </is>
    </oc>
    <nc r="E129"/>
  </rcc>
  <rcc rId="15574" sId="2">
    <oc r="F129">
      <v>4415257.2</v>
    </oc>
    <nc r="F129"/>
  </rcc>
  <rcc rId="15575" sId="2">
    <oc r="G129" t="inlineStr">
      <is>
        <t>По невозможности на 2026-2028 годы</t>
      </is>
    </oc>
    <nc r="G129"/>
  </rcc>
  <rcc rId="15576" sId="2">
    <oc r="A31">
      <v>61</v>
    </oc>
    <nc r="A31"/>
  </rcc>
  <rcc rId="15577" sId="2">
    <oc r="B31">
      <v>2022</v>
    </oc>
    <nc r="B31"/>
  </rcc>
  <rcc rId="15578" sId="2">
    <oc r="C31" t="inlineStr">
      <is>
        <t>+</t>
      </is>
    </oc>
    <nc r="C31"/>
  </rcc>
  <rcc rId="15579" sId="2">
    <oc r="D31" t="inlineStr">
      <is>
        <t>Лангепас</t>
      </is>
    </oc>
    <nc r="D31"/>
  </rcc>
  <rcc rId="15580" sId="2">
    <oc r="E31" t="inlineStr">
      <is>
        <t>ул. Мира, д. 9</t>
      </is>
    </oc>
    <nc r="E31"/>
  </rcc>
  <rcc rId="15581" sId="2" numFmtId="4">
    <oc r="F31">
      <v>3139589.24</v>
    </oc>
    <nc r="F31"/>
  </rcc>
  <rcc rId="15582" sId="2">
    <oc r="G31" t="inlineStr">
      <is>
        <t>По невозможности (Приказ 60/КР)</t>
      </is>
    </oc>
    <nc r="G31"/>
  </rcc>
  <rcc rId="15583" sId="2">
    <oc r="A135">
      <v>7</v>
    </oc>
    <nc r="A135"/>
  </rcc>
  <rcc rId="15584" sId="2">
    <oc r="B135">
      <v>2021</v>
    </oc>
    <nc r="B135"/>
  </rcc>
  <rcc rId="15585" sId="2">
    <oc r="C135" t="inlineStr">
      <is>
        <t>-</t>
      </is>
    </oc>
    <nc r="C135"/>
  </rcc>
  <rcc rId="15586" sId="2">
    <oc r="D135" t="inlineStr">
      <is>
        <t>Мегион</t>
      </is>
    </oc>
    <nc r="D135"/>
  </rcc>
  <rcc rId="15587" sId="2">
    <oc r="E135" t="inlineStr">
      <is>
        <t>ул. Сутормина, д. 4</t>
      </is>
    </oc>
    <nc r="E135"/>
  </rcc>
  <rcc rId="15588" sId="2">
    <oc r="F135">
      <v>1070374.1000000001</v>
    </oc>
    <nc r="F135"/>
  </rcc>
  <rcc rId="15589" sId="2">
    <oc r="G135" t="inlineStr">
      <is>
        <t>По невозможности на 2026-2028 годы</t>
      </is>
    </oc>
    <nc r="G135"/>
  </rcc>
  <rcc rId="15590" sId="2">
    <oc r="A37">
      <v>76</v>
    </oc>
    <nc r="A37"/>
  </rcc>
  <rcc rId="15591" sId="2">
    <oc r="B37">
      <v>2022</v>
    </oc>
    <nc r="B37"/>
  </rcc>
  <rcc rId="15592" sId="2">
    <oc r="C37" t="inlineStr">
      <is>
        <t>+</t>
      </is>
    </oc>
    <nc r="C37"/>
  </rcc>
  <rcc rId="15593" sId="2">
    <oc r="D37" t="inlineStr">
      <is>
        <t>Лангепас</t>
      </is>
    </oc>
    <nc r="D37"/>
  </rcc>
  <rcc rId="15594" sId="2">
    <oc r="E37" t="inlineStr">
      <is>
        <t>ул. Парковая, д. 7А</t>
      </is>
    </oc>
    <nc r="E37"/>
  </rcc>
  <rcc rId="15595" sId="2" numFmtId="4">
    <oc r="F37">
      <v>1948273.52</v>
    </oc>
    <nc r="F37"/>
  </rcc>
  <rcc rId="15596" sId="2">
    <oc r="G37" t="inlineStr">
      <is>
        <t>По невозможности (Приказ 87/КР)</t>
      </is>
    </oc>
    <nc r="G37"/>
  </rcc>
  <rcc rId="15597" sId="2">
    <oc r="A49">
      <v>22</v>
    </oc>
    <nc r="A49"/>
  </rcc>
  <rcc rId="15598" sId="2">
    <oc r="B49">
      <v>2022</v>
    </oc>
    <nc r="B49"/>
  </rcc>
  <rcc rId="15599" sId="2">
    <oc r="C49" t="inlineStr">
      <is>
        <t>+</t>
      </is>
    </oc>
    <nc r="C49"/>
  </rcc>
  <rcc rId="15600" sId="2">
    <oc r="D49" t="inlineStr">
      <is>
        <t>Мегион</t>
      </is>
    </oc>
    <nc r="D49"/>
  </rcc>
  <rcc rId="15601" sId="2">
    <oc r="E49" t="inlineStr">
      <is>
        <t>ул. 50 лет Октября, д. 6</t>
      </is>
    </oc>
    <nc r="E49"/>
  </rcc>
  <rcc rId="15602" sId="2">
    <oc r="F49">
      <v>1615249.43</v>
    </oc>
    <nc r="F49"/>
  </rcc>
  <rcc rId="15603" sId="2">
    <oc r="G49" t="inlineStr">
      <is>
        <t>По невозможности с 2021 года (90-КР)</t>
      </is>
    </oc>
    <nc r="G49"/>
  </rcc>
  <rcc rId="15604" sId="2">
    <oc r="A118">
      <v>24</v>
    </oc>
    <nc r="A118"/>
  </rcc>
  <rcc rId="15605" sId="2">
    <oc r="B118">
      <v>2022</v>
    </oc>
    <nc r="B118"/>
  </rcc>
  <rcc rId="15606" sId="2">
    <oc r="C118" t="inlineStr">
      <is>
        <t>+</t>
      </is>
    </oc>
    <nc r="C118"/>
  </rcc>
  <rcc rId="15607" sId="2">
    <oc r="D118" t="inlineStr">
      <is>
        <t>Мегион</t>
      </is>
    </oc>
    <nc r="D118"/>
  </rcc>
  <rcc rId="15608" sId="2">
    <oc r="E118" t="inlineStr">
      <is>
        <t>ул. 50 лет Октября, д. 8</t>
      </is>
    </oc>
    <nc r="E118"/>
  </rcc>
  <rcc rId="15609" sId="2">
    <oc r="F118">
      <v>1627606.53</v>
    </oc>
    <nc r="F118"/>
  </rcc>
  <rcc rId="15610" sId="2">
    <oc r="G118" t="inlineStr">
      <is>
        <t>По невозможности на 2022 года (91-КР)</t>
      </is>
    </oc>
    <nc r="G118"/>
  </rcc>
  <rcc rId="15611" sId="2">
    <oc r="A150">
      <v>148</v>
    </oc>
    <nc r="A150"/>
  </rcc>
  <rcc rId="15612" sId="2">
    <oc r="B150">
      <v>2022</v>
    </oc>
    <nc r="B150"/>
  </rcc>
  <rcc rId="15613" sId="2">
    <oc r="C150" t="inlineStr">
      <is>
        <t>+</t>
      </is>
    </oc>
    <nc r="C150"/>
  </rcc>
  <rcc rId="15614" sId="2">
    <oc r="D150" t="inlineStr">
      <is>
        <t>Нефтеюганск</t>
      </is>
    </oc>
    <nc r="D150"/>
  </rcc>
  <rcc rId="15615" sId="2">
    <oc r="E150" t="inlineStr">
      <is>
        <t>мкр. 2-й, д. 14</t>
      </is>
    </oc>
    <nc r="E150"/>
  </rcc>
  <rcc rId="15616" sId="2">
    <oc r="F150">
      <v>5873362.5300000003</v>
    </oc>
    <nc r="F150"/>
  </rcc>
  <rcc rId="15617" sId="2">
    <oc r="G150" t="inlineStr">
      <is>
        <t>По расторжению (номер Служебки жду от М.А. Алмаева)</t>
      </is>
    </oc>
    <nc r="G150"/>
  </rcc>
  <rcc rId="15618" sId="2">
    <oc r="A105">
      <v>116</v>
    </oc>
    <nc r="A105"/>
  </rcc>
  <rcc rId="15619" sId="2">
    <oc r="B105">
      <v>2022</v>
    </oc>
    <nc r="B105"/>
  </rcc>
  <rcc rId="15620" sId="2">
    <oc r="C105" t="inlineStr">
      <is>
        <t>+</t>
      </is>
    </oc>
    <nc r="C105"/>
  </rcc>
  <rcc rId="15621" sId="2">
    <oc r="D105" t="inlineStr">
      <is>
        <t>Нефтеюганск</t>
      </is>
    </oc>
    <nc r="D105"/>
  </rcc>
  <rcc rId="15622" sId="2">
    <oc r="E105" t="inlineStr">
      <is>
        <t>мкр. 2-й, д. 16</t>
      </is>
    </oc>
    <nc r="E105"/>
  </rcc>
  <rcc rId="15623" sId="2" numFmtId="4">
    <oc r="F105">
      <v>973188.61</v>
    </oc>
    <nc r="F105"/>
  </rcc>
  <rcc rId="15624" sId="2">
    <oc r="G105" t="inlineStr">
      <is>
        <t>По невозможности (Приказ 125/КР)</t>
      </is>
    </oc>
    <nc r="G105"/>
  </rcc>
  <rcc rId="15625" sId="2">
    <oc r="A130">
      <v>5</v>
    </oc>
    <nc r="A130"/>
  </rcc>
  <rcc rId="15626" sId="2">
    <oc r="B130">
      <v>2021</v>
    </oc>
    <nc r="B130"/>
  </rcc>
  <rcc rId="15627" sId="2">
    <oc r="C130" t="inlineStr">
      <is>
        <t>-</t>
      </is>
    </oc>
    <nc r="C130"/>
  </rcc>
  <rcc rId="15628" sId="2">
    <oc r="D130" t="inlineStr">
      <is>
        <t>Мегион</t>
      </is>
    </oc>
    <nc r="D130"/>
  </rcc>
  <rcc rId="15629" sId="2">
    <oc r="E130" t="inlineStr">
      <is>
        <t>ул. Чехова, д. 1, корп. 1</t>
      </is>
    </oc>
    <nc r="E130"/>
  </rcc>
  <rcc rId="15630" sId="2">
    <oc r="F130">
      <v>1173444.68</v>
    </oc>
    <nc r="F130"/>
  </rcc>
  <rcc rId="15631" sId="2">
    <oc r="G130" t="inlineStr">
      <is>
        <t>По невозможности на 2026-2028 годы</t>
      </is>
    </oc>
    <nc r="G130"/>
  </rcc>
  <rcc rId="15632" sId="2">
    <oc r="A97">
      <v>96</v>
    </oc>
    <nc r="A97"/>
  </rcc>
  <rcc rId="15633" sId="2">
    <oc r="B97">
      <v>2022</v>
    </oc>
    <nc r="B97"/>
  </rcc>
  <rcc rId="15634" sId="2">
    <oc r="C97" t="inlineStr">
      <is>
        <t>+</t>
      </is>
    </oc>
    <nc r="C97"/>
  </rcc>
  <rcc rId="15635" sId="2">
    <oc r="D97" t="inlineStr">
      <is>
        <t>Нефтеюганск</t>
      </is>
    </oc>
    <nc r="D97"/>
  </rcc>
  <rcc rId="15636" sId="2">
    <oc r="E97" t="inlineStr">
      <is>
        <t>мкр. 2-й, д. 6</t>
      </is>
    </oc>
    <nc r="E97"/>
  </rcc>
  <rcc rId="15637" sId="2">
    <oc r="F97">
      <v>12236354.01</v>
    </oc>
    <nc r="F97"/>
  </rcc>
  <rcc rId="15638" sId="2">
    <oc r="G97" t="inlineStr">
      <is>
        <t>По невозможности (Приказ 108/КР) с 2021</t>
      </is>
    </oc>
    <nc r="G97"/>
  </rcc>
  <rcc rId="15639" sId="2">
    <oc r="A15">
      <v>33</v>
    </oc>
    <nc r="A15"/>
  </rcc>
  <rcc rId="15640" sId="2">
    <oc r="B15">
      <v>2021</v>
    </oc>
    <nc r="B15"/>
  </rcc>
  <rcc rId="15641" sId="2">
    <oc r="C15" t="inlineStr">
      <is>
        <t>-</t>
      </is>
    </oc>
    <nc r="C15"/>
  </rcc>
  <rcc rId="15642" sId="2">
    <oc r="D15" t="inlineStr">
      <is>
        <t>Нетеюганский район</t>
      </is>
    </oc>
    <nc r="D15"/>
  </rcc>
  <rcc rId="15643" sId="2">
    <oc r="E15" t="inlineStr">
      <is>
        <t>п. Сингапай, ул. Круг Б-4, д. 32</t>
      </is>
    </oc>
    <nc r="E15"/>
  </rcc>
  <rcc rId="15644" sId="2" numFmtId="4">
    <oc r="F15">
      <v>2694796.56</v>
    </oc>
    <nc r="F15"/>
  </rcc>
  <rcc rId="15645" sId="2">
    <oc r="G15" t="inlineStr">
      <is>
        <t>По расторжению (СД-2710 от 25.11.2021)</t>
      </is>
    </oc>
    <nc r="G15"/>
  </rcc>
  <rcc rId="15646" sId="2">
    <oc r="A146">
      <v>144</v>
    </oc>
    <nc r="A146"/>
  </rcc>
  <rcc rId="15647" sId="2">
    <oc r="B146">
      <v>2022</v>
    </oc>
    <nc r="B146"/>
  </rcc>
  <rcc rId="15648" sId="2">
    <oc r="C146" t="inlineStr">
      <is>
        <t>+</t>
      </is>
    </oc>
    <nc r="C146"/>
  </rcc>
  <rcc rId="15649" sId="2">
    <oc r="D146" t="inlineStr">
      <is>
        <t>Нефтеюганск</t>
      </is>
    </oc>
    <nc r="D146"/>
  </rcc>
  <rcc rId="15650" sId="2">
    <oc r="E146" t="inlineStr">
      <is>
        <t>мкр. 2-й, д. 8</t>
      </is>
    </oc>
    <nc r="E146"/>
  </rcc>
  <rcc rId="15651" sId="2">
    <oc r="F146">
      <v>15109260.380000001</v>
    </oc>
    <nc r="F146"/>
  </rcc>
  <rcc rId="15652" sId="2">
    <oc r="G146" t="inlineStr">
      <is>
        <t>По расторжению (номер Служебки жду от М.А. Алмаева)</t>
      </is>
    </oc>
    <nc r="G146"/>
  </rcc>
  <rcc rId="15653" sId="2">
    <oc r="A22">
      <v>35</v>
    </oc>
    <nc r="A22"/>
  </rcc>
  <rcc rId="15654" sId="2">
    <oc r="B22">
      <v>2021</v>
    </oc>
    <nc r="B22"/>
  </rcc>
  <rcc rId="15655" sId="2">
    <oc r="C22" t="inlineStr">
      <is>
        <t>-</t>
      </is>
    </oc>
    <nc r="C22"/>
  </rcc>
  <rcc rId="15656" sId="2">
    <oc r="D22" t="inlineStr">
      <is>
        <t>Нетеюганский район</t>
      </is>
    </oc>
    <nc r="D22"/>
  </rcc>
  <rcc rId="15657" sId="2">
    <oc r="E22" t="inlineStr">
      <is>
        <t>пгт. Пойковский, мкр. 1-й, д. 63</t>
      </is>
    </oc>
    <nc r="E22"/>
  </rcc>
  <rcc rId="15658" sId="2" numFmtId="4">
    <oc r="F22">
      <v>5989224.1500000004</v>
    </oc>
    <nc r="F22"/>
  </rcc>
  <rcc rId="15659" sId="2">
    <oc r="G22" t="inlineStr">
      <is>
        <t>По расторжению (СД-2710 от 25.11.2021)</t>
      </is>
    </oc>
    <nc r="G22"/>
  </rcc>
  <rcc rId="15660" sId="2">
    <oc r="A61">
      <v>53</v>
    </oc>
    <nc r="A61"/>
  </rcc>
  <rcc rId="15661" sId="2">
    <oc r="B61">
      <v>2022</v>
    </oc>
    <nc r="B61"/>
  </rcc>
  <rcc rId="15662" sId="2">
    <oc r="C61" t="inlineStr">
      <is>
        <t>+</t>
      </is>
    </oc>
    <nc r="C61"/>
  </rcc>
  <rcc rId="15663" sId="2">
    <oc r="D61" t="inlineStr">
      <is>
        <t>Нефтеюганск</t>
      </is>
    </oc>
    <nc r="D61"/>
  </rcc>
  <rcc rId="15664" sId="2">
    <oc r="E61" t="inlineStr">
      <is>
        <t>мкр. 3-й, д. 14</t>
      </is>
    </oc>
    <nc r="E61"/>
  </rcc>
  <rcc rId="15665" sId="2" numFmtId="4">
    <oc r="F61">
      <v>17373863.120000001</v>
    </oc>
    <nc r="F61"/>
  </rcc>
  <rcc rId="15666" sId="2">
    <oc r="G61" t="inlineStr">
      <is>
        <t>По невозможности (Приказ 52/КР) и расторжению (жду номер служебки от Алмаева М.А.)</t>
      </is>
    </oc>
    <nc r="G61"/>
  </rcc>
  <rcc rId="15667" sId="2">
    <oc r="A66">
      <v>37</v>
    </oc>
    <nc r="A66"/>
  </rcc>
  <rcc rId="15668" sId="2">
    <oc r="B66">
      <v>2021</v>
    </oc>
    <nc r="B66"/>
  </rcc>
  <rcc rId="15669" sId="2">
    <oc r="C66" t="inlineStr">
      <is>
        <t>-</t>
      </is>
    </oc>
    <nc r="C66"/>
  </rcc>
  <rcc rId="15670" sId="2">
    <oc r="D66" t="inlineStr">
      <is>
        <t>Нетеюганский район</t>
      </is>
    </oc>
    <nc r="D66"/>
  </rcc>
  <rcc rId="15671" sId="2">
    <oc r="E66" t="inlineStr">
      <is>
        <t>пгт. Пойковский, мкр. 2-й, д. 25</t>
      </is>
    </oc>
    <nc r="E66"/>
  </rcc>
  <rcc rId="15672" sId="2" numFmtId="4">
    <oc r="F66">
      <v>2452974.7999999998</v>
    </oc>
    <nc r="F66"/>
  </rcc>
  <rcc rId="15673" sId="2">
    <oc r="G66" t="inlineStr">
      <is>
        <t>По расторжению (СД-2710 от 25.11.2021)</t>
      </is>
    </oc>
    <nc r="G66"/>
  </rcc>
  <rcc rId="15674" sId="2">
    <oc r="A152">
      <v>150</v>
    </oc>
    <nc r="A152"/>
  </rcc>
  <rcc rId="15675" sId="2">
    <oc r="B152">
      <v>2022</v>
    </oc>
    <nc r="B152"/>
  </rcc>
  <rcc rId="15676" sId="2">
    <oc r="C152" t="inlineStr">
      <is>
        <t>+</t>
      </is>
    </oc>
    <nc r="C152"/>
  </rcc>
  <rcc rId="15677" sId="2">
    <oc r="D152" t="inlineStr">
      <is>
        <t>Нефтеюганск</t>
      </is>
    </oc>
    <nc r="D152"/>
  </rcc>
  <rcc rId="15678" sId="2">
    <oc r="E152" t="inlineStr">
      <is>
        <t>мкр. 3-й, д. 6</t>
      </is>
    </oc>
    <nc r="E152"/>
  </rcc>
  <rcc rId="15679" sId="2">
    <oc r="F152">
      <v>7082884.4699999997</v>
    </oc>
    <nc r="F152"/>
  </rcc>
  <rcc rId="15680" sId="2">
    <oc r="G152" t="inlineStr">
      <is>
        <t>По расторжению (номер Служебки жду от М.А. Алмаева)</t>
      </is>
    </oc>
    <nc r="G152"/>
  </rcc>
  <rcc rId="15681" sId="2">
    <oc r="A35">
      <v>39</v>
    </oc>
    <nc r="A35"/>
  </rcc>
  <rcc rId="15682" sId="2">
    <oc r="B35">
      <v>2021</v>
    </oc>
    <nc r="B35"/>
  </rcc>
  <rcc rId="15683" sId="2">
    <oc r="C35" t="inlineStr">
      <is>
        <t>-</t>
      </is>
    </oc>
    <nc r="C35"/>
  </rcc>
  <rcc rId="15684" sId="2">
    <oc r="D35" t="inlineStr">
      <is>
        <t>Нетеюганский район</t>
      </is>
    </oc>
    <nc r="D35"/>
  </rcc>
  <rcc rId="15685" sId="2">
    <oc r="E35" t="inlineStr">
      <is>
        <t>пгт. Пойковский, мкр. 2-й, д. 29</t>
      </is>
    </oc>
    <nc r="E35"/>
  </rcc>
  <rcc rId="15686" sId="2" numFmtId="4">
    <oc r="F35">
      <v>3586395.4</v>
    </oc>
    <nc r="F35"/>
  </rcc>
  <rcc rId="15687" sId="2">
    <oc r="G35" t="inlineStr">
      <is>
        <t>По расторжению (СД-2710 от 25.11.2021)</t>
      </is>
    </oc>
    <nc r="G35"/>
  </rcc>
  <rcc rId="15688" sId="2">
    <oc r="A43">
      <v>58</v>
    </oc>
    <nc r="A43"/>
  </rcc>
  <rcc rId="15689" sId="2">
    <oc r="B43">
      <v>2022</v>
    </oc>
    <nc r="B43"/>
  </rcc>
  <rcc rId="15690" sId="2">
    <oc r="C43" t="inlineStr">
      <is>
        <t>+</t>
      </is>
    </oc>
    <nc r="C43"/>
  </rcc>
  <rcc rId="15691" sId="2">
    <oc r="D43" t="inlineStr">
      <is>
        <t>Нефтеюганск</t>
      </is>
    </oc>
    <nc r="D43"/>
  </rcc>
  <rcc rId="15692" sId="2">
    <oc r="E43" t="inlineStr">
      <is>
        <t>мкр. 5-й, д. 2</t>
      </is>
    </oc>
    <nc r="E43"/>
  </rcc>
  <rcc rId="15693" sId="2" numFmtId="4">
    <oc r="F43">
      <v>27778579.530000001</v>
    </oc>
    <nc r="F43"/>
  </rcc>
  <rcc rId="15694" sId="2">
    <oc r="G43" t="inlineStr">
      <is>
        <t>По невозможности (Приказ 57/КР) и расторжению СД-2800 от 01.12.2021</t>
      </is>
    </oc>
    <nc r="G43"/>
  </rcc>
  <rcc rId="15695" sId="2">
    <oc r="A29">
      <v>41</v>
    </oc>
    <nc r="A29"/>
  </rcc>
  <rcc rId="15696" sId="2">
    <oc r="B29">
      <v>2021</v>
    </oc>
    <nc r="B29"/>
  </rcc>
  <rcc rId="15697" sId="2">
    <oc r="C29" t="inlineStr">
      <is>
        <t>-</t>
      </is>
    </oc>
    <nc r="C29"/>
  </rcc>
  <rcc rId="15698" sId="2">
    <oc r="D29" t="inlineStr">
      <is>
        <t>Нетеюганский район</t>
      </is>
    </oc>
    <nc r="D29"/>
  </rcc>
  <rcc rId="15699" sId="2">
    <oc r="E29" t="inlineStr">
      <is>
        <t>пгт. Пойковский, мкр. 3-й, д. 120</t>
      </is>
    </oc>
    <nc r="E29"/>
  </rcc>
  <rcc rId="15700" sId="2" numFmtId="4">
    <oc r="F29">
      <v>2437547.66</v>
    </oc>
    <nc r="F29"/>
  </rcc>
  <rcc rId="15701" sId="2">
    <oc r="G29" t="inlineStr">
      <is>
        <t>По расторжению (СД-2710 от 25.11.2021)</t>
      </is>
    </oc>
    <nc r="G29"/>
  </rcc>
  <rcc rId="15702" sId="2">
    <oc r="A64">
      <v>55</v>
    </oc>
    <nc r="A64"/>
  </rcc>
  <rcc rId="15703" sId="2">
    <oc r="B64">
      <v>2022</v>
    </oc>
    <nc r="B64"/>
  </rcc>
  <rcc rId="15704" sId="2">
    <oc r="C64" t="inlineStr">
      <is>
        <t>+</t>
      </is>
    </oc>
    <nc r="C64"/>
  </rcc>
  <rcc rId="15705" sId="2">
    <oc r="D64" t="inlineStr">
      <is>
        <t>Нефтеюганск</t>
      </is>
    </oc>
    <nc r="D64"/>
  </rcc>
  <rcc rId="15706" sId="2">
    <oc r="E64" t="inlineStr">
      <is>
        <t>мкр. 5-й, д. 3</t>
      </is>
    </oc>
    <nc r="E64"/>
  </rcc>
  <rcc rId="15707" sId="2" numFmtId="4">
    <oc r="F64">
      <v>27955618.859999999</v>
    </oc>
    <nc r="F64"/>
  </rcc>
  <rcc rId="15708" sId="2">
    <oc r="G64" t="inlineStr">
      <is>
        <t>По невозможности (Приказ 52/КР) и расторжению (жду номер служебки от Алмаева М.А.)</t>
      </is>
    </oc>
    <nc r="G64"/>
  </rcc>
  <rcc rId="15709" sId="2">
    <oc r="A33">
      <v>43</v>
    </oc>
    <nc r="A33"/>
  </rcc>
  <rcc rId="15710" sId="2">
    <oc r="B33">
      <v>2021</v>
    </oc>
    <nc r="B33"/>
  </rcc>
  <rcc rId="15711" sId="2">
    <oc r="C33" t="inlineStr">
      <is>
        <t>-</t>
      </is>
    </oc>
    <nc r="C33"/>
  </rcc>
  <rcc rId="15712" sId="2">
    <oc r="D33" t="inlineStr">
      <is>
        <t>Нетеюганский район</t>
      </is>
    </oc>
    <nc r="D33"/>
  </rcc>
  <rcc rId="15713" sId="2">
    <oc r="E33" t="inlineStr">
      <is>
        <t>пгт. Пойковский, мкр. 3-й, д. 73</t>
      </is>
    </oc>
    <nc r="E33"/>
  </rcc>
  <rcc rId="15714" sId="2" numFmtId="4">
    <oc r="F33">
      <v>2858130.74</v>
    </oc>
    <nc r="F33"/>
  </rcc>
  <rcc rId="15715" sId="2">
    <oc r="G33" t="inlineStr">
      <is>
        <t>По расторжению (СД-2710 от 25.11.2021)</t>
      </is>
    </oc>
    <nc r="G33"/>
  </rcc>
  <rcc rId="15716" sId="2">
    <oc r="A111">
      <v>12</v>
    </oc>
    <nc r="A111"/>
  </rcc>
  <rcc rId="15717" sId="2">
    <oc r="B111">
      <v>2022</v>
    </oc>
    <nc r="B111"/>
  </rcc>
  <rcc rId="15718" sId="2">
    <oc r="C111" t="inlineStr">
      <is>
        <t>+</t>
      </is>
    </oc>
    <nc r="C111"/>
  </rcc>
  <rcc rId="15719" sId="2">
    <oc r="D111" t="inlineStr">
      <is>
        <t>Нефтеюганск</t>
      </is>
    </oc>
    <nc r="D111"/>
  </rcc>
  <rcc rId="15720" sId="2">
    <oc r="E111" t="inlineStr">
      <is>
        <t>мкр. 5-й, д. 4</t>
      </is>
    </oc>
    <nc r="E111"/>
  </rcc>
  <rcc rId="15721" sId="2" numFmtId="4">
    <oc r="F111">
      <v>18919079.199999999</v>
    </oc>
    <nc r="F111"/>
  </rcc>
  <rcc rId="15722" sId="2">
    <oc r="G111" t="inlineStr">
      <is>
        <t>ПО невозможности на 2022 год ТС, ВО, ГВС, ХВС</t>
      </is>
    </oc>
    <nc r="G111"/>
  </rcc>
  <rcc rId="15723" sId="2">
    <oc r="A62">
      <v>51</v>
    </oc>
    <nc r="A62"/>
  </rcc>
  <rcc rId="15724" sId="2">
    <oc r="B62">
      <v>2022</v>
    </oc>
    <nc r="B62"/>
  </rcc>
  <rcc rId="15725" sId="2">
    <oc r="C62" t="inlineStr">
      <is>
        <t>+</t>
      </is>
    </oc>
    <nc r="C62"/>
  </rcc>
  <rcc rId="15726" sId="2">
    <oc r="D62" t="inlineStr">
      <is>
        <t>Нефтеюганск</t>
      </is>
    </oc>
    <nc r="D62"/>
  </rcc>
  <rcc rId="15727" sId="2">
    <oc r="E62" t="inlineStr">
      <is>
        <t>мкр. 5-й, д. 4</t>
      </is>
    </oc>
    <nc r="E62"/>
  </rcc>
  <rcc rId="15728" sId="2" numFmtId="4">
    <oc r="F62">
      <v>19323947.489999998</v>
    </oc>
    <nc r="F62"/>
  </rcc>
  <rcc rId="15729" sId="2">
    <oc r="G62" t="inlineStr">
      <is>
        <t>По невозможности (Приказ 51/КР)</t>
      </is>
    </oc>
    <nc r="G62"/>
  </rcc>
  <rcc rId="15730" sId="2">
    <oc r="A149">
      <v>147</v>
    </oc>
    <nc r="A149"/>
  </rcc>
  <rcc rId="15731" sId="2">
    <oc r="B149">
      <v>2021</v>
    </oc>
    <nc r="B149"/>
  </rcc>
  <rcc rId="15732" sId="2">
    <oc r="C149" t="inlineStr">
      <is>
        <t>-</t>
      </is>
    </oc>
    <nc r="C149"/>
  </rcc>
  <rcc rId="15733" sId="2">
    <oc r="D149" t="inlineStr">
      <is>
        <t>Нефтеюганск</t>
      </is>
    </oc>
    <nc r="D149"/>
  </rcc>
  <rcc rId="15734" sId="2">
    <oc r="E149" t="inlineStr">
      <is>
        <t>мкр. 2-й, д. 14</t>
      </is>
    </oc>
    <nc r="E149"/>
  </rcc>
  <rcc rId="15735" sId="2">
    <oc r="F149">
      <v>5873362.5300000003</v>
    </oc>
    <nc r="F149"/>
  </rcc>
  <rcc rId="15736" sId="2">
    <oc r="G149" t="inlineStr">
      <is>
        <t>По расторжению (номер Служебки жду от М.А. Алмаева)</t>
      </is>
    </oc>
    <nc r="G149"/>
  </rcc>
  <rcc rId="15737" sId="2">
    <oc r="A108">
      <v>120</v>
    </oc>
    <nc r="A108"/>
  </rcc>
  <rcc rId="15738" sId="2">
    <oc r="B108">
      <v>2022</v>
    </oc>
    <nc r="B108"/>
  </rcc>
  <rcc rId="15739" sId="2">
    <oc r="C108" t="inlineStr">
      <is>
        <t>+</t>
      </is>
    </oc>
    <nc r="C108"/>
  </rcc>
  <rcc rId="15740" sId="2">
    <oc r="D108" t="inlineStr">
      <is>
        <t>Нефтеюганск</t>
      </is>
    </oc>
    <nc r="D108"/>
  </rcc>
  <rcc rId="15741" sId="2">
    <oc r="E108" t="inlineStr">
      <is>
        <t>мкр. 7-й, д. 40Г</t>
      </is>
    </oc>
    <nc r="E108"/>
  </rcc>
  <rcc rId="15742" sId="2" numFmtId="4">
    <oc r="F108">
      <v>2088463.31</v>
    </oc>
    <nc r="F108"/>
  </rcc>
  <rcc rId="15743" sId="2">
    <oc r="G108" t="inlineStr">
      <is>
        <t>По невозможности (Приказ 128/КР)</t>
      </is>
    </oc>
    <nc r="G108"/>
  </rcc>
  <rcc rId="15744" sId="2">
    <oc r="A76">
      <v>95</v>
    </oc>
    <nc r="A76"/>
  </rcc>
  <rcc rId="15745" sId="2">
    <oc r="B76">
      <v>2021</v>
    </oc>
    <nc r="B76"/>
  </rcc>
  <rcc rId="15746" sId="2">
    <oc r="C76" t="inlineStr">
      <is>
        <t>-</t>
      </is>
    </oc>
    <nc r="C76"/>
  </rcc>
  <rcc rId="15747" sId="2">
    <oc r="D76" t="inlineStr">
      <is>
        <t>Нефтеюганск</t>
      </is>
    </oc>
    <nc r="D76"/>
  </rcc>
  <rcc rId="15748" sId="2">
    <oc r="E76" t="inlineStr">
      <is>
        <t>мкр. 2-й, д. 6</t>
      </is>
    </oc>
    <nc r="E76"/>
  </rcc>
  <rcc rId="15749" sId="2">
    <oc r="F76">
      <v>12236354.01</v>
    </oc>
    <nc r="F76"/>
  </rcc>
  <rcc rId="15750" sId="2">
    <oc r="G76" t="inlineStr">
      <is>
        <t>По невозможности (Приказ 108/КР) на 2022</t>
      </is>
    </oc>
    <nc r="G76"/>
  </rcc>
  <rcc rId="15751" sId="2">
    <oc r="A154">
      <v>152</v>
    </oc>
    <nc r="A154"/>
  </rcc>
  <rcc rId="15752" sId="2">
    <oc r="B154">
      <v>2022</v>
    </oc>
    <nc r="B154"/>
  </rcc>
  <rcc rId="15753" sId="2">
    <oc r="C154" t="inlineStr">
      <is>
        <t>+</t>
      </is>
    </oc>
    <nc r="C154"/>
  </rcc>
  <rcc rId="15754" sId="2">
    <oc r="D154" t="inlineStr">
      <is>
        <t>Нефтеюганск</t>
      </is>
    </oc>
    <nc r="D154"/>
  </rcc>
  <rcc rId="15755" sId="2">
    <oc r="E154" t="inlineStr">
      <is>
        <t>мкр. 8-й, д. 1</t>
      </is>
    </oc>
    <nc r="E154"/>
  </rcc>
  <rcc rId="15756" sId="2">
    <oc r="F154">
      <v>5338252.42</v>
    </oc>
    <nc r="F154"/>
  </rcc>
  <rcc rId="15757" sId="2">
    <oc r="G154" t="inlineStr">
      <is>
        <t>По расторжению (номер Служебки жду от М.А. Алмаева)</t>
      </is>
    </oc>
    <nc r="G154"/>
  </rcc>
  <rcc rId="15758" sId="2">
    <oc r="A63">
      <v>56</v>
    </oc>
    <nc r="A63"/>
  </rcc>
  <rcc rId="15759" sId="2">
    <oc r="B63">
      <v>2022</v>
    </oc>
    <nc r="B63"/>
  </rcc>
  <rcc rId="15760" sId="2">
    <oc r="C63" t="inlineStr">
      <is>
        <t>+</t>
      </is>
    </oc>
    <nc r="C63"/>
  </rcc>
  <rcc rId="15761" sId="2">
    <oc r="D63" t="inlineStr">
      <is>
        <t>Нефтеюганск</t>
      </is>
    </oc>
    <nc r="D63"/>
  </rcc>
  <rcc rId="15762" sId="2">
    <oc r="E63" t="inlineStr">
      <is>
        <t>мкр. 8-й, д. 12</t>
      </is>
    </oc>
    <nc r="E63"/>
  </rcc>
  <rcc rId="15763" sId="2" numFmtId="4">
    <oc r="F63">
      <v>8980789.9399999995</v>
    </oc>
    <nc r="F63"/>
  </rcc>
  <rcc rId="15764" sId="2">
    <oc r="G63" t="inlineStr">
      <is>
        <t>По невозможности (Приказ 54/КР)</t>
      </is>
    </oc>
    <nc r="G63"/>
  </rcc>
  <rcc rId="15765" sId="2">
    <oc r="A148">
      <v>146</v>
    </oc>
    <nc r="A148"/>
  </rcc>
  <rcc rId="15766" sId="2">
    <oc r="B148">
      <v>2022</v>
    </oc>
    <nc r="B148"/>
  </rcc>
  <rcc rId="15767" sId="2">
    <oc r="C148" t="inlineStr">
      <is>
        <t>+</t>
      </is>
    </oc>
    <nc r="C148"/>
  </rcc>
  <rcc rId="15768" sId="2">
    <oc r="D148" t="inlineStr">
      <is>
        <t>Нефтеюганск</t>
      </is>
    </oc>
    <nc r="D148"/>
  </rcc>
  <rcc rId="15769" sId="2">
    <oc r="E148" t="inlineStr">
      <is>
        <t>мкр. 8-й, д. 15</t>
      </is>
    </oc>
    <nc r="E148"/>
  </rcc>
  <rcc rId="15770" sId="2">
    <oc r="F148">
      <v>14022974.779999999</v>
    </oc>
    <nc r="F148"/>
  </rcc>
  <rcc rId="15771" sId="2">
    <oc r="G148" t="inlineStr">
      <is>
        <t>По расторжению (номер Служебки жду от М.А. Алмаева)</t>
      </is>
    </oc>
    <nc r="G148"/>
  </rcc>
  <rcc rId="15772" sId="2">
    <oc r="A145">
      <v>143</v>
    </oc>
    <nc r="A145"/>
  </rcc>
  <rcc rId="15773" sId="2">
    <oc r="B145">
      <v>2021</v>
    </oc>
    <nc r="B145"/>
  </rcc>
  <rcc rId="15774" sId="2">
    <oc r="C145" t="inlineStr">
      <is>
        <t>-</t>
      </is>
    </oc>
    <nc r="C145"/>
  </rcc>
  <rcc rId="15775" sId="2">
    <oc r="D145" t="inlineStr">
      <is>
        <t>Нефтеюганск</t>
      </is>
    </oc>
    <nc r="D145"/>
  </rcc>
  <rcc rId="15776" sId="2">
    <oc r="E145" t="inlineStr">
      <is>
        <t>мкр. 2-й, д. 8</t>
      </is>
    </oc>
    <nc r="E145"/>
  </rcc>
  <rcc rId="15777" sId="2">
    <oc r="F145">
      <v>15109260.380000001</v>
    </oc>
    <nc r="F145"/>
  </rcc>
  <rcc rId="15778" sId="2">
    <oc r="G145" t="inlineStr">
      <is>
        <t>По расторжению (номер Служебки жду от М.А. Алмаева)</t>
      </is>
    </oc>
    <nc r="G145"/>
  </rcc>
  <rcc rId="15779" sId="2">
    <oc r="A56">
      <v>81</v>
    </oc>
    <nc r="A56"/>
  </rcc>
  <rcc rId="15780" sId="2">
    <oc r="B56">
      <v>2022</v>
    </oc>
    <nc r="B56"/>
  </rcc>
  <rcc rId="15781" sId="2">
    <oc r="C56" t="inlineStr">
      <is>
        <t>+</t>
      </is>
    </oc>
    <nc r="C56"/>
  </rcc>
  <rcc rId="15782" sId="2">
    <oc r="D56" t="inlineStr">
      <is>
        <t>Нефтеюганск</t>
      </is>
    </oc>
    <nc r="D56"/>
  </rcc>
  <rcc rId="15783" sId="2">
    <oc r="E56" t="inlineStr">
      <is>
        <t>мкр. 9-й, д. 3</t>
      </is>
    </oc>
    <nc r="E56"/>
  </rcc>
  <rcc rId="15784" sId="2" numFmtId="4">
    <oc r="F56">
      <v>14582167.140000001</v>
    </oc>
    <nc r="F56"/>
  </rcc>
  <rcc rId="15785" sId="2">
    <oc r="G56" t="inlineStr">
      <is>
        <t>По невозможности (Приказ 94/КР)</t>
      </is>
    </oc>
    <nc r="G56"/>
  </rcc>
  <rcc rId="15786" sId="2">
    <oc r="A53">
      <v>52</v>
    </oc>
    <nc r="A53"/>
  </rcc>
  <rcc rId="15787" sId="2">
    <oc r="B53">
      <v>2021</v>
    </oc>
    <nc r="B53"/>
  </rcc>
  <rcc rId="15788" sId="2">
    <oc r="C53" t="inlineStr">
      <is>
        <t>-</t>
      </is>
    </oc>
    <nc r="C53"/>
  </rcc>
  <rcc rId="15789" sId="2">
    <oc r="D53" t="inlineStr">
      <is>
        <t>Нефтеюганск</t>
      </is>
    </oc>
    <nc r="D53"/>
  </rcc>
  <rcc rId="15790" sId="2">
    <oc r="E53" t="inlineStr">
      <is>
        <t>мкр. 3-й, д. 14</t>
      </is>
    </oc>
    <nc r="E53"/>
  </rcc>
  <rcc rId="15791" sId="2" numFmtId="4">
    <oc r="F53">
      <v>17373863.120000001</v>
    </oc>
    <nc r="F53"/>
  </rcc>
  <rcc rId="15792" sId="2">
    <oc r="G53" t="inlineStr">
      <is>
        <t>По невозможности (Приказ 52/КР) и расторжению (жду номер служебки от Алмаева М.А.)</t>
      </is>
    </oc>
    <nc r="G53"/>
  </rcc>
  <rcc rId="15793" sId="2">
    <oc r="A48">
      <v>34</v>
    </oc>
    <nc r="A48"/>
  </rcc>
  <rcc rId="15794" sId="2">
    <oc r="B48">
      <v>2022</v>
    </oc>
    <nc r="B48"/>
  </rcc>
  <rcc rId="15795" sId="2">
    <oc r="C48" t="inlineStr">
      <is>
        <t>+</t>
      </is>
    </oc>
    <nc r="C48"/>
  </rcc>
  <rcc rId="15796" sId="2">
    <oc r="D48" t="inlineStr">
      <is>
        <t>Нефтеюганский район</t>
      </is>
    </oc>
    <nc r="D48"/>
  </rcc>
  <rcc rId="15797" sId="2">
    <oc r="E48" t="inlineStr">
      <is>
        <t>п. Сингапай, ул. Круг Б-4, д. 32</t>
      </is>
    </oc>
    <nc r="E48"/>
  </rcc>
  <rcc rId="15798" sId="2" numFmtId="4">
    <oc r="F48">
      <v>2694796.56</v>
    </oc>
    <nc r="F48"/>
  </rcc>
  <rcc rId="15799" sId="2">
    <oc r="G48" t="inlineStr">
      <is>
        <t>По расторжению (СД-2710 от 25.11.2021)</t>
      </is>
    </oc>
    <nc r="G48"/>
  </rcc>
  <rcc rId="15800" sId="2">
    <oc r="A138">
      <v>36</v>
    </oc>
    <nc r="A138"/>
  </rcc>
  <rcc rId="15801" sId="2">
    <oc r="B138">
      <v>2022</v>
    </oc>
    <nc r="B138"/>
  </rcc>
  <rcc rId="15802" sId="2">
    <oc r="C138" t="inlineStr">
      <is>
        <t>+</t>
      </is>
    </oc>
    <nc r="C138"/>
  </rcc>
  <rcc rId="15803" sId="2">
    <oc r="D138" t="inlineStr">
      <is>
        <t>Нефтеюганский район</t>
      </is>
    </oc>
    <nc r="D138"/>
  </rcc>
  <rcc rId="15804" sId="2">
    <oc r="E138" t="inlineStr">
      <is>
        <t>пгт. Пойковский, мкр. 1-й, д. 63</t>
      </is>
    </oc>
    <nc r="E138"/>
  </rcc>
  <rcc rId="15805" sId="2">
    <oc r="F138">
      <v>5989224.1500000004</v>
    </oc>
    <nc r="F138"/>
  </rcc>
  <rcc rId="15806" sId="2">
    <oc r="G138" t="inlineStr">
      <is>
        <t>По расторжению (СД-2710 от 25.11.2021)</t>
      </is>
    </oc>
    <nc r="G138"/>
  </rcc>
  <rcc rId="15807" sId="2">
    <oc r="A151">
      <v>149</v>
    </oc>
    <nc r="A151"/>
  </rcc>
  <rcc rId="15808" sId="2">
    <oc r="B151">
      <v>2021</v>
    </oc>
    <nc r="B151"/>
  </rcc>
  <rcc rId="15809" sId="2">
    <oc r="C151" t="inlineStr">
      <is>
        <t>-</t>
      </is>
    </oc>
    <nc r="C151"/>
  </rcc>
  <rcc rId="15810" sId="2">
    <oc r="D151" t="inlineStr">
      <is>
        <t>Нефтеюганск</t>
      </is>
    </oc>
    <nc r="D151"/>
  </rcc>
  <rcc rId="15811" sId="2">
    <oc r="E151" t="inlineStr">
      <is>
        <t>мкр. 3-й, д. 6</t>
      </is>
    </oc>
    <nc r="E151"/>
  </rcc>
  <rcc rId="15812" sId="2">
    <oc r="F151">
      <v>7082884.4699999997</v>
    </oc>
    <nc r="F151"/>
  </rcc>
  <rcc rId="15813" sId="2">
    <oc r="G151" t="inlineStr">
      <is>
        <t>По расторжению (номер Служебки жду от М.А. Алмаева)</t>
      </is>
    </oc>
    <nc r="G151"/>
  </rcc>
  <rcc rId="15814" sId="2">
    <oc r="A65">
      <v>38</v>
    </oc>
    <nc r="A65"/>
  </rcc>
  <rcc rId="15815" sId="2">
    <oc r="B65">
      <v>2022</v>
    </oc>
    <nc r="B65"/>
  </rcc>
  <rcc rId="15816" sId="2">
    <oc r="C65" t="inlineStr">
      <is>
        <t>+</t>
      </is>
    </oc>
    <nc r="C65"/>
  </rcc>
  <rcc rId="15817" sId="2">
    <oc r="D65" t="inlineStr">
      <is>
        <t>Нефтеюганский район</t>
      </is>
    </oc>
    <nc r="D65"/>
  </rcc>
  <rcc rId="15818" sId="2">
    <oc r="E65" t="inlineStr">
      <is>
        <t>пгт. Пойковский, мкр. 2-й, д. 25</t>
      </is>
    </oc>
    <nc r="E65"/>
  </rcc>
  <rcc rId="15819" sId="2" numFmtId="4">
    <oc r="F65">
      <v>2452974.7999999998</v>
    </oc>
    <nc r="F65"/>
  </rcc>
  <rcc rId="15820" sId="2">
    <oc r="G65" t="inlineStr">
      <is>
        <t>По расторжению (СД-2710 от 25.11.2021)</t>
      </is>
    </oc>
    <nc r="G65"/>
  </rcc>
  <rcc rId="15821" sId="2">
    <oc r="A30">
      <v>40</v>
    </oc>
    <nc r="A30"/>
  </rcc>
  <rcc rId="15822" sId="2">
    <oc r="B30">
      <v>2022</v>
    </oc>
    <nc r="B30"/>
  </rcc>
  <rcc rId="15823" sId="2">
    <oc r="C30" t="inlineStr">
      <is>
        <t>+</t>
      </is>
    </oc>
    <nc r="C30"/>
  </rcc>
  <rcc rId="15824" sId="2">
    <oc r="D30" t="inlineStr">
      <is>
        <t>Нефтеюганский район</t>
      </is>
    </oc>
    <nc r="D30"/>
  </rcc>
  <rcc rId="15825" sId="2">
    <oc r="E30" t="inlineStr">
      <is>
        <t>пгт. Пойковский, мкр. 2-й, д. 29</t>
      </is>
    </oc>
    <nc r="E30"/>
  </rcc>
  <rcc rId="15826" sId="2" numFmtId="4">
    <oc r="F30">
      <v>3586395.4</v>
    </oc>
    <nc r="F30"/>
  </rcc>
  <rcc rId="15827" sId="2">
    <oc r="G30" t="inlineStr">
      <is>
        <t>По расторжению (СД-2710 от 25.11.2021)</t>
      </is>
    </oc>
    <nc r="G30"/>
  </rcc>
  <rcc rId="15828" sId="2">
    <oc r="A32">
      <v>42</v>
    </oc>
    <nc r="A32"/>
  </rcc>
  <rcc rId="15829" sId="2">
    <oc r="B32">
      <v>2022</v>
    </oc>
    <nc r="B32"/>
  </rcc>
  <rcc rId="15830" sId="2">
    <oc r="C32" t="inlineStr">
      <is>
        <t>+</t>
      </is>
    </oc>
    <nc r="C32"/>
  </rcc>
  <rcc rId="15831" sId="2">
    <oc r="D32" t="inlineStr">
      <is>
        <t>Нефтеюганский район</t>
      </is>
    </oc>
    <nc r="D32"/>
  </rcc>
  <rcc rId="15832" sId="2">
    <oc r="E32" t="inlineStr">
      <is>
        <t>пгт. Пойковский, мкр. 3-й, д. 120</t>
      </is>
    </oc>
    <nc r="E32"/>
  </rcc>
  <rcc rId="15833" sId="2" numFmtId="4">
    <oc r="F32">
      <v>2437547.66</v>
    </oc>
    <nc r="F32"/>
  </rcc>
  <rcc rId="15834" sId="2">
    <oc r="G32" t="inlineStr">
      <is>
        <t>По расторжению (СД-2710 от 25.11.2021)</t>
      </is>
    </oc>
    <nc r="G32"/>
  </rcc>
  <rcc rId="15835" sId="2">
    <oc r="A41">
      <v>44</v>
    </oc>
    <nc r="A41"/>
  </rcc>
  <rcc rId="15836" sId="2">
    <oc r="B41">
      <v>2022</v>
    </oc>
    <nc r="B41"/>
  </rcc>
  <rcc rId="15837" sId="2">
    <oc r="C41" t="inlineStr">
      <is>
        <t>+</t>
      </is>
    </oc>
    <nc r="C41"/>
  </rcc>
  <rcc rId="15838" sId="2">
    <oc r="D41" t="inlineStr">
      <is>
        <t>Нефтеюганский район</t>
      </is>
    </oc>
    <nc r="D41"/>
  </rcc>
  <rcc rId="15839" sId="2">
    <oc r="E41" t="inlineStr">
      <is>
        <t>пгт. Пойковский, мкр. 3-й, д. 73</t>
      </is>
    </oc>
    <nc r="E41"/>
  </rcc>
  <rcc rId="15840" sId="2" numFmtId="4">
    <oc r="F41">
      <v>2858130.74</v>
    </oc>
    <nc r="F41"/>
  </rcc>
  <rcc rId="15841" sId="2">
    <oc r="G41" t="inlineStr">
      <is>
        <t>По расторжению (СД-2710 от 25.11.2021)</t>
      </is>
    </oc>
    <nc r="G41"/>
  </rcc>
  <rcc rId="15842" sId="2">
    <oc r="A8">
      <v>21</v>
    </oc>
    <nc r="A8"/>
  </rcc>
  <rcc rId="15843" sId="2">
    <oc r="B8">
      <v>2022</v>
    </oc>
    <nc r="B8"/>
  </rcc>
  <rcc rId="15844" sId="2">
    <oc r="C8" t="inlineStr">
      <is>
        <t>+</t>
      </is>
    </oc>
    <nc r="C8"/>
  </rcc>
  <rcc rId="15845" sId="2">
    <oc r="D8" t="inlineStr">
      <is>
        <t>Нижневартовск</t>
      </is>
    </oc>
    <nc r="D8"/>
  </rcc>
  <rcc rId="15846" sId="2">
    <oc r="E8" t="inlineStr">
      <is>
        <t>ул. Гагарина, д. 7</t>
      </is>
    </oc>
    <nc r="E8"/>
  </rcc>
  <rcc rId="15847" sId="2" numFmtId="4">
    <oc r="F8">
      <v>1848521.2</v>
    </oc>
    <nc r="F8"/>
  </rcc>
  <rcc rId="15848" sId="2">
    <oc r="G8" t="inlineStr">
      <is>
        <t>По невозможности с 2021 года (76-КР)</t>
      </is>
    </oc>
    <nc r="G8"/>
  </rcc>
  <rcc rId="15849" sId="2">
    <oc r="A7">
      <v>19</v>
    </oc>
    <nc r="A7"/>
  </rcc>
  <rcc rId="15850" sId="2">
    <oc r="B7">
      <v>2022</v>
    </oc>
    <nc r="B7"/>
  </rcc>
  <rcc rId="15851" sId="2">
    <oc r="C7" t="inlineStr">
      <is>
        <t>+</t>
      </is>
    </oc>
    <nc r="C7"/>
  </rcc>
  <rcc rId="15852" sId="2">
    <oc r="D7" t="inlineStr">
      <is>
        <t>Нижневартовск</t>
      </is>
    </oc>
    <nc r="D7"/>
  </rcc>
  <rcc rId="15853" sId="2">
    <oc r="E7" t="inlineStr">
      <is>
        <t>ул. Интернациональная, д. 20Б</t>
      </is>
    </oc>
    <nc r="E7"/>
  </rcc>
  <rcc rId="15854" sId="2" numFmtId="4">
    <oc r="F7">
      <v>4105318.97</v>
    </oc>
    <nc r="F7"/>
  </rcc>
  <rcc rId="15855" sId="2">
    <oc r="G7" t="inlineStr">
      <is>
        <t>По невозможности с 2021 года (50-КР)</t>
      </is>
    </oc>
    <nc r="G7"/>
  </rcc>
  <rcc rId="15856" sId="2">
    <oc r="A114">
      <v>20</v>
    </oc>
    <nc r="A114"/>
  </rcc>
  <rcc rId="15857" sId="2">
    <oc r="B114">
      <v>2022</v>
    </oc>
    <nc r="B114"/>
  </rcc>
  <rcc rId="15858" sId="2">
    <oc r="C114" t="inlineStr">
      <is>
        <t>+</t>
      </is>
    </oc>
    <nc r="C114"/>
  </rcc>
  <rcc rId="15859" sId="2">
    <oc r="D114" t="inlineStr">
      <is>
        <t>Нижневартовск</t>
      </is>
    </oc>
    <nc r="D114"/>
  </rcc>
  <rcc rId="15860" sId="2">
    <oc r="E114" t="inlineStr">
      <is>
        <t>ул. Мира, д. 50</t>
      </is>
    </oc>
    <nc r="E114"/>
  </rcc>
  <rcc rId="15861" sId="2" numFmtId="4">
    <oc r="F114">
      <v>5848961.1699999999</v>
    </oc>
    <nc r="F114"/>
  </rcc>
  <rcc rId="15862" sId="2">
    <oc r="G114" t="inlineStr">
      <is>
        <t>По невозможности с 2021 года (75-КР)</t>
      </is>
    </oc>
    <nc r="G114"/>
  </rcc>
  <rcc rId="15863" sId="2">
    <oc r="A113">
      <v>16</v>
    </oc>
    <nc r="A113"/>
  </rcc>
  <rcc rId="15864" sId="2">
    <oc r="B113">
      <v>2022</v>
    </oc>
    <nc r="B113"/>
  </rcc>
  <rcc rId="15865" sId="2">
    <oc r="C113" t="inlineStr">
      <is>
        <t>+</t>
      </is>
    </oc>
    <nc r="C113"/>
  </rcc>
  <rcc rId="15866" sId="2">
    <oc r="D113" t="inlineStr">
      <is>
        <t>Нижневартовск</t>
      </is>
    </oc>
    <nc r="D113"/>
  </rcc>
  <rcc rId="15867" sId="2">
    <oc r="E113" t="inlineStr">
      <is>
        <t>ул. Мира, д. 76</t>
      </is>
    </oc>
    <nc r="E113"/>
  </rcc>
  <rcc rId="15868" sId="2" numFmtId="4">
    <oc r="F113">
      <v>10867887.699999999</v>
    </oc>
    <nc r="F113"/>
  </rcc>
  <rcc rId="15869" sId="2">
    <oc r="G113" t="inlineStr">
      <is>
        <t>По невозможности с 2021 года (56-КР)</t>
      </is>
    </oc>
    <nc r="G113"/>
  </rcc>
  <rcc rId="15870" sId="2">
    <oc r="A116">
      <v>27</v>
    </oc>
    <nc r="A116"/>
  </rcc>
  <rcc rId="15871" sId="2">
    <oc r="B116">
      <v>2022</v>
    </oc>
    <nc r="B116"/>
  </rcc>
  <rcc rId="15872" sId="2">
    <oc r="C116" t="inlineStr">
      <is>
        <t>+</t>
      </is>
    </oc>
    <nc r="C116"/>
  </rcc>
  <rcc rId="15873" sId="2">
    <oc r="D116" t="inlineStr">
      <is>
        <t>Нижневартовск</t>
      </is>
    </oc>
    <nc r="D116"/>
  </rcc>
  <rcc rId="15874" sId="2">
    <oc r="E116" t="inlineStr">
      <is>
        <t>ул. Пермская, д. 6</t>
      </is>
    </oc>
    <nc r="E116"/>
  </rcc>
  <rcc rId="15875" sId="2">
    <oc r="F116">
      <v>7007564.8099999996</v>
    </oc>
    <nc r="F116"/>
  </rcc>
  <rcc rId="15876" sId="2">
    <oc r="G116" t="inlineStr">
      <is>
        <t>По невозможности с 2021 года (119-КР)</t>
      </is>
    </oc>
    <nc r="G116"/>
  </rcc>
  <rcc rId="15877" sId="2">
    <oc r="A115">
      <v>29</v>
    </oc>
    <nc r="A115"/>
  </rcc>
  <rcc rId="15878" sId="2">
    <oc r="B115">
      <v>2022</v>
    </oc>
    <nc r="B115"/>
  </rcc>
  <rcc rId="15879" sId="2">
    <oc r="C115" t="inlineStr">
      <is>
        <t>+</t>
      </is>
    </oc>
    <nc r="C115"/>
  </rcc>
  <rcc rId="15880" sId="2">
    <oc r="D115" t="inlineStr">
      <is>
        <t>Нижневартовск</t>
      </is>
    </oc>
    <nc r="D115"/>
  </rcc>
  <rcc rId="15881" sId="2">
    <oc r="E115" t="inlineStr">
      <is>
        <t>ул. Пермская, д. 8</t>
      </is>
    </oc>
    <nc r="E115"/>
  </rcc>
  <rcc rId="15882" sId="2">
    <oc r="F115">
      <v>1585100.87</v>
    </oc>
    <nc r="F115"/>
  </rcc>
  <rcc rId="15883" sId="2">
    <oc r="G115" t="inlineStr">
      <is>
        <t>По невозможности с 2021 года (135-КР)</t>
      </is>
    </oc>
    <nc r="G115"/>
  </rcc>
  <rcc rId="15884" sId="2">
    <oc r="A51">
      <v>78</v>
    </oc>
    <nc r="A51"/>
  </rcc>
  <rcc rId="15885" sId="2">
    <oc r="B51">
      <v>2022</v>
    </oc>
    <nc r="B51"/>
  </rcc>
  <rcc rId="15886" sId="2">
    <oc r="C51" t="inlineStr">
      <is>
        <t>+</t>
      </is>
    </oc>
    <nc r="C51"/>
  </rcc>
  <rcc rId="15887" sId="2">
    <oc r="D51" t="inlineStr">
      <is>
        <t>Нягань</t>
      </is>
    </oc>
    <nc r="D51"/>
  </rcc>
  <rcc rId="15888" sId="2">
    <oc r="E51" t="inlineStr">
      <is>
        <t>мкр. 1-й, д. 10</t>
      </is>
    </oc>
    <nc r="E51"/>
  </rcc>
  <rcc rId="15889" sId="2" numFmtId="4">
    <oc r="F51">
      <v>5438200.5800000001</v>
    </oc>
    <nc r="F51"/>
  </rcc>
  <rcc rId="15890" sId="2">
    <oc r="G51" t="inlineStr">
      <is>
        <t>По невозможности (Приказ 88/КР)</t>
      </is>
    </oc>
    <nc r="G51"/>
  </rcc>
  <rcc rId="15891" sId="2">
    <oc r="A50">
      <v>79</v>
    </oc>
    <nc r="A50"/>
  </rcc>
  <rcc rId="15892" sId="2">
    <oc r="B50">
      <v>2022</v>
    </oc>
    <nc r="B50"/>
  </rcc>
  <rcc rId="15893" sId="2">
    <oc r="C50" t="inlineStr">
      <is>
        <t>+</t>
      </is>
    </oc>
    <nc r="C50"/>
  </rcc>
  <rcc rId="15894" sId="2">
    <oc r="D50" t="inlineStr">
      <is>
        <t>Нягань</t>
      </is>
    </oc>
    <nc r="D50"/>
  </rcc>
  <rcc rId="15895" sId="2">
    <oc r="E50" t="inlineStr">
      <is>
        <t>мкр. 1-й, д. 11</t>
      </is>
    </oc>
    <nc r="E50"/>
  </rcc>
  <rcc rId="15896" sId="2">
    <oc r="F50">
      <v>2034464.73</v>
    </oc>
    <nc r="F50"/>
  </rcc>
  <rcc rId="15897" sId="2">
    <oc r="G50" t="inlineStr">
      <is>
        <t>По невозможности (Приказ 89/КР)</t>
      </is>
    </oc>
    <nc r="G50"/>
  </rcc>
  <rcc rId="15898" sId="2">
    <oc r="A21">
      <v>83</v>
    </oc>
    <nc r="A21"/>
  </rcc>
  <rcc rId="15899" sId="2">
    <oc r="B21">
      <v>2022</v>
    </oc>
    <nc r="B21"/>
  </rcc>
  <rcc rId="15900" sId="2">
    <oc r="C21" t="inlineStr">
      <is>
        <t>+</t>
      </is>
    </oc>
    <nc r="C21"/>
  </rcc>
  <rcc rId="15901" sId="2">
    <oc r="D21" t="inlineStr">
      <is>
        <t>Нягань</t>
      </is>
    </oc>
    <nc r="D21"/>
  </rcc>
  <rcc rId="15902" sId="2">
    <oc r="E21" t="inlineStr">
      <is>
        <t>мкр. 1-й, д. 19</t>
      </is>
    </oc>
    <nc r="E21"/>
  </rcc>
  <rcc rId="15903" sId="2" numFmtId="4">
    <oc r="F21">
      <v>4079189.61</v>
    </oc>
    <nc r="F21"/>
  </rcc>
  <rcc rId="15904" sId="2">
    <oc r="G21" t="inlineStr">
      <is>
        <t>По невозможности (Приказ 95/КР)</t>
      </is>
    </oc>
    <nc r="G21"/>
  </rcc>
  <rcc rId="15905" sId="2">
    <oc r="A39">
      <v>84</v>
    </oc>
    <nc r="A39"/>
  </rcc>
  <rcc rId="15906" sId="2">
    <oc r="B39">
      <v>2022</v>
    </oc>
    <nc r="B39"/>
  </rcc>
  <rcc rId="15907" sId="2">
    <oc r="C39" t="inlineStr">
      <is>
        <t>+</t>
      </is>
    </oc>
    <nc r="C39"/>
  </rcc>
  <rcc rId="15908" sId="2">
    <oc r="D39" t="inlineStr">
      <is>
        <t>Нягань</t>
      </is>
    </oc>
    <nc r="D39"/>
  </rcc>
  <rcc rId="15909" sId="2">
    <oc r="E39" t="inlineStr">
      <is>
        <t>мкр. 1-й, д. 20</t>
      </is>
    </oc>
    <nc r="E39"/>
  </rcc>
  <rcc rId="15910" sId="2" numFmtId="4">
    <oc r="F39">
      <v>3207825.28</v>
    </oc>
    <nc r="F39"/>
  </rcc>
  <rcc rId="15911" sId="2">
    <oc r="G39" t="inlineStr">
      <is>
        <t>По невозможности (Приказ 96/КР)</t>
      </is>
    </oc>
    <nc r="G39"/>
  </rcc>
  <rcc rId="15912" sId="2">
    <oc r="A121">
      <v>121</v>
    </oc>
    <nc r="A121"/>
  </rcc>
  <rcc rId="15913" sId="2">
    <oc r="B121">
      <v>2022</v>
    </oc>
    <nc r="B121"/>
  </rcc>
  <rcc rId="15914" sId="2">
    <oc r="C121" t="inlineStr">
      <is>
        <t>+</t>
      </is>
    </oc>
    <nc r="C121"/>
  </rcc>
  <rcc rId="15915" sId="2">
    <oc r="D121" t="inlineStr">
      <is>
        <t>Нягань</t>
      </is>
    </oc>
    <nc r="D121"/>
  </rcc>
  <rcc rId="15916" sId="2">
    <oc r="E121" t="inlineStr">
      <is>
        <t>мкр. 1-й, д. 26</t>
      </is>
    </oc>
    <nc r="E121"/>
  </rcc>
  <rcc rId="15917" sId="2">
    <oc r="F121">
      <v>1236075.69</v>
    </oc>
    <nc r="F121"/>
  </rcc>
  <rcc rId="15918" sId="2">
    <oc r="G121" t="inlineStr">
      <is>
        <t>По невозможности (Приказ 130/КР)</t>
      </is>
    </oc>
    <nc r="G121"/>
  </rcc>
  <rcc rId="15919" sId="2">
    <oc r="A124">
      <v>122</v>
    </oc>
    <nc r="A124"/>
  </rcc>
  <rcc rId="15920" sId="2">
    <oc r="B124">
      <v>2022</v>
    </oc>
    <nc r="B124"/>
  </rcc>
  <rcc rId="15921" sId="2">
    <oc r="C124" t="inlineStr">
      <is>
        <t>+</t>
      </is>
    </oc>
    <nc r="C124"/>
  </rcc>
  <rcc rId="15922" sId="2">
    <oc r="D124" t="inlineStr">
      <is>
        <t>Нягань</t>
      </is>
    </oc>
    <nc r="D124"/>
  </rcc>
  <rcc rId="15923" sId="2">
    <oc r="E124" t="inlineStr">
      <is>
        <t>мкр. 1-й, д. 27</t>
      </is>
    </oc>
    <nc r="E124"/>
  </rcc>
  <rcc rId="15924" sId="2">
    <oc r="F124">
      <v>1234330.6100000001</v>
    </oc>
    <nc r="F124"/>
  </rcc>
  <rcc rId="15925" sId="2">
    <oc r="G124" t="inlineStr">
      <is>
        <t>По невозможности (Приказ 131/КР)</t>
      </is>
    </oc>
    <nc r="G124"/>
  </rcc>
  <rcc rId="15926" sId="2">
    <oc r="A58">
      <v>57</v>
    </oc>
    <nc r="A58"/>
  </rcc>
  <rcc rId="15927" sId="2">
    <oc r="B58">
      <v>2021</v>
    </oc>
    <nc r="B58"/>
  </rcc>
  <rcc rId="15928" sId="2">
    <oc r="C58" t="inlineStr">
      <is>
        <t>-</t>
      </is>
    </oc>
    <nc r="C58"/>
  </rcc>
  <rcc rId="15929" sId="2">
    <oc r="D58" t="inlineStr">
      <is>
        <t>Нефтеюганск</t>
      </is>
    </oc>
    <nc r="D58"/>
  </rcc>
  <rcc rId="15930" sId="2">
    <oc r="E58" t="inlineStr">
      <is>
        <t>мкр. 5-й, д. 2</t>
      </is>
    </oc>
    <nc r="E58"/>
  </rcc>
  <rcc rId="15931" sId="2" numFmtId="4">
    <oc r="F58">
      <v>27778579.530000001</v>
    </oc>
    <nc r="F58"/>
  </rcc>
  <rcc rId="15932" sId="2">
    <oc r="G58" t="inlineStr">
      <is>
        <t>По невозможности (Приказ 57/КР) и расторжению СД-2800 от 01.12.2021</t>
      </is>
    </oc>
    <nc r="G58"/>
  </rcc>
  <rcc rId="15933" sId="2">
    <oc r="A55">
      <v>54</v>
    </oc>
    <nc r="A55"/>
  </rcc>
  <rcc rId="15934" sId="2">
    <oc r="B55">
      <v>2021</v>
    </oc>
    <nc r="B55"/>
  </rcc>
  <rcc rId="15935" sId="2">
    <oc r="C55" t="inlineStr">
      <is>
        <t>-</t>
      </is>
    </oc>
    <nc r="C55"/>
  </rcc>
  <rcc rId="15936" sId="2">
    <oc r="D55" t="inlineStr">
      <is>
        <t>Нефтеюганск</t>
      </is>
    </oc>
    <nc r="D55"/>
  </rcc>
  <rcc rId="15937" sId="2">
    <oc r="E55" t="inlineStr">
      <is>
        <t>мкр. 5-й, д. 3</t>
      </is>
    </oc>
    <nc r="E55"/>
  </rcc>
  <rcc rId="15938" sId="2" numFmtId="4">
    <oc r="F55">
      <v>27955618.859999999</v>
    </oc>
    <nc r="F55"/>
  </rcc>
  <rcc rId="15939" sId="2">
    <oc r="G55" t="inlineStr">
      <is>
        <t>По невозможности (Приказ 52/КР) и расторжению (жду номер служебки от Алмаева М.А.)</t>
      </is>
    </oc>
    <nc r="G55"/>
  </rcc>
  <rcc rId="15940" sId="2">
    <oc r="A123">
      <v>123</v>
    </oc>
    <nc r="A123"/>
  </rcc>
  <rcc rId="15941" sId="2">
    <oc r="B123">
      <v>2022</v>
    </oc>
    <nc r="B123"/>
  </rcc>
  <rcc rId="15942" sId="2">
    <oc r="C123" t="inlineStr">
      <is>
        <t>+</t>
      </is>
    </oc>
    <nc r="C123"/>
  </rcc>
  <rcc rId="15943" sId="2">
    <oc r="D123" t="inlineStr">
      <is>
        <t>Нягань</t>
      </is>
    </oc>
    <nc r="D123"/>
  </rcc>
  <rcc rId="15944" sId="2">
    <oc r="E123" t="inlineStr">
      <is>
        <t>мкр. 1-й, д. 28</t>
      </is>
    </oc>
    <nc r="E123"/>
  </rcc>
  <rcc rId="15945" sId="2">
    <oc r="F123">
      <v>1232971.26</v>
    </oc>
    <nc r="F123"/>
  </rcc>
  <rcc rId="15946" sId="2">
    <oc r="G123" t="inlineStr">
      <is>
        <t>По невозможности (Приказ 132/КР)</t>
      </is>
    </oc>
    <nc r="G123"/>
  </rcc>
  <rcc rId="15947" sId="2">
    <oc r="A107">
      <v>119</v>
    </oc>
    <nc r="A107"/>
  </rcc>
  <rcc rId="15948" sId="2">
    <oc r="B107">
      <v>2021</v>
    </oc>
    <nc r="B107"/>
  </rcc>
  <rcc rId="15949" sId="2">
    <oc r="C107" t="inlineStr">
      <is>
        <t>-</t>
      </is>
    </oc>
    <nc r="C107"/>
  </rcc>
  <rcc rId="15950" sId="2">
    <oc r="D107" t="inlineStr">
      <is>
        <t>Нефтеюганск</t>
      </is>
    </oc>
    <nc r="D107"/>
  </rcc>
  <rcc rId="15951" sId="2">
    <oc r="E107" t="inlineStr">
      <is>
        <t>мкр. 7-й, д. 40Г</t>
      </is>
    </oc>
    <nc r="E107"/>
  </rcc>
  <rcc rId="15952" sId="2" numFmtId="4">
    <oc r="F107">
      <v>2088463.31</v>
    </oc>
    <nc r="F107"/>
  </rcc>
  <rcc rId="15953" sId="2">
    <oc r="G107" t="inlineStr">
      <is>
        <t>По невозможности (Приказ 128/КР)</t>
      </is>
    </oc>
    <nc r="G107"/>
  </rcc>
  <rcc rId="15954" sId="2">
    <oc r="A160">
      <v>158</v>
    </oc>
    <nc r="A160"/>
  </rcc>
  <rcc rId="15955" sId="2">
    <oc r="B160">
      <v>2022</v>
    </oc>
    <nc r="B160"/>
  </rcc>
  <rcc rId="15956" sId="2">
    <oc r="C160" t="inlineStr">
      <is>
        <t>+</t>
      </is>
    </oc>
    <nc r="C160"/>
  </rcc>
  <rcc rId="15957" sId="2">
    <oc r="D160" t="inlineStr">
      <is>
        <t>Нягань</t>
      </is>
    </oc>
    <nc r="D160"/>
  </rcc>
  <rcc rId="15958" sId="2">
    <oc r="E160" t="inlineStr">
      <is>
        <t>мкр. 1-й, д. 29А</t>
      </is>
    </oc>
    <nc r="E160"/>
  </rcc>
  <rcc rId="15959" sId="2">
    <oc r="F160">
      <v>840229.87</v>
    </oc>
    <nc r="F160"/>
  </rcc>
  <rcc rId="15960" sId="2">
    <oc r="G160" t="inlineStr">
      <is>
        <t>По невозможности (Приказ 153/КР)</t>
      </is>
    </oc>
    <nc r="G160"/>
  </rcc>
  <rcc rId="15961" sId="2">
    <oc r="A125">
      <v>124</v>
    </oc>
    <nc r="A125"/>
  </rcc>
  <rcc rId="15962" sId="2">
    <oc r="B125">
      <v>2022</v>
    </oc>
    <nc r="B125"/>
  </rcc>
  <rcc rId="15963" sId="2">
    <oc r="C125" t="inlineStr">
      <is>
        <t>+</t>
      </is>
    </oc>
    <nc r="C125"/>
  </rcc>
  <rcc rId="15964" sId="2">
    <oc r="D125" t="inlineStr">
      <is>
        <t>Нягань</t>
      </is>
    </oc>
    <nc r="D125"/>
  </rcc>
  <rcc rId="15965" sId="2">
    <oc r="E125" t="inlineStr">
      <is>
        <t>мкр. 1-й, д. 29Б</t>
      </is>
    </oc>
    <nc r="E125"/>
  </rcc>
  <rcc rId="15966" sId="2">
    <oc r="F125">
      <v>1048988.94</v>
    </oc>
    <nc r="F125"/>
  </rcc>
  <rcc rId="15967" sId="2">
    <oc r="G125" t="inlineStr">
      <is>
        <t>По невозможности (Приказ 133/КР)</t>
      </is>
    </oc>
    <nc r="G125"/>
  </rcc>
  <rcc rId="15968" sId="2">
    <oc r="A25">
      <v>85</v>
    </oc>
    <nc r="A25"/>
  </rcc>
  <rcc rId="15969" sId="2">
    <oc r="B25">
      <v>2022</v>
    </oc>
    <nc r="B25"/>
  </rcc>
  <rcc rId="15970" sId="2">
    <oc r="C25" t="inlineStr">
      <is>
        <t>+</t>
      </is>
    </oc>
    <nc r="C25"/>
  </rcc>
  <rcc rId="15971" sId="2">
    <oc r="D25" t="inlineStr">
      <is>
        <t>Нягань</t>
      </is>
    </oc>
    <nc r="D25"/>
  </rcc>
  <rcc rId="15972" sId="2">
    <oc r="E25" t="inlineStr">
      <is>
        <t>мкр. 1-й, д. 29В</t>
      </is>
    </oc>
    <nc r="E25"/>
  </rcc>
  <rcc rId="15973" sId="2" numFmtId="4">
    <oc r="F25">
      <v>1348656.61</v>
    </oc>
    <nc r="F25"/>
  </rcc>
  <rcc rId="15974" sId="2">
    <oc r="G25" t="inlineStr">
      <is>
        <t>По невозможности (Приказ 97/КР)</t>
      </is>
    </oc>
    <nc r="G25"/>
  </rcc>
  <rcc rId="15975" sId="2">
    <oc r="A164">
      <v>162</v>
    </oc>
    <nc r="A164"/>
  </rcc>
  <rcc rId="15976" sId="2">
    <oc r="B164">
      <v>2022</v>
    </oc>
    <nc r="B164"/>
  </rcc>
  <rcc rId="15977" sId="2">
    <oc r="C164" t="inlineStr">
      <is>
        <t>+</t>
      </is>
    </oc>
    <nc r="C164"/>
  </rcc>
  <rcc rId="15978" sId="2">
    <oc r="D164" t="inlineStr">
      <is>
        <t>Нягань</t>
      </is>
    </oc>
    <nc r="D164"/>
  </rcc>
  <rcc rId="15979" sId="2">
    <oc r="E164" t="inlineStr">
      <is>
        <t>мкр. 1-й, д. 3</t>
      </is>
    </oc>
    <nc r="E164"/>
  </rcc>
  <rcc rId="15980" sId="2">
    <oc r="F164">
      <v>1364549.36</v>
    </oc>
    <nc r="F164"/>
  </rcc>
  <rcc rId="15981" sId="2">
    <oc r="G164" t="inlineStr">
      <is>
        <t>По невозможности (Приказ 148/КР)</t>
      </is>
    </oc>
    <nc r="G164"/>
  </rcc>
  <rcc rId="15982" sId="2">
    <oc r="A153">
      <v>151</v>
    </oc>
    <nc r="A153"/>
  </rcc>
  <rcc rId="15983" sId="2">
    <oc r="B153">
      <v>2021</v>
    </oc>
    <nc r="B153"/>
  </rcc>
  <rcc rId="15984" sId="2">
    <oc r="C153" t="inlineStr">
      <is>
        <t>-</t>
      </is>
    </oc>
    <nc r="C153"/>
  </rcc>
  <rcc rId="15985" sId="2">
    <oc r="D153" t="inlineStr">
      <is>
        <t>Нефтеюганск</t>
      </is>
    </oc>
    <nc r="D153"/>
  </rcc>
  <rcc rId="15986" sId="2">
    <oc r="E153" t="inlineStr">
      <is>
        <t>мкр. 8-й, д. 1</t>
      </is>
    </oc>
    <nc r="E153"/>
  </rcc>
  <rcc rId="15987" sId="2">
    <oc r="F153">
      <v>5338252.42</v>
    </oc>
    <nc r="F153"/>
  </rcc>
  <rcc rId="15988" sId="2">
    <oc r="G153" t="inlineStr">
      <is>
        <t>По расторжению (номер Служебки жду от М.А. Алмаева)</t>
      </is>
    </oc>
    <nc r="G153"/>
  </rcc>
  <rcc rId="15989" sId="2">
    <oc r="A161">
      <v>159</v>
    </oc>
    <nc r="A161"/>
  </rcc>
  <rcc rId="15990" sId="2">
    <oc r="B161">
      <v>2022</v>
    </oc>
    <nc r="B161"/>
  </rcc>
  <rcc rId="15991" sId="2">
    <oc r="C161" t="inlineStr">
      <is>
        <t>+</t>
      </is>
    </oc>
    <nc r="C161"/>
  </rcc>
  <rcc rId="15992" sId="2">
    <oc r="D161" t="inlineStr">
      <is>
        <t>Нягань</t>
      </is>
    </oc>
    <nc r="D161"/>
  </rcc>
  <rcc rId="15993" sId="2">
    <oc r="E161" t="inlineStr">
      <is>
        <t>мкр. 1-й, д. 5</t>
      </is>
    </oc>
    <nc r="E161"/>
  </rcc>
  <rcc rId="15994" sId="2">
    <oc r="F161">
      <v>1379887.25</v>
    </oc>
    <nc r="F161"/>
  </rcc>
  <rcc rId="15995" sId="2">
    <oc r="G161" t="inlineStr">
      <is>
        <t>По невозможности (Приказ 152/КР)</t>
      </is>
    </oc>
    <nc r="G161"/>
  </rcc>
  <rcc rId="15996" sId="2">
    <oc r="A109">
      <v>10</v>
    </oc>
    <nc r="A109"/>
  </rcc>
  <rcc rId="15997" sId="2">
    <oc r="B109">
      <v>2021</v>
    </oc>
    <nc r="B109"/>
  </rcc>
  <rcc rId="15998" sId="2">
    <oc r="C109" t="inlineStr">
      <is>
        <t>+</t>
      </is>
    </oc>
    <nc r="C109"/>
  </rcc>
  <rcc rId="15999" sId="2">
    <oc r="D109" t="inlineStr">
      <is>
        <t>Нягань</t>
      </is>
    </oc>
    <nc r="D109"/>
  </rcc>
  <rcc rId="16000" sId="2">
    <oc r="E109" t="inlineStr">
      <is>
        <t>ул. Интернациональная, д. 143*</t>
      </is>
    </oc>
    <nc r="E109"/>
  </rcc>
  <rcc rId="16001" sId="2" numFmtId="4">
    <oc r="F109">
      <v>703298.14</v>
    </oc>
    <nc r="F109"/>
  </rcc>
  <rcc rId="16002" sId="2">
    <oc r="G109" t="inlineStr">
      <is>
        <t xml:space="preserve">ВС на 2021 год </t>
      </is>
    </oc>
    <nc r="G109"/>
  </rcc>
  <rcc rId="16003" sId="2">
    <oc r="A77">
      <v>98</v>
    </oc>
    <nc r="A77"/>
  </rcc>
  <rcc rId="16004" sId="2">
    <oc r="B77">
      <v>2022</v>
    </oc>
    <nc r="B77"/>
  </rcc>
  <rcc rId="16005" sId="2">
    <oc r="C77" t="inlineStr">
      <is>
        <t>+</t>
      </is>
    </oc>
    <nc r="C77"/>
  </rcc>
  <rcc rId="16006" sId="2">
    <oc r="D77" t="inlineStr">
      <is>
        <t>Советский район</t>
      </is>
    </oc>
    <nc r="D77"/>
  </rcc>
  <rcc rId="16007" sId="2">
    <oc r="E77" t="inlineStr">
      <is>
        <t>г. Советский, ул. Гагарина, д. 71</t>
      </is>
    </oc>
    <nc r="E77"/>
  </rcc>
  <rcc rId="16008" sId="2">
    <oc r="F77">
      <v>3724905.87</v>
    </oc>
    <nc r="F77"/>
  </rcc>
  <rcc rId="16009" sId="2">
    <oc r="G77" t="inlineStr">
      <is>
        <t>По невозможности (Приказ 111/КР)</t>
      </is>
    </oc>
    <nc r="G77"/>
  </rcc>
  <rcc rId="16010" sId="2">
    <oc r="A147">
      <v>145</v>
    </oc>
    <nc r="A147"/>
  </rcc>
  <rcc rId="16011" sId="2">
    <oc r="B147">
      <v>2021</v>
    </oc>
    <nc r="B147"/>
  </rcc>
  <rcc rId="16012" sId="2">
    <oc r="C147" t="inlineStr">
      <is>
        <t>-</t>
      </is>
    </oc>
    <nc r="C147"/>
  </rcc>
  <rcc rId="16013" sId="2">
    <oc r="D147" t="inlineStr">
      <is>
        <t>Нефтеюганск</t>
      </is>
    </oc>
    <nc r="D147"/>
  </rcc>
  <rcc rId="16014" sId="2">
    <oc r="E147" t="inlineStr">
      <is>
        <t>мкр. 8-й, д. 15</t>
      </is>
    </oc>
    <nc r="E147"/>
  </rcc>
  <rcc rId="16015" sId="2">
    <oc r="F147">
      <v>14022974.779999999</v>
    </oc>
    <nc r="F147"/>
  </rcc>
  <rcc rId="16016" sId="2">
    <oc r="G147" t="inlineStr">
      <is>
        <t>По расторжению (номер Служебки жду от М.А. Алмаева)</t>
      </is>
    </oc>
    <nc r="G147"/>
  </rcc>
  <rcc rId="16017" sId="2">
    <oc r="A132">
      <v>87</v>
    </oc>
    <nc r="A132"/>
  </rcc>
  <rcc rId="16018" sId="2">
    <oc r="B132">
      <v>2022</v>
    </oc>
    <nc r="B132"/>
  </rcc>
  <rcc rId="16019" sId="2">
    <oc r="C132" t="inlineStr">
      <is>
        <t>+</t>
      </is>
    </oc>
    <nc r="C132"/>
  </rcc>
  <rcc rId="16020" sId="2">
    <oc r="D132" t="inlineStr">
      <is>
        <t>Советский район</t>
      </is>
    </oc>
    <nc r="D132"/>
  </rcc>
  <rcc rId="16021" sId="2">
    <oc r="E132" t="inlineStr">
      <is>
        <t>г. Советский, ул. Гагарина, д. 75</t>
      </is>
    </oc>
    <nc r="E132"/>
  </rcc>
  <rcc rId="16022" sId="2">
    <oc r="F132">
      <v>309590.59999999998</v>
    </oc>
    <nc r="F132"/>
  </rcc>
  <rcc rId="16023" sId="2">
    <oc r="G132" t="inlineStr">
      <is>
        <t>По невозможности (Приказ 98/КР)</t>
      </is>
    </oc>
    <nc r="G132"/>
  </rcc>
  <rcc rId="16024" sId="2">
    <oc r="A126">
      <v>1</v>
    </oc>
    <nc r="A126"/>
  </rcc>
  <rcc rId="16025" sId="2">
    <oc r="B126">
      <v>2022</v>
    </oc>
    <nc r="B126"/>
  </rcc>
  <rcc rId="16026" sId="2">
    <oc r="C126" t="inlineStr">
      <is>
        <t>-</t>
      </is>
    </oc>
    <nc r="C126"/>
  </rcc>
  <rcc rId="16027" sId="2">
    <oc r="D126" t="inlineStr">
      <is>
        <t>Нижневартовск</t>
      </is>
    </oc>
    <nc r="D126"/>
  </rcc>
  <rcc rId="16028" sId="2">
    <oc r="E126" t="inlineStr">
      <is>
        <t>ул. Менделеева, д. 4а</t>
      </is>
    </oc>
    <nc r="E126"/>
  </rcc>
  <rcc rId="16029" sId="2">
    <oc r="F126">
      <v>1031192.12</v>
    </oc>
    <nc r="F126"/>
  </rcc>
  <rcc rId="16030" sId="2">
    <oc r="G126" t="inlineStr">
      <is>
        <t>По невозможности на 2026-2028 (по ошибке не искл в сент.)</t>
      </is>
    </oc>
    <nc r="G126"/>
  </rcc>
  <rcc rId="16031" sId="2">
    <oc r="A67">
      <v>50</v>
    </oc>
    <nc r="A67"/>
  </rcc>
  <rcc rId="16032" sId="2">
    <oc r="B67">
      <v>2022</v>
    </oc>
    <nc r="B67"/>
  </rcc>
  <rcc rId="16033" sId="2">
    <oc r="C67" t="inlineStr">
      <is>
        <t>+</t>
      </is>
    </oc>
    <nc r="C67"/>
  </rcc>
  <rcc rId="16034" sId="2">
    <oc r="D67" t="inlineStr">
      <is>
        <t>Советский район</t>
      </is>
    </oc>
    <nc r="D67"/>
  </rcc>
  <rcc rId="16035" sId="2">
    <oc r="E67" t="inlineStr">
      <is>
        <t>г. Советский, ул. Гагарина, д. 77</t>
      </is>
    </oc>
    <nc r="E67"/>
  </rcc>
  <rcc rId="16036" sId="2" numFmtId="4">
    <oc r="F67">
      <v>7223652.54</v>
    </oc>
    <nc r="F67"/>
  </rcc>
  <rcc rId="16037" sId="2">
    <oc r="G67" t="inlineStr">
      <is>
        <t>По невозможности (Приказ 04/КР)</t>
      </is>
    </oc>
    <nc r="G67"/>
  </rcc>
  <rcc rId="16038" sId="2">
    <oc r="A44">
      <v>77</v>
    </oc>
    <nc r="A44"/>
  </rcc>
  <rcc rId="16039" sId="2">
    <oc r="B44">
      <v>2021</v>
    </oc>
    <nc r="B44"/>
  </rcc>
  <rcc rId="16040" sId="2">
    <oc r="C44" t="inlineStr">
      <is>
        <t>-</t>
      </is>
    </oc>
    <nc r="C44"/>
  </rcc>
  <rcc rId="16041" sId="2">
    <oc r="D44" t="inlineStr">
      <is>
        <t>Нягань</t>
      </is>
    </oc>
    <nc r="D44"/>
  </rcc>
  <rcc rId="16042" sId="2">
    <oc r="E44" t="inlineStr">
      <is>
        <t>мкр. 1-й, д. 10</t>
      </is>
    </oc>
    <nc r="E44"/>
  </rcc>
  <rcc rId="16043" sId="2" numFmtId="4">
    <oc r="F44">
      <v>5438200.5800000001</v>
    </oc>
    <nc r="F44"/>
  </rcc>
  <rcc rId="16044" sId="2">
    <oc r="G44" t="inlineStr">
      <is>
        <t>По невозможности (Приказ 88/КР)</t>
      </is>
    </oc>
    <nc r="G44"/>
  </rcc>
  <rcc rId="16045" sId="2">
    <oc r="A99">
      <v>103</v>
    </oc>
    <nc r="A99"/>
  </rcc>
  <rcc rId="16046" sId="2">
    <oc r="B99">
      <v>2022</v>
    </oc>
    <nc r="B99"/>
  </rcc>
  <rcc rId="16047" sId="2">
    <oc r="C99" t="inlineStr">
      <is>
        <t>+</t>
      </is>
    </oc>
    <nc r="C99"/>
  </rcc>
  <rcc rId="16048" sId="2">
    <oc r="D99" t="inlineStr">
      <is>
        <t>Советский район</t>
      </is>
    </oc>
    <nc r="D99"/>
  </rcc>
  <rcc rId="16049" sId="2">
    <oc r="E99" t="inlineStr">
      <is>
        <t>г. Советский, ул. Железнодорожная, д. 16</t>
      </is>
    </oc>
    <nc r="E99"/>
  </rcc>
  <rcc rId="16050" sId="2">
    <oc r="F99">
      <v>544278</v>
    </oc>
    <nc r="F99"/>
  </rcc>
  <rcc rId="16051" sId="2">
    <oc r="G99" t="inlineStr">
      <is>
        <t>По невозможности (Приказ 114/КР)</t>
      </is>
    </oc>
    <nc r="G99"/>
  </rcc>
  <rcc rId="16052" sId="2">
    <oc r="A100">
      <v>105</v>
    </oc>
    <nc r="A100"/>
  </rcc>
  <rcc rId="16053" sId="2">
    <oc r="B100">
      <v>2022</v>
    </oc>
    <nc r="B100"/>
  </rcc>
  <rcc rId="16054" sId="2">
    <oc r="C100" t="inlineStr">
      <is>
        <t>+</t>
      </is>
    </oc>
    <nc r="C100"/>
  </rcc>
  <rcc rId="16055" sId="2">
    <oc r="D100" t="inlineStr">
      <is>
        <t>Советский район</t>
      </is>
    </oc>
    <nc r="D100"/>
  </rcc>
  <rcc rId="16056" sId="2">
    <oc r="E100" t="inlineStr">
      <is>
        <t>г. Советский, ул. Железнодорожная, д. 18</t>
      </is>
    </oc>
    <nc r="E100"/>
  </rcc>
  <rcc rId="16057" sId="2">
    <oc r="F100">
      <v>590783.88</v>
    </oc>
    <nc r="F100"/>
  </rcc>
  <rcc rId="16058" sId="2">
    <oc r="G100" t="inlineStr">
      <is>
        <t>По невозможности (Приказ 115/КР)</t>
      </is>
    </oc>
    <nc r="G100"/>
  </rcc>
  <rcc rId="16059" sId="2">
    <oc r="A69">
      <v>89</v>
    </oc>
    <nc r="A69"/>
  </rcc>
  <rcc rId="16060" sId="2">
    <oc r="B69">
      <v>2022</v>
    </oc>
    <nc r="B69"/>
  </rcc>
  <rcc rId="16061" sId="2">
    <oc r="C69" t="inlineStr">
      <is>
        <t>+</t>
      </is>
    </oc>
    <nc r="C69"/>
  </rcc>
  <rcc rId="16062" sId="2">
    <oc r="D69" t="inlineStr">
      <is>
        <t>Советский район</t>
      </is>
    </oc>
    <nc r="D69"/>
  </rcc>
  <rcc rId="16063" sId="2">
    <oc r="E69" t="inlineStr">
      <is>
        <t>г. Советский, ул. Железнодорожная, д. 2</t>
      </is>
    </oc>
    <nc r="E69"/>
  </rcc>
  <rcc rId="16064" sId="2">
    <oc r="F69">
      <v>478488.03</v>
    </oc>
    <nc r="F69"/>
  </rcc>
  <rcc rId="16065" sId="2">
    <oc r="G69" t="inlineStr">
      <is>
        <t>По невозможности (Приказ 99/КР)</t>
      </is>
    </oc>
    <nc r="G69"/>
  </rcc>
  <rcc rId="16066" sId="2">
    <oc r="A34">
      <v>91</v>
    </oc>
    <nc r="A34"/>
  </rcc>
  <rcc rId="16067" sId="2">
    <oc r="B34">
      <v>2022</v>
    </oc>
    <nc r="B34"/>
  </rcc>
  <rcc rId="16068" sId="2">
    <oc r="C34" t="inlineStr">
      <is>
        <t>+</t>
      </is>
    </oc>
    <nc r="C34"/>
  </rcc>
  <rcc rId="16069" sId="2">
    <oc r="D34" t="inlineStr">
      <is>
        <t>Советский район</t>
      </is>
    </oc>
    <nc r="D34"/>
  </rcc>
  <rcc rId="16070" sId="2">
    <oc r="E34" t="inlineStr">
      <is>
        <t>г. Советский, ул. Железнодорожная, д. 6</t>
      </is>
    </oc>
    <nc r="E34"/>
  </rcc>
  <rcc rId="16071" sId="2" numFmtId="4">
    <oc r="F34">
      <v>551495.93999999994</v>
    </oc>
    <nc r="F34"/>
  </rcc>
  <rcc rId="16072" sId="2">
    <oc r="G34" t="inlineStr">
      <is>
        <t>По невозможности (Приказ 100/КР)</t>
      </is>
    </oc>
    <nc r="G34"/>
  </rcc>
  <rcc rId="16073" sId="2">
    <oc r="A20">
      <v>82</v>
    </oc>
    <nc r="A20"/>
  </rcc>
  <rcc rId="16074" sId="2">
    <oc r="B20">
      <v>2021</v>
    </oc>
    <nc r="B20"/>
  </rcc>
  <rcc rId="16075" sId="2">
    <oc r="C20" t="inlineStr">
      <is>
        <t>-</t>
      </is>
    </oc>
    <nc r="C20"/>
  </rcc>
  <rcc rId="16076" sId="2">
    <oc r="D20" t="inlineStr">
      <is>
        <t>Нягань</t>
      </is>
    </oc>
    <nc r="D20"/>
  </rcc>
  <rcc rId="16077" sId="2">
    <oc r="E20" t="inlineStr">
      <is>
        <t>мкр. 1-й, д. 19</t>
      </is>
    </oc>
    <nc r="E20"/>
  </rcc>
  <rcc rId="16078" sId="2" numFmtId="4">
    <oc r="F20">
      <v>4079189.61</v>
    </oc>
    <nc r="F20"/>
  </rcc>
  <rcc rId="16079" sId="2">
    <oc r="G20" t="inlineStr">
      <is>
        <t>По невозможности (Приказ 95/КР)</t>
      </is>
    </oc>
    <nc r="G20"/>
  </rcc>
  <rcc rId="16080" sId="2">
    <oc r="A47">
      <v>134</v>
    </oc>
    <nc r="A47"/>
  </rcc>
  <rcc rId="16081" sId="2">
    <oc r="B47">
      <v>2022</v>
    </oc>
    <nc r="B47"/>
  </rcc>
  <rcc rId="16082" sId="2">
    <oc r="C47" t="inlineStr">
      <is>
        <t>+</t>
      </is>
    </oc>
    <nc r="C47"/>
  </rcc>
  <rcc rId="16083" sId="2">
    <oc r="D47" t="inlineStr">
      <is>
        <t>Советский район</t>
      </is>
    </oc>
    <nc r="D47"/>
  </rcc>
  <rcc rId="16084" sId="2">
    <oc r="E47" t="inlineStr">
      <is>
        <t>г. Советский, ул. Киевская, д. 37</t>
      </is>
    </oc>
    <nc r="E47"/>
  </rcc>
  <rcc rId="16085" sId="2" numFmtId="4">
    <oc r="F47">
      <v>975597.93</v>
    </oc>
    <nc r="F47"/>
  </rcc>
  <rcc rId="16086" sId="2">
    <oc r="G47" t="inlineStr">
      <is>
        <t>По невозможности (Приказ 147/КР)</t>
      </is>
    </oc>
    <nc r="G47"/>
  </rcc>
  <rcc rId="16087" sId="2">
    <oc r="A78">
      <v>97</v>
    </oc>
    <nc r="A78"/>
  </rcc>
  <rcc rId="16088" sId="2">
    <oc r="B78">
      <v>2021</v>
    </oc>
    <nc r="B78"/>
  </rcc>
  <rcc rId="16089" sId="2">
    <oc r="C78" t="inlineStr">
      <is>
        <t>-</t>
      </is>
    </oc>
    <nc r="C78"/>
  </rcc>
  <rcc rId="16090" sId="2">
    <oc r="D78" t="inlineStr">
      <is>
        <t>Советский район</t>
      </is>
    </oc>
    <nc r="D78"/>
  </rcc>
  <rcc rId="16091" sId="2">
    <oc r="E78" t="inlineStr">
      <is>
        <t>г. Советский, ул. Гагарина, д. 71</t>
      </is>
    </oc>
    <nc r="E78"/>
  </rcc>
  <rcc rId="16092" sId="2">
    <oc r="F78">
      <v>3724905.87</v>
    </oc>
    <nc r="F78"/>
  </rcc>
  <rcc rId="16093" sId="2">
    <oc r="G78" t="inlineStr">
      <is>
        <t>По невозможности (Приказ 111/КР)</t>
      </is>
    </oc>
    <nc r="G78"/>
  </rcc>
  <rcc rId="16094" sId="2">
    <oc r="A75">
      <v>99</v>
    </oc>
    <nc r="A75"/>
  </rcc>
  <rcc rId="16095" sId="2">
    <oc r="B75">
      <v>2022</v>
    </oc>
    <nc r="B75"/>
  </rcc>
  <rcc rId="16096" sId="2">
    <oc r="C75" t="inlineStr">
      <is>
        <t>+</t>
      </is>
    </oc>
    <nc r="C75"/>
  </rcc>
  <rcc rId="16097" sId="2">
    <oc r="D75" t="inlineStr">
      <is>
        <t>Советский район</t>
      </is>
    </oc>
    <nc r="D75"/>
  </rcc>
  <rcc rId="16098" sId="2">
    <oc r="E75" t="inlineStr">
      <is>
        <t>г. Советский, ул. Советская, д. 2</t>
      </is>
    </oc>
    <nc r="E75"/>
  </rcc>
  <rcc rId="16099" sId="2">
    <oc r="F75">
      <v>1240073.08</v>
    </oc>
    <nc r="F75"/>
  </rcc>
  <rcc rId="16100" sId="2">
    <oc r="G75" t="inlineStr">
      <is>
        <t>По невозможности (Приказ 112/КР)</t>
      </is>
    </oc>
    <nc r="G75"/>
  </rcc>
  <rcc rId="16101" sId="2">
    <oc r="A71">
      <v>101</v>
    </oc>
    <nc r="A71"/>
  </rcc>
  <rcc rId="16102" sId="2">
    <oc r="B71">
      <v>2022</v>
    </oc>
    <nc r="B71"/>
  </rcc>
  <rcc rId="16103" sId="2">
    <oc r="C71" t="inlineStr">
      <is>
        <t>+</t>
      </is>
    </oc>
    <nc r="C71"/>
  </rcc>
  <rcc rId="16104" sId="2">
    <oc r="D71" t="inlineStr">
      <is>
        <t>Советский район</t>
      </is>
    </oc>
    <nc r="D71"/>
  </rcc>
  <rcc rId="16105" sId="2">
    <oc r="E71" t="inlineStr">
      <is>
        <t>г. Советский, ул. Советская, д. 31</t>
      </is>
    </oc>
    <nc r="E71"/>
  </rcc>
  <rcc rId="16106" sId="2">
    <oc r="F71">
      <v>583342.42000000004</v>
    </oc>
    <nc r="F71"/>
  </rcc>
  <rcc rId="16107" sId="2">
    <oc r="G71" t="inlineStr">
      <is>
        <t>По невозможности (Приказ 113/КР)</t>
      </is>
    </oc>
    <nc r="G71"/>
  </rcc>
  <rcc rId="16108" sId="2">
    <oc r="A133">
      <v>86</v>
    </oc>
    <nc r="A133"/>
  </rcc>
  <rcc rId="16109" sId="2">
    <oc r="B133">
      <v>2021</v>
    </oc>
    <nc r="B133"/>
  </rcc>
  <rcc rId="16110" sId="2">
    <oc r="C133" t="inlineStr">
      <is>
        <t>-</t>
      </is>
    </oc>
    <nc r="C133"/>
  </rcc>
  <rcc rId="16111" sId="2">
    <oc r="D133" t="inlineStr">
      <is>
        <t>Советский район</t>
      </is>
    </oc>
    <nc r="D133"/>
  </rcc>
  <rcc rId="16112" sId="2">
    <oc r="E133" t="inlineStr">
      <is>
        <t>г. Советский, ул. Гагарина, д. 75</t>
      </is>
    </oc>
    <nc r="E133"/>
  </rcc>
  <rcc rId="16113" sId="2">
    <oc r="F133">
      <v>309590.59999999998</v>
    </oc>
    <nc r="F133"/>
  </rcc>
  <rcc rId="16114" sId="2">
    <oc r="G133" t="inlineStr">
      <is>
        <t>По невозможности (Приказ 98/КР)</t>
      </is>
    </oc>
    <nc r="G133"/>
  </rcc>
  <rcc rId="16115" sId="2">
    <oc r="A57">
      <v>80</v>
    </oc>
    <nc r="A57"/>
  </rcc>
  <rcc rId="16116" sId="2">
    <oc r="B57">
      <v>2022</v>
    </oc>
    <nc r="B57"/>
  </rcc>
  <rcc rId="16117" sId="2">
    <oc r="C57" t="inlineStr">
      <is>
        <t>+</t>
      </is>
    </oc>
    <nc r="C57"/>
  </rcc>
  <rcc rId="16118" sId="2">
    <oc r="D57" t="inlineStr">
      <is>
        <t>Советский район</t>
      </is>
    </oc>
    <nc r="D57"/>
  </rcc>
  <rcc rId="16119" sId="2">
    <oc r="E57" t="inlineStr">
      <is>
        <t>пгт. Агириш, ул. Спортивная, д. 16А</t>
      </is>
    </oc>
    <nc r="E57"/>
  </rcc>
  <rcc rId="16120" sId="2" numFmtId="4">
    <oc r="F57">
      <v>459613.43</v>
    </oc>
    <nc r="F57"/>
  </rcc>
  <rcc rId="16121" sId="2">
    <oc r="G57" t="inlineStr">
      <is>
        <t>По невозможности (Приказ 92/КР)</t>
      </is>
    </oc>
    <nc r="G57"/>
  </rcc>
  <rcc rId="16122" sId="2">
    <oc r="A89">
      <v>102</v>
    </oc>
    <nc r="A89"/>
  </rcc>
  <rcc rId="16123" sId="2">
    <oc r="B89">
      <v>2021</v>
    </oc>
    <nc r="B89"/>
  </rcc>
  <rcc rId="16124" sId="2">
    <oc r="C89" t="inlineStr">
      <is>
        <t>-</t>
      </is>
    </oc>
    <nc r="C89"/>
  </rcc>
  <rcc rId="16125" sId="2">
    <oc r="D89" t="inlineStr">
      <is>
        <t>Советский район</t>
      </is>
    </oc>
    <nc r="D89"/>
  </rcc>
  <rcc rId="16126" sId="2">
    <oc r="E89" t="inlineStr">
      <is>
        <t>г. Советский, ул. Железнодорожная, д. 16</t>
      </is>
    </oc>
    <nc r="E89"/>
  </rcc>
  <rcc rId="16127" sId="2">
    <oc r="F89">
      <v>544278</v>
    </oc>
    <nc r="F89"/>
  </rcc>
  <rcc rId="16128" sId="2">
    <oc r="G89" t="inlineStr">
      <is>
        <t>По невозможности (Приказ 114/КР)</t>
      </is>
    </oc>
    <nc r="G89"/>
  </rcc>
  <rcc rId="16129" sId="2">
    <oc r="A98">
      <v>117</v>
    </oc>
    <nc r="A98"/>
  </rcc>
  <rcc rId="16130" sId="2">
    <oc r="B98">
      <v>2022</v>
    </oc>
    <nc r="B98"/>
  </rcc>
  <rcc rId="16131" sId="2">
    <oc r="C98" t="inlineStr">
      <is>
        <t>+</t>
      </is>
    </oc>
    <nc r="C98"/>
  </rcc>
  <rcc rId="16132" sId="2">
    <oc r="D98" t="inlineStr">
      <is>
        <t>Советский район</t>
      </is>
    </oc>
    <nc r="D98"/>
  </rcc>
  <rcc rId="16133" sId="2">
    <oc r="E98" t="inlineStr">
      <is>
        <t>пгт. Агириш, ул. Юбилейная, д. 30</t>
      </is>
    </oc>
    <nc r="E98"/>
  </rcc>
  <rcc rId="16134" sId="2" numFmtId="4">
    <oc r="F98">
      <v>2992740.28</v>
    </oc>
    <nc r="F98"/>
  </rcc>
  <rcc rId="16135" sId="2">
    <oc r="G98" t="inlineStr">
      <is>
        <t>По невозможности (Приказ 126/КР)</t>
      </is>
    </oc>
    <nc r="G98"/>
  </rcc>
  <rcc rId="16136" sId="2">
    <oc r="A90">
      <v>104</v>
    </oc>
    <nc r="A90"/>
  </rcc>
  <rcc rId="16137" sId="2">
    <oc r="B90">
      <v>2021</v>
    </oc>
    <nc r="B90"/>
  </rcc>
  <rcc rId="16138" sId="2">
    <oc r="C90" t="inlineStr">
      <is>
        <t>-</t>
      </is>
    </oc>
    <nc r="C90"/>
  </rcc>
  <rcc rId="16139" sId="2">
    <oc r="D90" t="inlineStr">
      <is>
        <t>Советский район</t>
      </is>
    </oc>
    <nc r="D90"/>
  </rcc>
  <rcc rId="16140" sId="2">
    <oc r="E90" t="inlineStr">
      <is>
        <t>г. Советский, ул. Железнодорожная, д. 18</t>
      </is>
    </oc>
    <nc r="E90"/>
  </rcc>
  <rcc rId="16141" sId="2">
    <oc r="F90">
      <v>590783.88</v>
    </oc>
    <nc r="F90"/>
  </rcc>
  <rcc rId="16142" sId="2">
    <oc r="G90" t="inlineStr">
      <is>
        <t>По невозможности (Приказ 115/КР)</t>
      </is>
    </oc>
    <nc r="G90"/>
  </rcc>
  <rcc rId="16143" sId="2">
    <oc r="A139">
      <v>137</v>
    </oc>
    <nc r="A139"/>
  </rcc>
  <rcc rId="16144" sId="2">
    <oc r="B139">
      <v>2022</v>
    </oc>
    <nc r="B139"/>
  </rcc>
  <rcc rId="16145" sId="2">
    <oc r="C139" t="inlineStr">
      <is>
        <t>+</t>
      </is>
    </oc>
    <nc r="C139"/>
  </rcc>
  <rcc rId="16146" sId="2">
    <oc r="D139" t="inlineStr">
      <is>
        <t>Сургут</t>
      </is>
    </oc>
    <nc r="D139"/>
  </rcc>
  <rcc rId="16147" sId="2">
    <oc r="E139" t="inlineStr">
      <is>
        <t>пр-кт. Ленина, д. 36</t>
      </is>
    </oc>
    <nc r="E139"/>
  </rcc>
  <rcc rId="16148" sId="2" numFmtId="4">
    <oc r="F139">
      <v>19019785.280000001</v>
    </oc>
    <nc r="F139"/>
  </rcc>
  <rcc rId="16149" sId="2">
    <oc r="G139" t="inlineStr">
      <is>
        <t>По расторжению СД-2765 от 29.11.2021 (с 2021)</t>
      </is>
    </oc>
    <nc r="G139"/>
  </rcc>
  <rcc rId="16150" sId="2">
    <oc r="A70">
      <v>88</v>
    </oc>
    <nc r="A70"/>
  </rcc>
  <rcc rId="16151" sId="2">
    <oc r="B70">
      <v>2021</v>
    </oc>
    <nc r="B70"/>
  </rcc>
  <rcc rId="16152" sId="2">
    <oc r="C70" t="inlineStr">
      <is>
        <t>-</t>
      </is>
    </oc>
    <nc r="C70"/>
  </rcc>
  <rcc rId="16153" sId="2">
    <oc r="D70" t="inlineStr">
      <is>
        <t>Советский район</t>
      </is>
    </oc>
    <nc r="D70"/>
  </rcc>
  <rcc rId="16154" sId="2">
    <oc r="E70" t="inlineStr">
      <is>
        <t>г. Советский, ул. Железнодорожная, д. 2</t>
      </is>
    </oc>
    <nc r="E70"/>
  </rcc>
  <rcc rId="16155" sId="2">
    <oc r="F70">
      <v>478488.03</v>
    </oc>
    <nc r="F70"/>
  </rcc>
  <rcc rId="16156" sId="2">
    <oc r="G70" t="inlineStr">
      <is>
        <t>По невозможности (Приказ 99/КР)</t>
      </is>
    </oc>
    <nc r="G70"/>
  </rcc>
  <rcc rId="16157" sId="2">
    <oc r="A87">
      <v>128</v>
    </oc>
    <nc r="A87"/>
  </rcc>
  <rcc rId="16158" sId="2">
    <oc r="B87">
      <v>2022</v>
    </oc>
    <nc r="B87"/>
  </rcc>
  <rcc rId="16159" sId="2">
    <oc r="C87" t="inlineStr">
      <is>
        <t>+</t>
      </is>
    </oc>
    <nc r="C87"/>
  </rcc>
  <rcc rId="16160" sId="2">
    <oc r="D87" t="inlineStr">
      <is>
        <t>Сургут</t>
      </is>
    </oc>
    <nc r="D87"/>
  </rcc>
  <rcc rId="16161" sId="2">
    <oc r="E87" t="inlineStr">
      <is>
        <t>пр-кт. Мира, д. 35КОРП1</t>
      </is>
    </oc>
    <nc r="E87"/>
  </rcc>
  <rcc rId="16162" sId="2">
    <oc r="F87">
      <v>1772106.74</v>
    </oc>
    <nc r="F87"/>
  </rcc>
  <rcc rId="16163" sId="2">
    <oc r="G87" t="inlineStr">
      <is>
        <t>По невозможности (Приказ 137/КР)</t>
      </is>
    </oc>
    <nc r="G87"/>
  </rcc>
  <rcc rId="16164" sId="2">
    <oc r="A24">
      <v>90</v>
    </oc>
    <nc r="A24"/>
  </rcc>
  <rcc rId="16165" sId="2">
    <oc r="B24">
      <v>2021</v>
    </oc>
    <nc r="B24"/>
  </rcc>
  <rcc rId="16166" sId="2">
    <oc r="C24" t="inlineStr">
      <is>
        <t>-</t>
      </is>
    </oc>
    <nc r="C24"/>
  </rcc>
  <rcc rId="16167" sId="2">
    <oc r="D24" t="inlineStr">
      <is>
        <t>Советский район</t>
      </is>
    </oc>
    <nc r="D24"/>
  </rcc>
  <rcc rId="16168" sId="2">
    <oc r="E24" t="inlineStr">
      <is>
        <t>г. Советский, ул. Железнодорожная, д. 6</t>
      </is>
    </oc>
    <nc r="E24"/>
  </rcc>
  <rcc rId="16169" sId="2" numFmtId="4">
    <oc r="F24">
      <v>551495.93999999994</v>
    </oc>
    <nc r="F24"/>
  </rcc>
  <rcc rId="16170" sId="2">
    <oc r="G24" t="inlineStr">
      <is>
        <t>По невозможности (Приказ 100/КР)</t>
      </is>
    </oc>
    <nc r="G24"/>
  </rcc>
  <rcc rId="16171" sId="2">
    <oc r="A10">
      <v>129</v>
    </oc>
    <nc r="A10"/>
  </rcc>
  <rcc rId="16172" sId="2">
    <oc r="B10">
      <v>2022</v>
    </oc>
    <nc r="B10"/>
  </rcc>
  <rcc rId="16173" sId="2">
    <oc r="C10" t="inlineStr">
      <is>
        <t>+</t>
      </is>
    </oc>
    <nc r="C10"/>
  </rcc>
  <rcc rId="16174" sId="2">
    <oc r="D10" t="inlineStr">
      <is>
        <t>Сургут</t>
      </is>
    </oc>
    <nc r="D10"/>
  </rcc>
  <rcc rId="16175" sId="2">
    <oc r="E10" t="inlineStr">
      <is>
        <t>пр-кт. Мира, д. 35КОРП2</t>
      </is>
    </oc>
    <nc r="E10"/>
  </rcc>
  <rcc rId="16176" sId="2" numFmtId="4">
    <oc r="F10">
      <v>1098813.83</v>
    </oc>
    <nc r="F10"/>
  </rcc>
  <rcc rId="16177" sId="2">
    <oc r="G10" t="inlineStr">
      <is>
        <t>По невозможности (Приказ 138/КР)</t>
      </is>
    </oc>
    <nc r="G10"/>
  </rcc>
  <rcc rId="16178" sId="2">
    <oc r="A74">
      <v>100</v>
    </oc>
    <nc r="A74"/>
  </rcc>
  <rcc rId="16179" sId="2">
    <oc r="B74">
      <v>2021</v>
    </oc>
    <nc r="B74"/>
  </rcc>
  <rcc rId="16180" sId="2">
    <oc r="C74" t="inlineStr">
      <is>
        <t>-</t>
      </is>
    </oc>
    <nc r="C74"/>
  </rcc>
  <rcc rId="16181" sId="2">
    <oc r="D74" t="inlineStr">
      <is>
        <t>Советский район</t>
      </is>
    </oc>
    <nc r="D74"/>
  </rcc>
  <rcc rId="16182" sId="2">
    <oc r="E74" t="inlineStr">
      <is>
        <t>г. Советский, ул. Советская, д. 31</t>
      </is>
    </oc>
    <nc r="E74"/>
  </rcc>
  <rcc rId="16183" sId="2">
    <oc r="F74">
      <v>583342.42000000004</v>
    </oc>
    <nc r="F74"/>
  </rcc>
  <rcc rId="16184" sId="2">
    <oc r="G74" t="inlineStr">
      <is>
        <t>По невозможности (Приказ 113/КР)</t>
      </is>
    </oc>
    <nc r="G74"/>
  </rcc>
  <rcc rId="16185" sId="2">
    <oc r="A102">
      <v>109</v>
    </oc>
    <nc r="A102"/>
  </rcc>
  <rcc rId="16186" sId="2">
    <oc r="B102">
      <v>2022</v>
    </oc>
    <nc r="B102"/>
  </rcc>
  <rcc rId="16187" sId="2">
    <oc r="C102" t="inlineStr">
      <is>
        <t>+</t>
      </is>
    </oc>
    <nc r="C102"/>
  </rcc>
  <rcc rId="16188" sId="2">
    <oc r="D102" t="inlineStr">
      <is>
        <t>Сургут</t>
      </is>
    </oc>
    <nc r="D102"/>
  </rcc>
  <rcc rId="16189" sId="2">
    <oc r="E102" t="inlineStr">
      <is>
        <t>проезд Дружбы, д. 10</t>
      </is>
    </oc>
    <nc r="E102"/>
  </rcc>
  <rcc rId="16190" sId="2">
    <oc r="F102">
      <v>2129691.13</v>
    </oc>
    <nc r="F102"/>
  </rcc>
  <rcc rId="16191" sId="2">
    <oc r="G102" t="inlineStr">
      <is>
        <t>По невозможности (Приказ 117/КР)</t>
      </is>
    </oc>
    <nc r="G102"/>
  </rcc>
  <rcc rId="16192" sId="2">
    <oc r="A45">
      <v>133</v>
    </oc>
    <nc r="A45"/>
  </rcc>
  <rcc rId="16193" sId="2">
    <oc r="B45">
      <v>2022</v>
    </oc>
    <nc r="B45"/>
  </rcc>
  <rcc rId="16194" sId="2">
    <oc r="C45" t="inlineStr">
      <is>
        <t>+</t>
      </is>
    </oc>
    <nc r="C45"/>
  </rcc>
  <rcc rId="16195" sId="2">
    <oc r="D45" t="inlineStr">
      <is>
        <t>Сургут</t>
      </is>
    </oc>
    <nc r="D45"/>
  </rcc>
  <rcc rId="16196" sId="2">
    <oc r="E45" t="inlineStr">
      <is>
        <t>ул. 30 лет победы, д. 9А</t>
      </is>
    </oc>
    <nc r="E45"/>
  </rcc>
  <rcc rId="16197" sId="2" numFmtId="4">
    <oc r="F45">
      <v>1669452.37</v>
    </oc>
    <nc r="F45"/>
  </rcc>
  <rcc rId="16198" sId="2">
    <oc r="G45" t="inlineStr">
      <is>
        <t>По невозможности (Приказ 146/КР)</t>
      </is>
    </oc>
    <nc r="G45"/>
  </rcc>
  <rcc rId="16199" sId="2">
    <oc r="A101">
      <v>107</v>
    </oc>
    <nc r="A101"/>
  </rcc>
  <rcc rId="16200" sId="2">
    <oc r="B101">
      <v>2022</v>
    </oc>
    <nc r="B101"/>
  </rcc>
  <rcc rId="16201" sId="2">
    <oc r="C101" t="inlineStr">
      <is>
        <t>+</t>
      </is>
    </oc>
    <nc r="C101"/>
  </rcc>
  <rcc rId="16202" sId="2">
    <oc r="D101" t="inlineStr">
      <is>
        <t>Сургут</t>
      </is>
    </oc>
    <nc r="D101"/>
  </rcc>
  <rcc rId="16203" sId="2">
    <oc r="E101" t="inlineStr">
      <is>
        <t>ул. 50 лет ВЛКСМ, д. 5А</t>
      </is>
    </oc>
    <nc r="E101"/>
  </rcc>
  <rcc rId="16204" sId="2">
    <oc r="F101">
      <v>2828792.9</v>
    </oc>
    <nc r="F101"/>
  </rcc>
  <rcc rId="16205" sId="2">
    <oc r="G101" t="inlineStr">
      <is>
        <t>По невозможности (Приказ 116/КР)</t>
      </is>
    </oc>
    <nc r="G101"/>
  </rcc>
  <rcc rId="16206" sId="2">
    <oc r="A140">
      <v>138</v>
    </oc>
    <nc r="A140"/>
  </rcc>
  <rcc rId="16207" sId="2">
    <oc r="B140">
      <v>2022</v>
    </oc>
    <nc r="B140"/>
  </rcc>
  <rcc rId="16208" sId="2">
    <oc r="C140" t="inlineStr">
      <is>
        <t>+</t>
      </is>
    </oc>
    <nc r="C140"/>
  </rcc>
  <rcc rId="16209" sId="2">
    <oc r="D140" t="inlineStr">
      <is>
        <t>Сургут</t>
      </is>
    </oc>
    <nc r="D140"/>
  </rcc>
  <rcc rId="16210" sId="2">
    <oc r="E140" t="inlineStr">
      <is>
        <t>ул. Григория Кукуевицкого, д. 10/4</t>
      </is>
    </oc>
    <nc r="E140"/>
  </rcc>
  <rcc rId="16211" sId="2">
    <oc r="F140">
      <v>13103790.23</v>
    </oc>
    <nc r="F140"/>
  </rcc>
  <rcc rId="16212" sId="2">
    <oc r="G140" t="inlineStr">
      <is>
        <t>По расторжению СД-2765 от 29.11.2021 (с 2019 года)</t>
      </is>
    </oc>
    <nc r="G140"/>
  </rcc>
  <rcc rId="16213" sId="2">
    <oc r="A142">
      <v>140</v>
    </oc>
    <nc r="A142"/>
  </rcc>
  <rcc rId="16214" sId="2">
    <oc r="B142">
      <v>2022</v>
    </oc>
    <nc r="B142"/>
  </rcc>
  <rcc rId="16215" sId="2">
    <oc r="C142" t="inlineStr">
      <is>
        <t>+</t>
      </is>
    </oc>
    <nc r="C142"/>
  </rcc>
  <rcc rId="16216" sId="2">
    <oc r="D142" t="inlineStr">
      <is>
        <t>Сургут</t>
      </is>
    </oc>
    <nc r="D142"/>
  </rcc>
  <rcc rId="16217" sId="2">
    <oc r="E142" t="inlineStr">
      <is>
        <t>ул. Дзержинского, д. 10</t>
      </is>
    </oc>
    <nc r="E142"/>
  </rcc>
  <rcc rId="16218" sId="2">
    <oc r="F142">
      <v>4584013.84</v>
    </oc>
    <nc r="F142"/>
  </rcc>
  <rcc rId="16219" sId="2">
    <oc r="G142" t="inlineStr">
      <is>
        <t>По расторжению СД-2765 от 29.11.2021 (с 2020)</t>
      </is>
    </oc>
    <nc r="G142"/>
  </rcc>
  <rcc rId="16220" sId="2">
    <oc r="A88">
      <v>92</v>
    </oc>
    <nc r="A88"/>
  </rcc>
  <rcc rId="16221" sId="2">
    <oc r="B88">
      <v>2022</v>
    </oc>
    <nc r="B88"/>
  </rcc>
  <rcc rId="16222" sId="2">
    <oc r="C88" t="inlineStr">
      <is>
        <t>+</t>
      </is>
    </oc>
    <nc r="C88"/>
  </rcc>
  <rcc rId="16223" sId="2">
    <oc r="D88" t="inlineStr">
      <is>
        <t>Сургут</t>
      </is>
    </oc>
    <nc r="D88"/>
  </rcc>
  <rcc rId="16224" sId="2">
    <oc r="E88" t="inlineStr">
      <is>
        <t>ул. Дзержинского, д. 8Б</t>
      </is>
    </oc>
    <nc r="E88"/>
  </rcc>
  <rcc rId="16225" sId="2">
    <oc r="F88">
      <v>345790.35</v>
    </oc>
    <nc r="F88"/>
  </rcc>
  <rcc rId="16226" sId="2">
    <oc r="G88" t="inlineStr">
      <is>
        <t>По невозможности (Приказ 102/КР) с 2019 года</t>
      </is>
    </oc>
    <nc r="G88"/>
  </rcc>
  <rcc rId="16227" sId="2">
    <oc r="A155">
      <v>153</v>
    </oc>
    <nc r="A155"/>
  </rcc>
  <rcc rId="16228" sId="2">
    <oc r="B155">
      <v>2022</v>
    </oc>
    <nc r="B155"/>
  </rcc>
  <rcc rId="16229" sId="2">
    <oc r="C155" t="inlineStr">
      <is>
        <t>+</t>
      </is>
    </oc>
    <nc r="C155"/>
  </rcc>
  <rcc rId="16230" sId="2">
    <oc r="D155" t="inlineStr">
      <is>
        <t>Сургут</t>
      </is>
    </oc>
    <nc r="D155"/>
  </rcc>
  <rcc rId="16231" sId="2">
    <oc r="E155" t="inlineStr">
      <is>
        <t>ул. Мелик-Карамова, д. 66</t>
      </is>
    </oc>
    <nc r="E155"/>
  </rcc>
  <rcc rId="16232" sId="2">
    <oc r="F155">
      <v>5107000</v>
    </oc>
    <nc r="F155"/>
  </rcc>
  <rcc rId="16233" sId="2">
    <oc r="G155" t="inlineStr">
      <is>
        <t>По расторжению СД-2799 от 01.12.2021</t>
      </is>
    </oc>
    <nc r="G155"/>
  </rcc>
  <rcc rId="16234" sId="2">
    <oc r="A156">
      <v>154</v>
    </oc>
    <nc r="A156"/>
  </rcc>
  <rcc rId="16235" sId="2">
    <oc r="B156">
      <v>2022</v>
    </oc>
    <nc r="B156"/>
  </rcc>
  <rcc rId="16236" sId="2">
    <oc r="C156" t="inlineStr">
      <is>
        <t>+</t>
      </is>
    </oc>
    <nc r="C156"/>
  </rcc>
  <rcc rId="16237" sId="2">
    <oc r="D156" t="inlineStr">
      <is>
        <t>Сургут</t>
      </is>
    </oc>
    <nc r="D156"/>
  </rcc>
  <rcc rId="16238" sId="2">
    <oc r="E156" t="inlineStr">
      <is>
        <t>ул. Мелик-Карамова, д. 72</t>
      </is>
    </oc>
    <nc r="E156"/>
  </rcc>
  <rcc rId="16239" sId="2">
    <oc r="F156">
      <v>9762579.4800000004</v>
    </oc>
    <nc r="F156"/>
  </rcc>
  <rcc rId="16240" sId="2">
    <oc r="G156" t="inlineStr">
      <is>
        <t>По расторжению СД-2799 от 01.12.2021</t>
      </is>
    </oc>
    <nc r="G156"/>
  </rcc>
  <rcc rId="16241" sId="2">
    <oc r="A11">
      <v>136</v>
    </oc>
    <nc r="A11"/>
  </rcc>
  <rcc rId="16242" sId="2">
    <oc r="B11">
      <v>2021</v>
    </oc>
    <nc r="B11"/>
  </rcc>
  <rcc rId="16243" sId="2">
    <oc r="C11" t="inlineStr">
      <is>
        <t>-</t>
      </is>
    </oc>
    <nc r="C11"/>
  </rcc>
  <rcc rId="16244" sId="2">
    <oc r="D11" t="inlineStr">
      <is>
        <t>Сургут</t>
      </is>
    </oc>
    <nc r="D11"/>
  </rcc>
  <rcc rId="16245" sId="2">
    <oc r="E11" t="inlineStr">
      <is>
        <t>пр-кт. Ленина, д. 36</t>
      </is>
    </oc>
    <nc r="E11"/>
  </rcc>
  <rcc rId="16246" sId="2" numFmtId="4">
    <oc r="F11">
      <v>19019785.280000001</v>
    </oc>
    <nc r="F11"/>
  </rcc>
  <rcc rId="16247" sId="2">
    <oc r="G11" t="inlineStr">
      <is>
        <t>По расторжению СД-2765 от 29.11.2021 (на 2022)</t>
      </is>
    </oc>
    <nc r="G11"/>
  </rcc>
  <rcc rId="16248" sId="2">
    <oc r="A162">
      <v>160</v>
    </oc>
    <nc r="A162"/>
  </rcc>
  <rcc rId="16249" sId="2">
    <oc r="B162">
      <v>2022</v>
    </oc>
    <nc r="B162"/>
  </rcc>
  <rcc rId="16250" sId="2">
    <oc r="C162" t="inlineStr">
      <is>
        <t>+</t>
      </is>
    </oc>
    <nc r="C162"/>
  </rcc>
  <rcc rId="16251" sId="2">
    <oc r="D162" t="inlineStr">
      <is>
        <t>Сургут</t>
      </is>
    </oc>
    <nc r="D162"/>
  </rcc>
  <rcc rId="16252" sId="2">
    <oc r="E162" t="inlineStr">
      <is>
        <t>ул. Мелик-Карамова, д. 74Б</t>
      </is>
    </oc>
    <nc r="E162"/>
  </rcc>
  <rcc rId="16253" sId="2">
    <oc r="F162">
      <v>2936638.12</v>
    </oc>
    <nc r="F162"/>
  </rcc>
  <rcc rId="16254" sId="2">
    <oc r="G162" t="inlineStr">
      <is>
        <t>По расторжению ЭС с 2020</t>
      </is>
    </oc>
    <nc r="G162"/>
  </rcc>
  <rcc rId="16255" sId="2">
    <oc r="A68">
      <v>49</v>
    </oc>
    <nc r="A68"/>
  </rcc>
  <rcc rId="16256" sId="2">
    <oc r="B68">
      <v>2022</v>
    </oc>
    <nc r="B68"/>
  </rcc>
  <rcc rId="16257" sId="2">
    <oc r="C68" t="inlineStr">
      <is>
        <t>+</t>
      </is>
    </oc>
    <nc r="C68"/>
  </rcc>
  <rcc rId="16258" sId="2">
    <oc r="D68" t="inlineStr">
      <is>
        <t>Сургут</t>
      </is>
    </oc>
    <nc r="D68"/>
  </rcc>
  <rcc rId="16259" sId="2">
    <oc r="E68" t="inlineStr">
      <is>
        <t>ул. Мелик-Карамова, д. 76</t>
      </is>
    </oc>
    <nc r="E68"/>
  </rcc>
  <rcc rId="16260" sId="2" numFmtId="4">
    <oc r="F68">
      <v>14657380.82</v>
    </oc>
    <nc r="F68"/>
  </rcc>
  <rcc rId="16261" sId="2">
    <oc r="G68" t="inlineStr">
      <is>
        <t>По расторжению (СД-2622 от 19.11.2021)</t>
      </is>
    </oc>
    <nc r="G68"/>
  </rcc>
  <rcc rId="16262" sId="2">
    <oc r="A144">
      <v>142</v>
    </oc>
    <nc r="A144"/>
  </rcc>
  <rcc rId="16263" sId="2">
    <oc r="B144">
      <v>2022</v>
    </oc>
    <nc r="B144"/>
  </rcc>
  <rcc rId="16264" sId="2">
    <oc r="C144" t="inlineStr">
      <is>
        <t>+</t>
      </is>
    </oc>
    <nc r="C144"/>
  </rcc>
  <rcc rId="16265" sId="2">
    <oc r="D144" t="inlineStr">
      <is>
        <t>Сургут</t>
      </is>
    </oc>
    <nc r="D144"/>
  </rcc>
  <rcc rId="16266" sId="2">
    <oc r="E144" t="inlineStr">
      <is>
        <t>ул. Нагорная, д. 9</t>
      </is>
    </oc>
    <nc r="E144"/>
  </rcc>
  <rcc rId="16267" sId="2">
    <oc r="F144">
      <v>39566712.619999997</v>
    </oc>
    <nc r="F144"/>
  </rcc>
  <rcc rId="16268" sId="2">
    <oc r="G144" t="inlineStr">
      <is>
        <t>По расторжению СД-2765 от 29.11.2021 (с 2021)</t>
      </is>
    </oc>
    <nc r="G144"/>
  </rcc>
  <rcc rId="16269" sId="2">
    <oc r="A157">
      <v>155</v>
    </oc>
    <nc r="A157"/>
  </rcc>
  <rcc rId="16270" sId="2">
    <oc r="B157">
      <v>2022</v>
    </oc>
    <nc r="B157"/>
  </rcc>
  <rcc rId="16271" sId="2">
    <oc r="C157" t="inlineStr">
      <is>
        <t>+</t>
      </is>
    </oc>
    <nc r="C157"/>
  </rcc>
  <rcc rId="16272" sId="2">
    <oc r="D157" t="inlineStr">
      <is>
        <t>Сургут</t>
      </is>
    </oc>
    <nc r="D157"/>
  </rcc>
  <rcc rId="16273" sId="2">
    <oc r="E157" t="inlineStr">
      <is>
        <t>ул. Просвещения, д. 41</t>
      </is>
    </oc>
    <nc r="E157"/>
  </rcc>
  <rcc rId="16274" sId="2">
    <oc r="F157">
      <v>2757780</v>
    </oc>
    <nc r="F157"/>
  </rcc>
  <rcc rId="16275" sId="2">
    <oc r="G157" t="inlineStr">
      <is>
        <t>По расторжению СД-2799 от 01.12.2021</t>
      </is>
    </oc>
    <nc r="G157"/>
  </rcc>
  <rcc rId="16276" sId="2">
    <oc r="A83">
      <v>130</v>
    </oc>
    <nc r="A83"/>
  </rcc>
  <rcc rId="16277" sId="2">
    <oc r="B83">
      <v>2022</v>
    </oc>
    <nc r="B83"/>
  </rcc>
  <rcc rId="16278" sId="2">
    <oc r="C83" t="inlineStr">
      <is>
        <t>+</t>
      </is>
    </oc>
    <nc r="C83"/>
  </rcc>
  <rcc rId="16279" sId="2">
    <oc r="D83" t="inlineStr">
      <is>
        <t>Сургут</t>
      </is>
    </oc>
    <nc r="D83"/>
  </rcc>
  <rcc rId="16280" sId="2">
    <oc r="E83" t="inlineStr">
      <is>
        <t>ул. Просвещения, д. 48</t>
      </is>
    </oc>
    <nc r="E83"/>
  </rcc>
  <rcc rId="16281" sId="2">
    <oc r="F83">
      <v>1125172.76</v>
    </oc>
    <nc r="F83"/>
  </rcc>
  <rcc rId="16282" sId="2">
    <oc r="G83" t="inlineStr">
      <is>
        <t>По невозможности (Приказ 139/КР)</t>
      </is>
    </oc>
    <nc r="G83"/>
  </rcc>
  <rcc rId="16283" sId="2">
    <oc r="A103">
      <v>111</v>
    </oc>
    <nc r="A103"/>
  </rcc>
  <rcc rId="16284" sId="2">
    <oc r="B103">
      <v>2022</v>
    </oc>
    <nc r="B103"/>
  </rcc>
  <rcc rId="16285" sId="2">
    <oc r="C103" t="inlineStr">
      <is>
        <t>+</t>
      </is>
    </oc>
    <nc r="C103"/>
  </rcc>
  <rcc rId="16286" sId="2">
    <oc r="D103" t="inlineStr">
      <is>
        <t>Сургут</t>
      </is>
    </oc>
    <nc r="D103"/>
  </rcc>
  <rcc rId="16287" sId="2">
    <oc r="E103" t="inlineStr">
      <is>
        <t>ул. Просвещения, д. 49</t>
      </is>
    </oc>
    <nc r="E103"/>
  </rcc>
  <rcc rId="16288" sId="2">
    <oc r="F103">
      <v>5100564.88</v>
    </oc>
    <nc r="F103"/>
  </rcc>
  <rcc rId="16289" sId="2">
    <oc r="G103" t="inlineStr">
      <is>
        <t>По невозможности (Приказ 118/КР)</t>
      </is>
    </oc>
    <nc r="G103"/>
  </rcc>
  <rcc rId="16290" sId="2">
    <oc r="A84">
      <v>126</v>
    </oc>
    <nc r="A84"/>
  </rcc>
  <rcc rId="16291" sId="2">
    <oc r="B84">
      <v>2022</v>
    </oc>
    <nc r="B84"/>
  </rcc>
  <rcc rId="16292" sId="2">
    <oc r="C84" t="inlineStr">
      <is>
        <t>+</t>
      </is>
    </oc>
    <nc r="C84"/>
  </rcc>
  <rcc rId="16293" sId="2">
    <oc r="D84" t="inlineStr">
      <is>
        <t>Сургут</t>
      </is>
    </oc>
    <nc r="D84"/>
  </rcc>
  <rcc rId="16294" sId="2">
    <oc r="E84" t="inlineStr">
      <is>
        <t>ул. Республики, д. 69</t>
      </is>
    </oc>
    <nc r="E84"/>
  </rcc>
  <rcc rId="16295" sId="2">
    <oc r="F84">
      <v>26671997.879999999</v>
    </oc>
    <nc r="F84"/>
  </rcc>
  <rcc rId="16296" sId="2">
    <oc r="G84" t="inlineStr">
      <is>
        <t>По невозможности (Приказ 134/КР), и по расторжению СД-2778 от 30.11.2021</t>
      </is>
    </oc>
    <nc r="G84"/>
  </rcc>
  <rcc rId="16297" sId="2">
    <oc r="A9">
      <v>131</v>
    </oc>
    <nc r="A9"/>
  </rcc>
  <rcc rId="16298" sId="2">
    <oc r="B9">
      <v>2022</v>
    </oc>
    <nc r="B9"/>
  </rcc>
  <rcc rId="16299" sId="2">
    <oc r="C9" t="inlineStr">
      <is>
        <t>+</t>
      </is>
    </oc>
    <nc r="C9"/>
  </rcc>
  <rcc rId="16300" sId="2">
    <oc r="D9" t="inlineStr">
      <is>
        <t>Сургутский район</t>
      </is>
    </oc>
    <nc r="D9"/>
  </rcc>
  <rcc rId="16301" sId="2">
    <oc r="E9" t="inlineStr">
      <is>
        <t>г. Лянтор, мкр. 4-й, д. 3</t>
      </is>
    </oc>
    <nc r="E9"/>
  </rcc>
  <rcc rId="16302" sId="2" numFmtId="4">
    <oc r="F9">
      <v>1143551.67</v>
    </oc>
    <nc r="F9"/>
  </rcc>
  <rcc rId="16303" sId="2">
    <oc r="G9" t="inlineStr">
      <is>
        <t>По невозможности (Приказ 140/КР)</t>
      </is>
    </oc>
    <nc r="G9"/>
  </rcc>
  <rcc rId="16304" sId="2">
    <oc r="A13">
      <v>45</v>
    </oc>
    <nc r="A13"/>
  </rcc>
  <rcc rId="16305" sId="2">
    <oc r="B13">
      <v>2022</v>
    </oc>
    <nc r="B13"/>
  </rcc>
  <rcc rId="16306" sId="2">
    <oc r="C13" t="inlineStr">
      <is>
        <t>+</t>
      </is>
    </oc>
    <nc r="C13"/>
  </rcc>
  <rcc rId="16307" sId="2">
    <oc r="D13" t="inlineStr">
      <is>
        <t>Сургутский район</t>
      </is>
    </oc>
    <nc r="D13"/>
  </rcc>
  <rcc rId="16308" sId="2">
    <oc r="E13" t="inlineStr">
      <is>
        <t>г. Лянтор, мкр. 4-й, д. 5</t>
      </is>
    </oc>
    <nc r="E13"/>
  </rcc>
  <rcc rId="16309" sId="2" numFmtId="4">
    <oc r="F13">
      <v>1385346.99</v>
    </oc>
    <nc r="F13"/>
  </rcc>
  <rcc rId="16310" sId="2">
    <oc r="G13" t="inlineStr">
      <is>
        <t>По расторжению (СД-2245 от 06.10.2021)</t>
      </is>
    </oc>
    <nc r="G13"/>
  </rcc>
  <rcc rId="16311" sId="2">
    <oc r="A16">
      <v>47</v>
    </oc>
    <nc r="A16"/>
  </rcc>
  <rcc rId="16312" sId="2">
    <oc r="B16">
      <v>2022</v>
    </oc>
    <nc r="B16"/>
  </rcc>
  <rcc rId="16313" sId="2">
    <oc r="C16" t="inlineStr">
      <is>
        <t>+</t>
      </is>
    </oc>
    <nc r="C16"/>
  </rcc>
  <rcc rId="16314" sId="2">
    <oc r="D16" t="inlineStr">
      <is>
        <t>Сургутский район</t>
      </is>
    </oc>
    <nc r="D16"/>
  </rcc>
  <rcc rId="16315" sId="2">
    <oc r="E16" t="inlineStr">
      <is>
        <t>г. Лянтор, мкр. 4-й, д. 8</t>
      </is>
    </oc>
    <nc r="E16"/>
  </rcc>
  <rcc rId="16316" sId="2" numFmtId="4">
    <oc r="F16">
      <v>32741076.440000001</v>
    </oc>
    <nc r="F16"/>
  </rcc>
  <rcc rId="16317" sId="2">
    <oc r="G16" t="inlineStr">
      <is>
        <t>По расторжению (СД-2245 от 06.10.2021)</t>
      </is>
    </oc>
    <nc r="G16"/>
  </rcc>
  <rcc rId="16318" sId="2">
    <oc r="A79">
      <v>65</v>
    </oc>
    <nc r="A79"/>
  </rcc>
  <rcc rId="16319" sId="2">
    <oc r="B79">
      <v>2022</v>
    </oc>
    <nc r="B79"/>
  </rcc>
  <rcc rId="16320" sId="2">
    <oc r="C79" t="inlineStr">
      <is>
        <t>+</t>
      </is>
    </oc>
    <nc r="C79"/>
  </rcc>
  <rcc rId="16321" sId="2">
    <oc r="D79" t="inlineStr">
      <is>
        <t>Сургутский район</t>
      </is>
    </oc>
    <nc r="D79"/>
  </rcc>
  <rcc rId="16322" sId="2">
    <oc r="E79" t="inlineStr">
      <is>
        <t>пгт. Белый Яр, ул. Шукшина, д. 16</t>
      </is>
    </oc>
    <nc r="E79"/>
  </rcc>
  <rcc rId="16323" sId="2" numFmtId="4">
    <oc r="F79">
      <v>711659.25</v>
    </oc>
    <nc r="F79"/>
  </rcc>
  <rcc rId="16324" sId="2">
    <oc r="G79" t="inlineStr">
      <is>
        <t>По невозможности (Приказ 74/КР) с 2019 года</t>
      </is>
    </oc>
    <nc r="G79"/>
  </rcc>
  <rcc rId="16325" sId="2">
    <oc r="A40">
      <v>62</v>
    </oc>
    <nc r="A40"/>
  </rcc>
  <rcc rId="16326" sId="2">
    <oc r="B40">
      <v>2022</v>
    </oc>
    <nc r="B40"/>
  </rcc>
  <rcc rId="16327" sId="2">
    <oc r="C40" t="inlineStr">
      <is>
        <t>+</t>
      </is>
    </oc>
    <nc r="C40"/>
  </rcc>
  <rcc rId="16328" sId="2">
    <oc r="D40" t="inlineStr">
      <is>
        <t>Сургутский район</t>
      </is>
    </oc>
    <nc r="D40"/>
  </rcc>
  <rcc rId="16329" sId="2">
    <oc r="E40" t="inlineStr">
      <is>
        <t>пгт. Белый Яр, ул. Шукшина, д. 19</t>
      </is>
    </oc>
    <nc r="E40"/>
  </rcc>
  <rcc rId="16330" sId="2" numFmtId="4">
    <oc r="F40">
      <v>2850764.08</v>
    </oc>
    <nc r="F40"/>
  </rcc>
  <rcc rId="16331" sId="2">
    <oc r="G40" t="inlineStr">
      <is>
        <t>По невозможности (Приказ 73/КР) с 2019 года</t>
      </is>
    </oc>
    <nc r="G40"/>
  </rcc>
  <rcc rId="16332" sId="2">
    <oc r="A92">
      <v>108</v>
    </oc>
    <nc r="A92"/>
  </rcc>
  <rcc rId="16333" sId="2">
    <oc r="B92">
      <v>2021</v>
    </oc>
    <nc r="B92"/>
  </rcc>
  <rcc rId="16334" sId="2">
    <oc r="C92" t="inlineStr">
      <is>
        <t>-</t>
      </is>
    </oc>
    <nc r="C92"/>
  </rcc>
  <rcc rId="16335" sId="2">
    <oc r="D92" t="inlineStr">
      <is>
        <t>Сургут</t>
      </is>
    </oc>
    <nc r="D92"/>
  </rcc>
  <rcc rId="16336" sId="2">
    <oc r="E92" t="inlineStr">
      <is>
        <t>проезд Дружбы, д. 10</t>
      </is>
    </oc>
    <nc r="E92"/>
  </rcc>
  <rcc rId="16337" sId="2">
    <oc r="F92">
      <v>2129691.13</v>
    </oc>
    <nc r="F92"/>
  </rcc>
  <rcc rId="16338" sId="2">
    <oc r="G92" t="inlineStr">
      <is>
        <t>По невозможности (Приказ 117/КР)</t>
      </is>
    </oc>
    <nc r="G92"/>
  </rcc>
  <rcc rId="16339" sId="2">
    <oc r="A4">
      <v>66</v>
    </oc>
    <nc r="A4"/>
  </rcc>
  <rcc rId="16340" sId="2">
    <oc r="B4">
      <v>2022</v>
    </oc>
    <nc r="B4"/>
  </rcc>
  <rcc rId="16341" sId="2">
    <oc r="C4" t="inlineStr">
      <is>
        <t>+</t>
      </is>
    </oc>
    <nc r="C4"/>
  </rcc>
  <rcc rId="16342" sId="2">
    <oc r="D4" t="inlineStr">
      <is>
        <t>Сургутский район</t>
      </is>
    </oc>
    <nc r="D4"/>
  </rcc>
  <rcc rId="16343" sId="2">
    <oc r="E4" t="inlineStr">
      <is>
        <t>с. Локосово, ул. Балуева, д. 26</t>
      </is>
    </oc>
    <nc r="E4"/>
  </rcc>
  <rcc rId="16344" sId="2" numFmtId="4">
    <oc r="F4">
      <v>2023191.06</v>
    </oc>
    <nc r="F4"/>
  </rcc>
  <rcc rId="16345" sId="2">
    <oc r="G4" t="inlineStr">
      <is>
        <t xml:space="preserve">По невозможности (Приказ 78/КР) </t>
      </is>
    </oc>
    <nc r="G4"/>
  </rcc>
  <rcc rId="16346" sId="2">
    <oc r="A59">
      <v>69</v>
    </oc>
    <nc r="A59"/>
  </rcc>
  <rcc rId="16347" sId="2">
    <oc r="B59">
      <v>2022</v>
    </oc>
    <nc r="B59"/>
  </rcc>
  <rcc rId="16348" sId="2">
    <oc r="C59" t="inlineStr">
      <is>
        <t>+</t>
      </is>
    </oc>
    <nc r="C59"/>
  </rcc>
  <rcc rId="16349" sId="2">
    <oc r="D59" t="inlineStr">
      <is>
        <t>Сургутский район</t>
      </is>
    </oc>
    <nc r="D59"/>
  </rcc>
  <rcc rId="16350" sId="2">
    <oc r="E59" t="inlineStr">
      <is>
        <t>с. Локосово, ул. Заводская, д. 1КОРП1</t>
      </is>
    </oc>
    <nc r="E59"/>
  </rcc>
  <rcc rId="16351" sId="2" numFmtId="4">
    <oc r="F59">
      <v>2460444.29</v>
    </oc>
    <nc r="F59"/>
  </rcc>
  <rcc rId="16352" sId="2">
    <oc r="G59" t="inlineStr">
      <is>
        <t xml:space="preserve">По невозможности (Приказ 82/КР) </t>
      </is>
    </oc>
    <nc r="G59"/>
  </rcc>
  <rcc rId="16353" sId="2">
    <oc r="A23">
      <v>70</v>
    </oc>
    <nc r="A23"/>
  </rcc>
  <rcc rId="16354" sId="2">
    <oc r="B23">
      <v>2022</v>
    </oc>
    <nc r="B23"/>
  </rcc>
  <rcc rId="16355" sId="2">
    <oc r="C23" t="inlineStr">
      <is>
        <t>+</t>
      </is>
    </oc>
    <nc r="C23"/>
  </rcc>
  <rcc rId="16356" sId="2">
    <oc r="D23" t="inlineStr">
      <is>
        <t>Сургутский район</t>
      </is>
    </oc>
    <nc r="D23"/>
  </rcc>
  <rcc rId="16357" sId="2">
    <oc r="E23" t="inlineStr">
      <is>
        <t>с. Локосово, ул. Заводская, д. 1КОРП2</t>
      </is>
    </oc>
    <nc r="E23"/>
  </rcc>
  <rcc rId="16358" sId="2" numFmtId="4">
    <oc r="F23">
      <v>2499515.12</v>
    </oc>
    <nc r="F23"/>
  </rcc>
  <rcc rId="16359" sId="2">
    <oc r="G23" t="inlineStr">
      <is>
        <t xml:space="preserve">По невозможности (Приказ 83/КР) </t>
      </is>
    </oc>
    <nc r="G23"/>
  </rcc>
  <rcc rId="16360" sId="2">
    <oc r="A46">
      <v>132</v>
    </oc>
    <nc r="A46"/>
  </rcc>
  <rcc rId="16361" sId="2">
    <oc r="B46">
      <v>2021</v>
    </oc>
    <nc r="B46"/>
  </rcc>
  <rcc rId="16362" sId="2">
    <oc r="C46" t="inlineStr">
      <is>
        <t>-</t>
      </is>
    </oc>
    <nc r="C46"/>
  </rcc>
  <rcc rId="16363" sId="2">
    <oc r="D46" t="inlineStr">
      <is>
        <t>Сургут</t>
      </is>
    </oc>
    <nc r="D46"/>
  </rcc>
  <rcc rId="16364" sId="2">
    <oc r="E46" t="inlineStr">
      <is>
        <t>ул. 30 лет победы, д. 9А</t>
      </is>
    </oc>
    <nc r="E46"/>
  </rcc>
  <rcc rId="16365" sId="2" numFmtId="4">
    <oc r="F46">
      <v>1669452.37</v>
    </oc>
    <nc r="F46"/>
  </rcc>
  <rcc rId="16366" sId="2">
    <oc r="G46" t="inlineStr">
      <is>
        <t>По невозможности (Приказ 146/КР)</t>
      </is>
    </oc>
    <nc r="G46"/>
  </rcc>
  <rcc rId="16367" sId="2">
    <oc r="A60">
      <v>68</v>
    </oc>
    <nc r="A60"/>
  </rcc>
  <rcc rId="16368" sId="2">
    <oc r="B60">
      <v>2022</v>
    </oc>
    <nc r="B60"/>
  </rcc>
  <rcc rId="16369" sId="2">
    <oc r="C60" t="inlineStr">
      <is>
        <t>+</t>
      </is>
    </oc>
    <nc r="C60"/>
  </rcc>
  <rcc rId="16370" sId="2">
    <oc r="D60" t="inlineStr">
      <is>
        <t>Сургутский район</t>
      </is>
    </oc>
    <nc r="D60"/>
  </rcc>
  <rcc rId="16371" sId="2">
    <oc r="E60" t="inlineStr">
      <is>
        <t>с. Локосово, ул. Заводская, д. 3КОРП1</t>
      </is>
    </oc>
    <nc r="E60"/>
  </rcc>
  <rcc rId="16372" sId="2" numFmtId="4">
    <oc r="F60">
      <v>2199833.41</v>
    </oc>
    <nc r="F60"/>
  </rcc>
  <rcc rId="16373" sId="2">
    <oc r="G60" t="inlineStr">
      <is>
        <t xml:space="preserve">По невозможности (Приказ 81/КР) </t>
      </is>
    </oc>
    <nc r="G60"/>
  </rcc>
  <rcc rId="16374" sId="2">
    <oc r="A12">
      <v>67</v>
    </oc>
    <nc r="A12"/>
  </rcc>
  <rcc rId="16375" sId="2">
    <oc r="B12">
      <v>2022</v>
    </oc>
    <nc r="B12"/>
  </rcc>
  <rcc rId="16376" sId="2">
    <oc r="C12" t="inlineStr">
      <is>
        <t>+</t>
      </is>
    </oc>
    <nc r="C12"/>
  </rcc>
  <rcc rId="16377" sId="2">
    <oc r="D12" t="inlineStr">
      <is>
        <t>Сургутский район</t>
      </is>
    </oc>
    <nc r="D12"/>
  </rcc>
  <rcc rId="16378" sId="2">
    <oc r="E12" t="inlineStr">
      <is>
        <t>с. Локосово, ул. Заводская, д. 3КОРП2</t>
      </is>
    </oc>
    <nc r="E12"/>
  </rcc>
  <rcc rId="16379" sId="2" numFmtId="4">
    <oc r="F12">
      <v>2455292.5499999998</v>
    </oc>
    <nc r="F12"/>
  </rcc>
  <rcc rId="16380" sId="2">
    <oc r="G12" t="inlineStr">
      <is>
        <t xml:space="preserve">По невозможности (Приказ 80/КР) </t>
      </is>
    </oc>
    <nc r="G12"/>
  </rcc>
  <rcc rId="16381" sId="2">
    <oc r="A91">
      <v>106</v>
    </oc>
    <nc r="A91"/>
  </rcc>
  <rcc rId="16382" sId="2">
    <oc r="B91">
      <v>2021</v>
    </oc>
    <nc r="B91"/>
  </rcc>
  <rcc rId="16383" sId="2">
    <oc r="C91" t="inlineStr">
      <is>
        <t>-</t>
      </is>
    </oc>
    <nc r="C91"/>
  </rcc>
  <rcc rId="16384" sId="2">
    <oc r="D91" t="inlineStr">
      <is>
        <t>Сургут</t>
      </is>
    </oc>
    <nc r="D91"/>
  </rcc>
  <rcc rId="16385" sId="2">
    <oc r="E91" t="inlineStr">
      <is>
        <t>ул. 50 лет ВЛКСМ, д. 5А</t>
      </is>
    </oc>
    <nc r="E91"/>
  </rcc>
  <rcc rId="16386" sId="2">
    <oc r="F91">
      <v>2828792.9</v>
    </oc>
    <nc r="F91"/>
  </rcc>
  <rcc rId="16387" sId="2">
    <oc r="G91" t="inlineStr">
      <is>
        <t>По невозможности (Приказ 116/КР)</t>
      </is>
    </oc>
    <nc r="G91"/>
  </rcc>
  <rcc rId="16388" sId="2">
    <oc r="A120">
      <v>8</v>
    </oc>
    <nc r="A120"/>
  </rcc>
  <rcc rId="16389" sId="2">
    <oc r="B120">
      <v>2022</v>
    </oc>
    <nc r="B120"/>
  </rcc>
  <rcc rId="16390" sId="2">
    <oc r="C120" t="inlineStr">
      <is>
        <t>+</t>
      </is>
    </oc>
    <nc r="C120"/>
  </rcc>
  <rcc rId="16391" sId="2">
    <oc r="D120" t="inlineStr">
      <is>
        <t>Урай</t>
      </is>
    </oc>
    <nc r="D120"/>
  </rcc>
  <rcc rId="16392" sId="2">
    <oc r="E120" t="inlineStr">
      <is>
        <t>мкр. 3, д. 56</t>
      </is>
    </oc>
    <nc r="E120"/>
  </rcc>
  <rcc rId="16393" sId="2" numFmtId="4">
    <oc r="F120">
      <v>9519431.1899999995</v>
    </oc>
    <nc r="F120"/>
  </rcc>
  <rcc rId="16394" sId="2">
    <oc r="G120" t="inlineStr">
      <is>
        <t xml:space="preserve">Крыша на 2022 год </t>
      </is>
    </oc>
    <nc r="G120"/>
  </rcc>
  <rcc rId="16395" sId="2">
    <oc r="A141">
      <v>139</v>
    </oc>
    <nc r="A141"/>
  </rcc>
  <rcc rId="16396" sId="2">
    <oc r="B141">
      <v>2020</v>
    </oc>
    <nc r="B141"/>
  </rcc>
  <rcc rId="16397" sId="2">
    <oc r="C141" t="inlineStr">
      <is>
        <t>-</t>
      </is>
    </oc>
    <nc r="C141"/>
  </rcc>
  <rcc rId="16398" sId="2">
    <oc r="D141" t="inlineStr">
      <is>
        <t>Сургут</t>
      </is>
    </oc>
    <nc r="D141"/>
  </rcc>
  <rcc rId="16399" sId="2">
    <oc r="E141" t="inlineStr">
      <is>
        <t>ул. Дзержинского, д. 10</t>
      </is>
    </oc>
    <nc r="E141"/>
  </rcc>
  <rcc rId="16400" sId="2">
    <oc r="F141">
      <v>4584013.84</v>
    </oc>
    <nc r="F141"/>
  </rcc>
  <rcc rId="16401" sId="2">
    <oc r="G141" t="inlineStr">
      <is>
        <t>По расторжению СД-2765 от 29.11.2021 (на 2022)</t>
      </is>
    </oc>
    <nc r="G141"/>
  </rcc>
  <rcc rId="16402" sId="2">
    <oc r="A127">
      <v>9</v>
    </oc>
    <nc r="A127"/>
  </rcc>
  <rcc rId="16403" sId="2">
    <oc r="B127">
      <v>2022</v>
    </oc>
    <nc r="B127"/>
  </rcc>
  <rcc rId="16404" sId="2">
    <oc r="C127" t="inlineStr">
      <is>
        <t>+</t>
      </is>
    </oc>
    <nc r="C127"/>
  </rcc>
  <rcc rId="16405" sId="2">
    <oc r="D127" t="inlineStr">
      <is>
        <t>Урай</t>
      </is>
    </oc>
    <nc r="D127"/>
  </rcc>
  <rcc rId="16406" sId="2">
    <oc r="E127" t="inlineStr">
      <is>
        <t>мкр. 3, д. 57</t>
      </is>
    </oc>
    <nc r="E127"/>
  </rcc>
  <rcc rId="16407" sId="2" numFmtId="4">
    <oc r="F127">
      <v>9519431.1899999995</v>
    </oc>
    <nc r="F127"/>
  </rcc>
  <rcc rId="16408" sId="2">
    <oc r="G127" t="inlineStr">
      <is>
        <t xml:space="preserve">Крыша на 2022 год </t>
      </is>
    </oc>
    <nc r="G127"/>
  </rcc>
  <rcc rId="16409" sId="2">
    <oc r="A14">
      <v>48</v>
    </oc>
    <nc r="A14"/>
  </rcc>
  <rcc rId="16410" sId="2">
    <oc r="B14">
      <v>2021</v>
    </oc>
    <nc r="B14"/>
  </rcc>
  <rcc rId="16411" sId="2">
    <oc r="C14" t="inlineStr">
      <is>
        <t>-</t>
      </is>
    </oc>
    <nc r="C14"/>
  </rcc>
  <rcc rId="16412" sId="2">
    <oc r="D14" t="inlineStr">
      <is>
        <t>Сургут</t>
      </is>
    </oc>
    <nc r="D14"/>
  </rcc>
  <rcc rId="16413" sId="2">
    <oc r="E14" t="inlineStr">
      <is>
        <t>ул. Мелик-Карамова, д. 76</t>
      </is>
    </oc>
    <nc r="E14"/>
  </rcc>
  <rcc rId="16414" sId="2" numFmtId="4">
    <oc r="F14">
      <v>14657380.82</v>
    </oc>
    <nc r="F14"/>
  </rcc>
  <rcc rId="16415" sId="2">
    <oc r="G14" t="inlineStr">
      <is>
        <t>По расторжению (СД-2622 от 19.11.2021)</t>
      </is>
    </oc>
    <nc r="G14"/>
  </rcc>
  <rcc rId="16416" sId="2">
    <oc r="A106">
      <v>118</v>
    </oc>
    <nc r="A106"/>
  </rcc>
  <rcc rId="16417" sId="2">
    <oc r="B106">
      <v>2022</v>
    </oc>
    <nc r="B106"/>
  </rcc>
  <rcc rId="16418" sId="2">
    <oc r="C106" t="inlineStr">
      <is>
        <t>+</t>
      </is>
    </oc>
    <nc r="C106"/>
  </rcc>
  <rcc rId="16419" sId="2">
    <oc r="D106" t="inlineStr">
      <is>
        <t>Ханты-Мансийск</t>
      </is>
    </oc>
    <nc r="D106"/>
  </rcc>
  <rcc rId="16420" sId="2">
    <oc r="E106" t="inlineStr">
      <is>
        <t>ул. Гагарина, д. 288А</t>
      </is>
    </oc>
    <nc r="E106"/>
  </rcc>
  <rcc rId="16421" sId="2" numFmtId="4">
    <oc r="F106">
      <v>790334.89</v>
    </oc>
    <nc r="F106"/>
  </rcc>
  <rcc rId="16422" sId="2">
    <oc r="G106" t="inlineStr">
      <is>
        <t>По невозможности (Приказ 127/КР)</t>
      </is>
    </oc>
    <nc r="G106"/>
  </rcc>
  <rcc rId="16423" sId="2">
    <oc r="A143">
      <v>141</v>
    </oc>
    <nc r="A143"/>
  </rcc>
  <rcc rId="16424" sId="2">
    <oc r="B143">
      <v>2021</v>
    </oc>
    <nc r="B143"/>
  </rcc>
  <rcc rId="16425" sId="2">
    <oc r="C143" t="inlineStr">
      <is>
        <t>-</t>
      </is>
    </oc>
    <nc r="C143"/>
  </rcc>
  <rcc rId="16426" sId="2">
    <oc r="D143" t="inlineStr">
      <is>
        <t>Сургут</t>
      </is>
    </oc>
    <nc r="D143"/>
  </rcc>
  <rcc rId="16427" sId="2">
    <oc r="E143" t="inlineStr">
      <is>
        <t>ул. Нагорная, д. 9</t>
      </is>
    </oc>
    <nc r="E143"/>
  </rcc>
  <rcc rId="16428" sId="2">
    <oc r="F143">
      <v>39566712.619999997</v>
    </oc>
    <nc r="F143"/>
  </rcc>
  <rcc rId="16429" sId="2">
    <oc r="G143" t="inlineStr">
      <is>
        <t>По расторжению СД-2765 от 29.11.2021 (на 2022)</t>
      </is>
    </oc>
    <nc r="G143"/>
  </rcc>
  <rcc rId="16430" sId="2">
    <oc r="A104">
      <v>113</v>
    </oc>
    <nc r="A104"/>
  </rcc>
  <rcc rId="16431" sId="2">
    <oc r="B104">
      <v>2022</v>
    </oc>
    <nc r="B104"/>
  </rcc>
  <rcc rId="16432" sId="2">
    <oc r="C104" t="inlineStr">
      <is>
        <t>+</t>
      </is>
    </oc>
    <nc r="C104"/>
  </rcc>
  <rcc rId="16433" sId="2">
    <oc r="D104" t="inlineStr">
      <is>
        <t>Ханты-Мансийск</t>
      </is>
    </oc>
    <nc r="D104"/>
  </rcc>
  <rcc rId="16434" sId="2">
    <oc r="E104" t="inlineStr">
      <is>
        <t>ул. Коминтерна, д. 13</t>
      </is>
    </oc>
    <nc r="E104"/>
  </rcc>
  <rcc rId="16435" sId="2">
    <oc r="F104">
      <v>15830496.59</v>
    </oc>
    <nc r="F104"/>
  </rcc>
  <rcc rId="16436" sId="2">
    <oc r="G104" t="inlineStr">
      <is>
        <t>По невозможности (Приказ 121/КР)</t>
      </is>
    </oc>
    <nc r="G104"/>
  </rcc>
  <rcc rId="16437" sId="2">
    <oc r="A93">
      <v>110</v>
    </oc>
    <nc r="A93"/>
  </rcc>
  <rcc rId="16438" sId="2">
    <oc r="B93">
      <v>2021</v>
    </oc>
    <nc r="B93"/>
  </rcc>
  <rcc rId="16439" sId="2">
    <oc r="C93" t="inlineStr">
      <is>
        <t>-</t>
      </is>
    </oc>
    <nc r="C93"/>
  </rcc>
  <rcc rId="16440" sId="2">
    <oc r="D93" t="inlineStr">
      <is>
        <t>Сургут</t>
      </is>
    </oc>
    <nc r="D93"/>
  </rcc>
  <rcc rId="16441" sId="2">
    <oc r="E93" t="inlineStr">
      <is>
        <t>ул. Просвещения, д. 49</t>
      </is>
    </oc>
    <nc r="E93"/>
  </rcc>
  <rcc rId="16442" sId="2">
    <oc r="F93">
      <v>5100564.88</v>
    </oc>
    <nc r="F93"/>
  </rcc>
  <rcc rId="16443" sId="2">
    <oc r="G93" t="inlineStr">
      <is>
        <t>По невозможности (Приказ 118/КР)</t>
      </is>
    </oc>
    <nc r="G93"/>
  </rcc>
  <rcc rId="16444" sId="2">
    <oc r="A95">
      <v>114</v>
    </oc>
    <nc r="A95"/>
  </rcc>
  <rcc rId="16445" sId="2">
    <oc r="B95">
      <v>2022</v>
    </oc>
    <nc r="B95"/>
  </rcc>
  <rcc rId="16446" sId="2">
    <oc r="C95" t="inlineStr">
      <is>
        <t>+</t>
      </is>
    </oc>
    <nc r="C95"/>
  </rcc>
  <rcc rId="16447" sId="2">
    <oc r="D95" t="inlineStr">
      <is>
        <t>Ханты-Мансийск</t>
      </is>
    </oc>
    <nc r="D95"/>
  </rcc>
  <rcc rId="16448" sId="2">
    <oc r="E95" t="inlineStr">
      <is>
        <t>ул. Комсомольская, д. 17</t>
      </is>
    </oc>
    <nc r="E95"/>
  </rcc>
  <rcc rId="16449" sId="2">
    <oc r="F95">
      <v>15595808.5</v>
    </oc>
    <nc r="F95"/>
  </rcc>
  <rcc rId="16450" sId="2">
    <oc r="G95" t="inlineStr">
      <is>
        <t>По невозможности (Приказ 122/КР)</t>
      </is>
    </oc>
    <nc r="G95"/>
  </rcc>
  <rcc rId="16451" sId="2">
    <oc r="A36">
      <v>46</v>
    </oc>
    <nc r="A36"/>
  </rcc>
  <rcc rId="16452" sId="2">
    <oc r="B36">
      <v>2021</v>
    </oc>
    <nc r="B36"/>
  </rcc>
  <rcc rId="16453" sId="2">
    <oc r="C36" t="inlineStr">
      <is>
        <t>-</t>
      </is>
    </oc>
    <nc r="C36"/>
  </rcc>
  <rcc rId="16454" sId="2">
    <oc r="D36" t="inlineStr">
      <is>
        <t>Сургутский район</t>
      </is>
    </oc>
    <nc r="D36"/>
  </rcc>
  <rcc rId="16455" sId="2">
    <oc r="E36" t="inlineStr">
      <is>
        <t>г. Лянтор, мкр. 4-й, д. 8</t>
      </is>
    </oc>
    <nc r="E36"/>
  </rcc>
  <rcc rId="16456" sId="2" numFmtId="4">
    <oc r="F36">
      <v>32741076.440000001</v>
    </oc>
    <nc r="F36"/>
  </rcc>
  <rcc rId="16457" sId="2">
    <oc r="G36" t="inlineStr">
      <is>
        <t>По расторжению (СД-2245 от 06.10.2021)</t>
      </is>
    </oc>
    <nc r="G36"/>
  </rcc>
  <rcc rId="16458" sId="2">
    <oc r="A165">
      <v>163</v>
    </oc>
    <nc r="A165"/>
  </rcc>
  <rcc rId="16459" sId="2">
    <oc r="B165">
      <v>2022</v>
    </oc>
    <nc r="B165"/>
  </rcc>
  <rcc rId="16460" sId="2">
    <oc r="C165" t="inlineStr">
      <is>
        <t>+</t>
      </is>
    </oc>
    <nc r="C165"/>
  </rcc>
  <rcc rId="16461" sId="2">
    <oc r="D165" t="inlineStr">
      <is>
        <t>Ханты-Мансийск</t>
      </is>
    </oc>
    <nc r="D165"/>
  </rcc>
  <rcc rId="16462" sId="2">
    <oc r="E165" t="inlineStr">
      <is>
        <t>ул. Объездная, д. 12</t>
      </is>
    </oc>
    <nc r="E165"/>
  </rcc>
  <rcc rId="16463" sId="2">
    <oc r="F165">
      <v>13748326.83</v>
    </oc>
    <nc r="F165"/>
  </rcc>
  <rcc rId="16464" sId="2">
    <oc r="G165" t="inlineStr">
      <is>
        <t>включен СД-?</t>
      </is>
    </oc>
    <nc r="G165"/>
  </rcc>
  <rcc rId="16465" sId="2">
    <oc r="A5">
      <v>17</v>
    </oc>
    <nc r="A5"/>
  </rcc>
  <rcc rId="16466" sId="2">
    <oc r="B5">
      <v>2021</v>
    </oc>
    <nc r="B5"/>
  </rcc>
  <rcc rId="16467" sId="2">
    <oc r="C5" t="inlineStr">
      <is>
        <t>-</t>
      </is>
    </oc>
    <nc r="C5"/>
  </rcc>
  <rcc rId="16468" sId="2">
    <oc r="D5" t="inlineStr">
      <is>
        <t>Югорск</t>
      </is>
    </oc>
    <nc r="D5"/>
  </rcc>
  <rcc rId="16469" sId="2">
    <oc r="E5" t="inlineStr">
      <is>
        <t>ул. 40 лет Победы, д. 1</t>
      </is>
    </oc>
    <nc r="E5"/>
  </rcc>
  <rcc rId="16470" sId="2" numFmtId="4">
    <oc r="F5">
      <v>1062925.97</v>
    </oc>
    <nc r="F5"/>
  </rcc>
  <rcc rId="16471" sId="2">
    <oc r="G5" t="inlineStr">
      <is>
        <t>По невозможности на 2022 год (2-КР)</t>
      </is>
    </oc>
    <nc r="G5"/>
  </rcc>
  <rcc rId="16472" sId="2">
    <oc r="A94">
      <v>112</v>
    </oc>
    <nc r="A94"/>
  </rcc>
  <rcc rId="16473" sId="2">
    <oc r="B94">
      <v>2022</v>
    </oc>
    <nc r="B94"/>
  </rcc>
  <rcc rId="16474" sId="2">
    <oc r="C94" t="inlineStr">
      <is>
        <t>+</t>
      </is>
    </oc>
    <nc r="C94"/>
  </rcc>
  <rcc rId="16475" sId="2">
    <oc r="D94" t="inlineStr">
      <is>
        <t>Ханты-Мансийск</t>
      </is>
    </oc>
    <nc r="D94"/>
  </rcc>
  <rcc rId="16476" sId="2">
    <oc r="E94" t="inlineStr">
      <is>
        <t>ул. Пушкина, д. 3</t>
      </is>
    </oc>
    <nc r="E94"/>
  </rcc>
  <rcc rId="16477" sId="2">
    <oc r="F94">
      <v>14879268.279999999</v>
    </oc>
    <nc r="F94"/>
  </rcc>
  <rcc rId="16478" sId="2">
    <oc r="G94" t="inlineStr">
      <is>
        <t>По невозможности (Приказ 120/КР)</t>
      </is>
    </oc>
    <nc r="G94"/>
  </rcc>
  <rcc rId="16479" sId="2">
    <oc r="A112">
      <v>13</v>
    </oc>
    <nc r="A112"/>
  </rcc>
  <rcc rId="16480" sId="2">
    <oc r="B112">
      <v>2022</v>
    </oc>
    <nc r="B112"/>
  </rcc>
  <rcc rId="16481" sId="2">
    <oc r="C112" t="inlineStr">
      <is>
        <t>+</t>
      </is>
    </oc>
    <nc r="C112"/>
  </rcc>
  <rcc rId="16482" sId="2">
    <oc r="D112" t="inlineStr">
      <is>
        <t>Ханты-Мансийск</t>
      </is>
    </oc>
    <nc r="D112"/>
  </rcc>
  <rcc rId="16483" sId="2">
    <oc r="E112" t="inlineStr">
      <is>
        <t>ул. Чехова, д.  77/3</t>
      </is>
    </oc>
    <nc r="E112"/>
  </rcc>
  <rcc rId="16484" sId="2">
    <oc r="G112" t="inlineStr">
      <is>
        <t>Ремонт подвала на 2022 год, Протокол № 6 от 24.09.2021</t>
      </is>
    </oc>
    <nc r="G112"/>
  </rcc>
  <rcc rId="16485" sId="2">
    <oc r="A52">
      <v>72</v>
    </oc>
    <nc r="A52"/>
  </rcc>
  <rcc rId="16486" sId="2">
    <oc r="B52">
      <v>2022</v>
    </oc>
    <nc r="B52"/>
  </rcc>
  <rcc rId="16487" sId="2">
    <oc r="C52" t="inlineStr">
      <is>
        <t>+</t>
      </is>
    </oc>
    <nc r="C52"/>
  </rcc>
  <rcc rId="16488" sId="2">
    <oc r="D52" t="inlineStr">
      <is>
        <t>Ханты-Мансийск</t>
      </is>
    </oc>
    <nc r="D52"/>
  </rcc>
  <rcc rId="16489" sId="2">
    <oc r="E52" t="inlineStr">
      <is>
        <t>ул. Чехова, д. 51</t>
      </is>
    </oc>
    <nc r="E52"/>
  </rcc>
  <rcc rId="16490" sId="2">
    <oc r="F52">
      <v>9318900.5999999996</v>
    </oc>
    <nc r="F52"/>
  </rcc>
  <rcc rId="16491" sId="2">
    <oc r="G52" t="inlineStr">
      <is>
        <t xml:space="preserve">По невозможности (Приказ 85/КР) </t>
      </is>
    </oc>
    <nc r="G52"/>
  </rcc>
  <rcc rId="16492" sId="2">
    <oc r="A54">
      <v>71</v>
    </oc>
    <nc r="A54"/>
  </rcc>
  <rcc rId="16493" sId="2">
    <oc r="B54">
      <v>2022</v>
    </oc>
    <nc r="B54"/>
  </rcc>
  <rcc rId="16494" sId="2">
    <oc r="C54" t="inlineStr">
      <is>
        <t>+</t>
      </is>
    </oc>
    <nc r="C54"/>
  </rcc>
  <rcc rId="16495" sId="2">
    <oc r="D54" t="inlineStr">
      <is>
        <t>Ханты-Мансийск</t>
      </is>
    </oc>
    <nc r="D54"/>
  </rcc>
  <rcc rId="16496" sId="2">
    <oc r="E54" t="inlineStr">
      <is>
        <t>ул. Чкалова, д. 40</t>
      </is>
    </oc>
    <nc r="E54"/>
  </rcc>
  <rcc rId="16497" sId="2">
    <oc r="F54">
      <v>18321543.609999999</v>
    </oc>
    <nc r="F54"/>
  </rcc>
  <rcc rId="16498" sId="2">
    <oc r="G54" t="inlineStr">
      <is>
        <t xml:space="preserve">По невозможности (Приказ 84/КР) </t>
      </is>
    </oc>
    <nc r="G54"/>
  </rcc>
  <rcc rId="16499" sId="2">
    <oc r="A163">
      <v>161</v>
    </oc>
    <nc r="A163"/>
  </rcc>
  <rcc rId="16500" sId="2">
    <oc r="B163">
      <v>2022</v>
    </oc>
    <nc r="B163"/>
  </rcc>
  <rcc rId="16501" sId="2">
    <oc r="C163" t="inlineStr">
      <is>
        <t>+</t>
      </is>
    </oc>
    <nc r="C163"/>
  </rcc>
  <rcc rId="16502" sId="2">
    <oc r="D163" t="inlineStr">
      <is>
        <t>Ханты-Мансийск</t>
      </is>
    </oc>
    <nc r="D163"/>
  </rcc>
  <rcc rId="16503" sId="2">
    <oc r="E163" t="inlineStr">
      <is>
        <t>ул. Школьная, д. 14</t>
      </is>
    </oc>
    <nc r="E163"/>
  </rcc>
  <rcc rId="16504" sId="2">
    <oc r="F163">
      <v>980804.6</v>
    </oc>
    <nc r="F163"/>
  </rcc>
  <rcc rId="16505" sId="2">
    <oc r="G163" t="inlineStr">
      <is>
        <t>Включили ЭС на 2022 год и ВО по невозможности с 2021</t>
      </is>
    </oc>
    <nc r="G163"/>
  </rcc>
  <rcc rId="16506" sId="2">
    <oc r="A6">
      <v>18</v>
    </oc>
    <nc r="A6"/>
  </rcc>
  <rcc rId="16507" sId="2">
    <oc r="B6">
      <v>2022</v>
    </oc>
    <nc r="B6"/>
  </rcc>
  <rcc rId="16508" sId="2">
    <oc r="C6" t="inlineStr">
      <is>
        <t>+</t>
      </is>
    </oc>
    <nc r="C6"/>
  </rcc>
  <rcc rId="16509" sId="2">
    <oc r="D6" t="inlineStr">
      <is>
        <t>Югорск</t>
      </is>
    </oc>
    <nc r="D6"/>
  </rcc>
  <rcc rId="16510" sId="2">
    <oc r="E6" t="inlineStr">
      <is>
        <t>ул. 40 лет Победы, д. 1</t>
      </is>
    </oc>
    <nc r="E6"/>
  </rcc>
  <rcc rId="16511" sId="2" numFmtId="4">
    <oc r="F6">
      <v>1062925.97</v>
    </oc>
    <nc r="F6"/>
  </rcc>
  <rcc rId="16512" sId="2">
    <oc r="G6" t="inlineStr">
      <is>
        <t>По невозможности с 2021 года (2-КР)</t>
      </is>
    </oc>
    <nc r="G6"/>
  </rcc>
  <rcc rId="16513" sId="2">
    <oc r="A86">
      <v>127</v>
    </oc>
    <nc r="A86"/>
  </rcc>
  <rcc rId="16514" sId="2">
    <oc r="B86">
      <v>2022</v>
    </oc>
    <nc r="B86"/>
  </rcc>
  <rcc rId="16515" sId="2">
    <oc r="C86" t="inlineStr">
      <is>
        <t>+</t>
      </is>
    </oc>
    <nc r="C86"/>
  </rcc>
  <rcc rId="16516" sId="2">
    <oc r="D86" t="inlineStr">
      <is>
        <t>Югорск</t>
      </is>
    </oc>
    <nc r="D86"/>
  </rcc>
  <rcc rId="16517" sId="2">
    <oc r="E86" t="inlineStr">
      <is>
        <t>ул. Газовиков, д. 2</t>
      </is>
    </oc>
    <nc r="E86"/>
  </rcc>
  <rcc rId="16518" sId="2">
    <oc r="F86">
      <v>2564412.63</v>
    </oc>
    <nc r="F86"/>
  </rcc>
  <rcc rId="16519" sId="2">
    <oc r="G86" t="inlineStr">
      <is>
        <t>По невозможности (Приказ 150/КР)</t>
      </is>
    </oc>
    <nc r="G86"/>
  </rcc>
  <rcc rId="16520" sId="2">
    <oc r="A82">
      <v>26</v>
    </oc>
    <nc r="A82"/>
  </rcc>
  <rcc rId="16521" sId="2">
    <oc r="B82">
      <v>2022</v>
    </oc>
    <nc r="B82"/>
  </rcc>
  <rcc rId="16522" sId="2">
    <oc r="C82" t="inlineStr">
      <is>
        <t>+</t>
      </is>
    </oc>
    <nc r="C82"/>
  </rcc>
  <rcc rId="16523" sId="2">
    <oc r="D82" t="inlineStr">
      <is>
        <t>Югорск</t>
      </is>
    </oc>
    <nc r="D82"/>
  </rcc>
  <rcc rId="16524" sId="2">
    <oc r="E82" t="inlineStr">
      <is>
        <t>ул. Газовиков, д. 5</t>
      </is>
    </oc>
    <nc r="E82"/>
  </rcc>
  <rcc rId="16525" sId="2">
    <oc r="F82">
      <v>5190310.28</v>
    </oc>
    <nc r="F82"/>
  </rcc>
  <rcc rId="16526" sId="2">
    <oc r="G82" t="inlineStr">
      <is>
        <t>По невозможности с 2021 года (93-КР)</t>
      </is>
    </oc>
    <nc r="G82"/>
  </rcc>
  <rcc rId="16527" sId="2">
    <oc r="A117">
      <v>28</v>
    </oc>
    <nc r="A117"/>
  </rcc>
  <rcc rId="16528" sId="2">
    <oc r="B117">
      <v>2022</v>
    </oc>
    <nc r="B117"/>
  </rcc>
  <rcc rId="16529" sId="2">
    <oc r="C117" t="inlineStr">
      <is>
        <t>+</t>
      </is>
    </oc>
    <nc r="C117"/>
  </rcc>
  <rcc rId="16530" sId="2">
    <oc r="D117" t="inlineStr">
      <is>
        <t>Югорск</t>
      </is>
    </oc>
    <nc r="D117"/>
  </rcc>
  <rcc rId="16531" sId="2">
    <oc r="E117" t="inlineStr">
      <is>
        <t>ул. Менделеева, д. 32КОРП1</t>
      </is>
    </oc>
    <nc r="E117"/>
  </rcc>
  <rcc rId="16532" sId="2">
    <oc r="F117">
      <v>1636180.84</v>
    </oc>
    <nc r="F117"/>
  </rcc>
  <rcc rId="16533" sId="2">
    <oc r="G117" t="inlineStr">
      <is>
        <t>По невозможности с 2021 года (123-КР)</t>
      </is>
    </oc>
    <nc r="G117"/>
  </rcc>
  <rcc rId="16534" sId="2">
    <oc r="A158">
      <v>156</v>
    </oc>
    <nc r="A158"/>
  </rcc>
  <rcc rId="16535" sId="2">
    <oc r="B158">
      <v>2022</v>
    </oc>
    <nc r="B158"/>
  </rcc>
  <rcc rId="16536" sId="2">
    <oc r="C158" t="inlineStr">
      <is>
        <t>+</t>
      </is>
    </oc>
    <nc r="C158"/>
  </rcc>
  <rcc rId="16537" sId="2">
    <oc r="D158" t="inlineStr">
      <is>
        <t>Югорск</t>
      </is>
    </oc>
    <nc r="D158"/>
  </rcc>
  <rcc rId="16538" sId="2">
    <oc r="E158" t="inlineStr">
      <is>
        <t>ул. Толстого, д. 4</t>
      </is>
    </oc>
    <nc r="E158"/>
  </rcc>
  <rcc rId="16539" sId="2">
    <oc r="F158">
      <v>8461228.9499999993</v>
    </oc>
    <nc r="F158"/>
  </rcc>
  <rcc rId="16540" sId="2">
    <oc r="G158" t="inlineStr">
      <is>
        <t>По невозможности (Приказ 155/КР)</t>
      </is>
    </oc>
    <nc r="G158"/>
  </rcc>
  <rcc rId="16541" sId="2">
    <oc r="A136">
      <v>135</v>
    </oc>
    <nc r="A136"/>
  </rcc>
  <rcc rId="16542" sId="2">
    <oc r="B136">
      <v>2022</v>
    </oc>
    <nc r="B136"/>
  </rcc>
  <rcc rId="16543" sId="2">
    <oc r="C136" t="inlineStr">
      <is>
        <t>+</t>
      </is>
    </oc>
    <nc r="C136"/>
  </rcc>
  <rcc rId="16544" sId="2">
    <oc r="D136" t="inlineStr">
      <is>
        <t>Югорск</t>
      </is>
    </oc>
    <nc r="D136"/>
  </rcc>
  <rcc rId="16545" sId="2">
    <oc r="E136" t="inlineStr">
      <is>
        <t>ул. Толстого, д. 6</t>
      </is>
    </oc>
    <nc r="E136"/>
  </rcc>
  <rcc rId="16546" sId="2">
    <oc r="F136">
      <v>1040963.38</v>
    </oc>
    <nc r="F136"/>
  </rcc>
  <rcc rId="16547" sId="2">
    <oc r="G136" t="inlineStr">
      <is>
        <t>По невозможности (Приказ 151/КР и 157/КР)</t>
      </is>
    </oc>
    <nc r="G136"/>
  </rcc>
  <rcc rId="16548" sId="2">
    <oc r="A159">
      <v>157</v>
    </oc>
    <nc r="A159"/>
  </rcc>
  <rcc rId="16549" sId="2">
    <oc r="B159">
      <v>2022</v>
    </oc>
    <nc r="B159"/>
  </rcc>
  <rcc rId="16550" sId="2">
    <oc r="C159" t="inlineStr">
      <is>
        <t>+</t>
      </is>
    </oc>
    <nc r="C159"/>
  </rcc>
  <rcc rId="16551" sId="2">
    <oc r="D159" t="inlineStr">
      <is>
        <t>Югорск</t>
      </is>
    </oc>
    <nc r="D159"/>
  </rcc>
  <rcc rId="16552" sId="2">
    <oc r="E159" t="inlineStr">
      <is>
        <t>ул. Энтузиастов, д. 3Б</t>
      </is>
    </oc>
    <nc r="E159"/>
  </rcc>
  <rcc rId="16553" sId="2">
    <oc r="F159">
      <v>1657742.17</v>
    </oc>
    <nc r="F159"/>
  </rcc>
  <rcc rId="16554" sId="2">
    <oc r="G159" t="inlineStr">
      <is>
        <t>По невозможности (Приказ 154/КР)</t>
      </is>
    </oc>
    <nc r="G159"/>
  </rcc>
  <rcv guid="{A299C84D-C097-439E-954D-685D90CA46C9}" action="delete"/>
  <rdn rId="0" localSheetId="1" customView="1" name="Z_A299C84D_C097_439E_954D_685D90CA46C9_.wvu.FilterData" hidden="1" oldHidden="1">
    <formula>'2020-2022'!$A$7:$S$2103</formula>
    <oldFormula>'2020-2022'!$A$7:$S$2103</oldFormula>
  </rdn>
  <rdn rId="0" localSheetId="2" customView="1" name="Z_A299C84D_C097_439E_954D_685D90CA46C9_.wvu.FilterData" hidden="1" oldHidden="1">
    <formula>Примечания!$A$2:$G$165</formula>
    <oldFormula>Примечания!$A$2:$G$165</oldFormula>
  </rdn>
  <rcv guid="{A299C84D-C097-439E-954D-685D90CA46C9}" action="add"/>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13" sId="1" numFmtId="4">
    <oc r="M1082">
      <v>8079113.5999999996</v>
    </oc>
    <nc r="M1082">
      <v>6831204</v>
    </nc>
  </rcc>
  <rfmt sheetId="1" sqref="M1082">
    <dxf>
      <fill>
        <patternFill patternType="solid">
          <bgColor rgb="FF92D050"/>
        </patternFill>
      </fill>
    </dxf>
  </rfmt>
  <rfmt sheetId="1" sqref="A1082:XFD1082">
    <dxf>
      <fill>
        <patternFill>
          <bgColor rgb="FF92D050"/>
        </patternFill>
      </fill>
    </dxf>
  </rfmt>
  <rfmt sheetId="1" sqref="A1084:XFD1084">
    <dxf>
      <fill>
        <patternFill patternType="solid">
          <bgColor rgb="FF92D050"/>
        </patternFill>
      </fill>
    </dxf>
  </rfmt>
  <rfmt sheetId="1" sqref="A1081:XFD1081">
    <dxf>
      <fill>
        <patternFill patternType="solid">
          <bgColor rgb="FF92D050"/>
        </patternFill>
      </fill>
    </dxf>
  </rfmt>
  <rfmt sheetId="1" sqref="F1085">
    <dxf>
      <fill>
        <patternFill patternType="solid">
          <bgColor rgb="FF92D050"/>
        </patternFill>
      </fill>
    </dxf>
  </rfmt>
  <rfmt sheetId="1" sqref="G1085">
    <dxf>
      <fill>
        <patternFill patternType="solid">
          <bgColor rgb="FF92D050"/>
        </patternFill>
      </fill>
    </dxf>
  </rfmt>
  <rfmt sheetId="1" sqref="J1085">
    <dxf>
      <fill>
        <patternFill patternType="solid">
          <bgColor rgb="FF92D050"/>
        </patternFill>
      </fill>
    </dxf>
  </rfmt>
  <rfmt sheetId="1" sqref="O1085">
    <dxf>
      <fill>
        <patternFill patternType="solid">
          <bgColor rgb="FF92D050"/>
        </patternFill>
      </fill>
    </dxf>
  </rfmt>
  <rcc rId="17714" sId="1" numFmtId="4">
    <oc r="P1085">
      <v>1879335.6</v>
    </oc>
    <nc r="P1085">
      <v>2015389.2000000002</v>
    </nc>
  </rcc>
  <rfmt sheetId="1" sqref="P1085">
    <dxf>
      <fill>
        <patternFill patternType="solid">
          <bgColor rgb="FF92D050"/>
        </patternFill>
      </fill>
    </dxf>
  </rfmt>
  <rfmt sheetId="1" sqref="A1085:XFD1085">
    <dxf>
      <fill>
        <patternFill>
          <bgColor rgb="FF92D050"/>
        </patternFill>
      </fill>
    </dxf>
  </rfmt>
  <rfmt sheetId="1" sqref="A1086:XFD1086">
    <dxf>
      <fill>
        <patternFill patternType="solid">
          <bgColor rgb="FF92D050"/>
        </patternFill>
      </fill>
    </dxf>
  </rfmt>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87:XFD1087">
    <dxf>
      <fill>
        <patternFill patternType="solid">
          <bgColor rgb="FF92D050"/>
        </patternFill>
      </fill>
    </dxf>
  </rfmt>
  <rfmt sheetId="1" sqref="A1088:XFD1088">
    <dxf>
      <fill>
        <patternFill patternType="solid">
          <bgColor rgb="FF92D050"/>
        </patternFill>
      </fill>
    </dxf>
  </rfmt>
  <rfmt sheetId="1" sqref="A1089:XFD1089">
    <dxf>
      <fill>
        <patternFill patternType="solid">
          <bgColor rgb="FF92D050"/>
        </patternFill>
      </fill>
    </dxf>
  </rfmt>
  <rcc rId="17715" sId="1" numFmtId="4">
    <oc r="F1090">
      <v>1486297.37</v>
    </oc>
    <nc r="F1090">
      <v>1385791.94</v>
    </nc>
  </rcc>
  <rcc rId="17716" sId="1" numFmtId="4">
    <oc r="D1090">
      <f>ROUND((F1090+G1090+H1090+I1090+J1090+K1090+M1090+O1090+P1090+Q1090+R1090+S1090)*0.0214,2)</f>
    </oc>
    <nc r="D1090">
      <v>176431.82</v>
    </nc>
  </rcc>
  <rfmt sheetId="1" sqref="A1090:XFD1090">
    <dxf>
      <fill>
        <patternFill patternType="solid">
          <bgColor rgb="FF92D050"/>
        </patternFill>
      </fill>
    </dxf>
  </rfmt>
  <rcc rId="17717" sId="1" numFmtId="4">
    <oc r="F1091">
      <v>1498507.1580000001</v>
    </oc>
    <nc r="F1091">
      <v>1415253.52</v>
    </nc>
  </rcc>
  <rcc rId="17718" sId="1" numFmtId="4">
    <oc r="D1091">
      <f>ROUND((F1091+G1091+H1091+I1091+J1091+K1091+M1091+O1091+P1091+Q1091+R1091+S1091)*0.0214,2)</f>
    </oc>
    <nc r="D1091">
      <v>111132.6</v>
    </nc>
  </rcc>
  <rfmt sheetId="1" sqref="A1091:XFD1091">
    <dxf>
      <fill>
        <patternFill patternType="solid">
          <bgColor rgb="FF92D050"/>
        </patternFill>
      </fill>
    </dxf>
  </rfmt>
  <rfmt sheetId="1" sqref="A1092:XFD1092">
    <dxf>
      <fill>
        <patternFill patternType="solid">
          <bgColor rgb="FF92D050"/>
        </patternFill>
      </fill>
    </dxf>
  </rfmt>
  <rcc rId="17719" sId="1" numFmtId="4">
    <oc r="J1096">
      <v>1991839.37</v>
    </oc>
    <nc r="J1096">
      <v>1587788.15</v>
    </nc>
  </rcc>
  <rfmt sheetId="1" sqref="J1096">
    <dxf>
      <fill>
        <patternFill patternType="solid">
          <bgColor rgb="FF92D050"/>
        </patternFill>
      </fill>
    </dxf>
  </rfmt>
  <rcc rId="17720" sId="1" numFmtId="4">
    <oc r="D1096">
      <f>ROUND((F1096+G1096+H1096+I1096+J1096+K1096+M1096+O1096+P1096+Q1096+R1096+S1096)*0.0214,2)</f>
    </oc>
    <nc r="D1096">
      <v>2715.12</v>
    </nc>
  </rcc>
  <rfmt sheetId="1" sqref="A1096:XFD1096">
    <dxf>
      <fill>
        <patternFill>
          <bgColor rgb="FF92D050"/>
        </patternFill>
      </fill>
    </dxf>
  </rfmt>
  <rcc rId="17721" sId="1" numFmtId="4">
    <oc r="J1097">
      <v>1438750.06</v>
    </oc>
    <nc r="J1097">
      <v>1502069.6300000001</v>
    </nc>
  </rcc>
  <rcc rId="17722" sId="1" numFmtId="4">
    <oc r="D1097">
      <v>2460.2600000000002</v>
    </oc>
    <nc r="D1097">
      <v>2568.5400000000004</v>
    </nc>
  </rcc>
  <rfmt sheetId="1" sqref="A1097:XFD1097">
    <dxf>
      <fill>
        <patternFill patternType="solid">
          <bgColor rgb="FF92D050"/>
        </patternFill>
      </fill>
    </dxf>
  </rfmt>
  <rcc rId="17723" sId="1" numFmtId="4">
    <oc r="J1098">
      <v>1851396.44</v>
    </oc>
    <nc r="J1098">
      <v>1967482.1099999999</v>
    </nc>
  </rcc>
  <rcc rId="17724" sId="1" numFmtId="4">
    <oc r="D1098">
      <v>3165.89</v>
    </oc>
    <nc r="D1098">
      <v>3364.3999999999996</v>
    </nc>
  </rcc>
  <rfmt sheetId="1" sqref="A1098:XFD1098">
    <dxf>
      <fill>
        <patternFill patternType="solid">
          <bgColor rgb="FF92D050"/>
        </patternFill>
      </fill>
    </dxf>
  </rfmt>
  <rcc rId="17725" sId="1" numFmtId="4">
    <oc r="J1099">
      <v>892735.1</v>
    </oc>
    <nc r="J1099">
      <v>1007693.75</v>
    </nc>
  </rcc>
  <rfmt sheetId="1" sqref="J1099">
    <dxf>
      <fill>
        <patternFill patternType="solid">
          <bgColor rgb="FF92D050"/>
        </patternFill>
      </fill>
    </dxf>
  </rfmt>
  <rcc rId="17726" sId="1" numFmtId="4">
    <oc r="D1099">
      <v>1526.58</v>
    </oc>
    <nc r="D1099">
      <v>1723.1599999999999</v>
    </nc>
  </rcc>
  <rfmt sheetId="1" sqref="A1099:XFD1099">
    <dxf>
      <fill>
        <patternFill>
          <bgColor rgb="FF92D050"/>
        </patternFill>
      </fill>
    </dxf>
  </rfmt>
  <rcc rId="17727" sId="1" numFmtId="4">
    <oc r="G1100">
      <v>847328.88</v>
    </oc>
    <nc r="G1100">
      <v>979483.21</v>
    </nc>
  </rcc>
  <rfmt sheetId="1" sqref="G1100">
    <dxf>
      <fill>
        <patternFill patternType="solid">
          <bgColor rgb="FF92D050"/>
        </patternFill>
      </fill>
    </dxf>
  </rfmt>
  <rcc rId="17728" sId="1" numFmtId="4">
    <oc r="J1100">
      <v>444528.2</v>
    </oc>
    <nc r="J1100">
      <v>297146.28999999998</v>
    </nc>
  </rcc>
  <rfmt sheetId="1" sqref="J1100">
    <dxf>
      <fill>
        <patternFill patternType="solid">
          <bgColor rgb="FF92D050"/>
        </patternFill>
      </fill>
    </dxf>
  </rfmt>
  <rcc rId="17729" sId="1" numFmtId="4">
    <oc r="D1100">
      <f>ROUND((F1100+G1100+H1100+I1100+J1100+K1100+M1100+O1100+Q1100+S1100)*0.0214,2)</f>
    </oc>
    <nc r="D1100">
      <v>26362.400000000001</v>
    </nc>
  </rcc>
  <rfmt sheetId="1" sqref="A1100:XFD1100">
    <dxf>
      <fill>
        <patternFill>
          <bgColor rgb="FF92D050"/>
        </patternFill>
      </fill>
    </dxf>
  </rfmt>
  <rcc rId="17730" sId="1" numFmtId="4">
    <oc r="G1101">
      <v>5582429.5300000003</v>
    </oc>
    <nc r="G1101">
      <v>2970319.83</v>
    </nc>
  </rcc>
  <rcc rId="17731" sId="1" numFmtId="4">
    <oc r="D1101">
      <f>ROUND((F1101+G1101+H1101+I1101+J1101+K1101+M1101+O1101+P1101+Q1101+R1101+S1101)*0.0214,2)</f>
    </oc>
    <nc r="D1101">
      <v>5079.25</v>
    </nc>
  </rcc>
  <rfmt sheetId="1" sqref="A1101:XFD1101">
    <dxf>
      <fill>
        <patternFill patternType="solid">
          <bgColor rgb="FF92D050"/>
        </patternFill>
      </fill>
    </dxf>
  </rfmt>
  <rfmt sheetId="1" sqref="A1102:XFD1102">
    <dxf>
      <fill>
        <patternFill patternType="solid">
          <bgColor rgb="FF92D050"/>
        </patternFill>
      </fill>
    </dxf>
  </rfmt>
  <rfmt sheetId="1" sqref="A1103:XFD1103">
    <dxf>
      <fill>
        <patternFill patternType="solid">
          <bgColor rgb="FF92D050"/>
        </patternFill>
      </fill>
    </dxf>
  </rfmt>
  <rfmt sheetId="1" sqref="A1104:XFD1104">
    <dxf>
      <fill>
        <patternFill patternType="solid">
          <bgColor rgb="FF92D050"/>
        </patternFill>
      </fill>
    </dxf>
  </rfmt>
  <rfmt sheetId="1" sqref="A1105:XFD1105">
    <dxf>
      <fill>
        <patternFill patternType="solid">
          <bgColor rgb="FF92D050"/>
        </patternFill>
      </fill>
    </dxf>
  </rfmt>
  <rcc rId="17732" sId="1" numFmtId="4">
    <oc r="Q1106">
      <v>5419269.5300000003</v>
    </oc>
    <nc r="Q1106">
      <v>3913078.94</v>
    </nc>
  </rcc>
  <rfmt sheetId="1" sqref="Q1106">
    <dxf>
      <fill>
        <patternFill patternType="solid">
          <bgColor rgb="FF92D050"/>
        </patternFill>
      </fill>
    </dxf>
  </rfmt>
  <rfmt sheetId="1" sqref="A1107:XFD1107">
    <dxf>
      <fill>
        <patternFill patternType="solid">
          <bgColor rgb="FF92D050"/>
        </patternFill>
      </fill>
    </dxf>
  </rfmt>
  <rfmt sheetId="1" sqref="A1108:XFD1108">
    <dxf>
      <fill>
        <patternFill patternType="solid">
          <bgColor rgb="FF92D050"/>
        </patternFill>
      </fill>
    </dxf>
  </rfmt>
  <rcc rId="17733" sId="1" numFmtId="4">
    <oc r="J1110">
      <v>1666236.83</v>
    </oc>
    <nc r="J1110">
      <v>1287869.8899999999</v>
    </nc>
  </rcc>
  <rfmt sheetId="1" sqref="J1110">
    <dxf>
      <fill>
        <patternFill patternType="solid">
          <bgColor rgb="FF92D050"/>
        </patternFill>
      </fill>
    </dxf>
  </rfmt>
  <rcc rId="17734" sId="1" numFmtId="4">
    <oc r="G1110">
      <v>744354.96</v>
    </oc>
    <nc r="G1110">
      <v>2503064.04</v>
    </nc>
  </rcc>
  <rfmt sheetId="1" sqref="G1110">
    <dxf>
      <fill>
        <patternFill patternType="solid">
          <bgColor rgb="FF92D050"/>
        </patternFill>
      </fill>
    </dxf>
  </rfmt>
  <rcc rId="17735" sId="1" numFmtId="4">
    <oc r="D1110">
      <f>ROUND((F1110+G1110+H1110+I1110+J1110+K1110+M1110+O1110+P1110+Q1110+R1110+S1110)*0.0214,2)</f>
    </oc>
    <nc r="D1110">
      <v>6482.4949999999999</v>
    </nc>
  </rcc>
  <rfmt sheetId="1" sqref="A1110:XFD1110">
    <dxf>
      <fill>
        <patternFill>
          <bgColor rgb="FF92D050"/>
        </patternFill>
      </fill>
    </dxf>
  </rfmt>
  <rcc rId="17736" sId="1" numFmtId="4">
    <oc r="Q1111">
      <v>5525835.3399999999</v>
    </oc>
    <nc r="Q1111">
      <v>1351330.36</v>
    </nc>
  </rcc>
  <rfmt sheetId="1" sqref="Q1111">
    <dxf>
      <fill>
        <patternFill patternType="solid">
          <bgColor rgb="FF92D050"/>
        </patternFill>
      </fill>
    </dxf>
  </rfmt>
  <rcc rId="17737" sId="1" numFmtId="4">
    <oc r="D1111">
      <f>ROUND((F1111+G1111+H1111+I1111+J1111+K1111+M1111+O1111+P1111+Q1111+R1111+S1111)*0.0214,2)</f>
    </oc>
    <nc r="D1111">
      <v>2310.77</v>
    </nc>
  </rcc>
  <rfmt sheetId="1" sqref="A1111:XFD1111">
    <dxf>
      <fill>
        <patternFill>
          <bgColor rgb="FF92D050"/>
        </patternFill>
      </fill>
    </dxf>
  </rfmt>
  <rfmt sheetId="1" sqref="G1112">
    <dxf>
      <fill>
        <patternFill patternType="solid">
          <bgColor rgb="FF92D050"/>
        </patternFill>
      </fill>
    </dxf>
  </rfmt>
  <rfmt sheetId="1" sqref="P1112">
    <dxf>
      <fill>
        <patternFill patternType="solid">
          <bgColor rgb="FF92D050"/>
        </patternFill>
      </fill>
    </dxf>
  </rfmt>
  <rfmt sheetId="1" sqref="Q1112">
    <dxf>
      <fill>
        <patternFill patternType="solid">
          <bgColor rgb="FF92D050"/>
        </patternFill>
      </fill>
    </dxf>
  </rfmt>
  <rfmt sheetId="1" sqref="G1113">
    <dxf>
      <fill>
        <patternFill patternType="solid">
          <bgColor rgb="FF92D050"/>
        </patternFill>
      </fill>
    </dxf>
  </rfmt>
  <rcc rId="17738" sId="1" numFmtId="4">
    <oc r="J1113">
      <v>1170880.3400000001</v>
    </oc>
    <nc r="J1113">
      <v>689672.58199999994</v>
    </nc>
  </rcc>
  <rfmt sheetId="1" sqref="J1113">
    <dxf>
      <fill>
        <patternFill patternType="solid">
          <bgColor rgb="FF92D050"/>
        </patternFill>
      </fill>
    </dxf>
  </rfmt>
  <rcc rId="17739" sId="1" numFmtId="4">
    <oc r="R1113">
      <v>7986641.620000001</v>
    </oc>
    <nc r="R1113">
      <v>7986641.6200000001</v>
    </nc>
  </rcc>
  <rfmt sheetId="1" sqref="R1113">
    <dxf>
      <fill>
        <patternFill patternType="solid">
          <bgColor rgb="FF92D050"/>
        </patternFill>
      </fill>
    </dxf>
  </rfmt>
  <rcc rId="17740" sId="1" numFmtId="4">
    <oc r="D1113">
      <v>19001.169999999998</v>
    </oc>
    <nc r="D1113">
      <v>20180.505999999998</v>
    </nc>
  </rcc>
  <rfmt sheetId="1" sqref="A1113:XFD1113">
    <dxf>
      <fill>
        <patternFill>
          <bgColor rgb="FF92D050"/>
        </patternFill>
      </fill>
    </dxf>
  </rfmt>
  <rcc rId="17741" sId="1" numFmtId="4">
    <oc r="J1114">
      <v>2033397.86</v>
    </oc>
    <nc r="J1114">
      <v>2151421.08</v>
    </nc>
  </rcc>
  <rfmt sheetId="1" sqref="J1114">
    <dxf>
      <fill>
        <patternFill patternType="solid">
          <bgColor rgb="FF92D050"/>
        </patternFill>
      </fill>
    </dxf>
  </rfmt>
  <rcc rId="17742" sId="1" numFmtId="4">
    <oc r="D1114">
      <v>3477.11</v>
    </oc>
    <nc r="D1114">
      <v>4826.45</v>
    </nc>
  </rcc>
  <rfmt sheetId="1" sqref="A1114:XFD1114">
    <dxf>
      <fill>
        <patternFill>
          <bgColor rgb="FF92D050"/>
        </patternFill>
      </fill>
    </dxf>
  </rfmt>
  <rfmt sheetId="1" sqref="A1116:XFD1116">
    <dxf>
      <fill>
        <patternFill patternType="solid">
          <bgColor rgb="FF92D050"/>
        </patternFill>
      </fill>
    </dxf>
  </rfmt>
  <rfmt sheetId="1" sqref="A1117:XFD1117">
    <dxf>
      <fill>
        <patternFill patternType="solid">
          <bgColor rgb="FF92D050"/>
        </patternFill>
      </fill>
    </dxf>
  </rfmt>
  <rfmt sheetId="1" sqref="A1118:XFD1118">
    <dxf>
      <fill>
        <patternFill patternType="solid">
          <bgColor rgb="FF92D050"/>
        </patternFill>
      </fill>
    </dxf>
  </rfmt>
  <rfmt sheetId="1" sqref="A1119:XFD1119">
    <dxf>
      <fill>
        <patternFill patternType="solid">
          <bgColor rgb="FF92D050"/>
        </patternFill>
      </fill>
    </dxf>
  </rfmt>
  <rfmt sheetId="1" sqref="A1120:XFD1120">
    <dxf>
      <fill>
        <patternFill patternType="solid">
          <bgColor rgb="FF92D050"/>
        </patternFill>
      </fill>
    </dxf>
  </rfmt>
  <rfmt sheetId="1" sqref="A1121:XFD1121">
    <dxf>
      <fill>
        <patternFill patternType="solid">
          <bgColor rgb="FF92D050"/>
        </patternFill>
      </fill>
    </dxf>
  </rfmt>
  <rfmt sheetId="1" sqref="A1122:XFD1122">
    <dxf>
      <fill>
        <patternFill patternType="solid">
          <bgColor rgb="FF92D050"/>
        </patternFill>
      </fill>
    </dxf>
  </rfmt>
  <rfmt sheetId="1" sqref="A1123:XFD1123">
    <dxf>
      <fill>
        <patternFill patternType="solid">
          <bgColor rgb="FF92D050"/>
        </patternFill>
      </fill>
    </dxf>
  </rfmt>
  <rfmt sheetId="1" sqref="A1124:XFD1125">
    <dxf>
      <fill>
        <patternFill patternType="solid">
          <bgColor rgb="FF92D050"/>
        </patternFill>
      </fill>
    </dxf>
  </rfmt>
  <rfmt sheetId="1" sqref="A1126:XFD1126">
    <dxf>
      <fill>
        <patternFill patternType="solid">
          <bgColor rgb="FF92D050"/>
        </patternFill>
      </fill>
    </dxf>
  </rfmt>
  <rfmt sheetId="1" sqref="A1127:XFD1127">
    <dxf>
      <fill>
        <patternFill patternType="solid">
          <bgColor rgb="FF92D050"/>
        </patternFill>
      </fill>
    </dxf>
  </rfmt>
  <rfmt sheetId="1" sqref="A1129:XFD1129 A1130:XFD1130 A1131:XFD1131">
    <dxf>
      <fill>
        <patternFill patternType="solid">
          <bgColor rgb="FF92D050"/>
        </patternFill>
      </fill>
    </dxf>
  </rfmt>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38:XFD1138">
    <dxf>
      <fill>
        <patternFill patternType="solid">
          <bgColor rgb="FF92D050"/>
        </patternFill>
      </fill>
    </dxf>
  </rfmt>
  <rfmt sheetId="1" sqref="A1139:XFD1139">
    <dxf>
      <fill>
        <patternFill patternType="solid">
          <bgColor rgb="FF92D050"/>
        </patternFill>
      </fill>
    </dxf>
  </rfmt>
  <rfmt sheetId="1" sqref="A1140:XFD1140">
    <dxf>
      <fill>
        <patternFill patternType="solid">
          <bgColor rgb="FF92D050"/>
        </patternFill>
      </fill>
    </dxf>
  </rfmt>
  <rfmt sheetId="1" sqref="A1141:XFD1144">
    <dxf>
      <fill>
        <patternFill patternType="solid">
          <bgColor rgb="FF92D050"/>
        </patternFill>
      </fill>
    </dxf>
  </rfmt>
  <rcc rId="17743" sId="1" numFmtId="4">
    <oc r="G1147">
      <v>6014640</v>
    </oc>
    <nc r="G1147">
      <v>6265224</v>
    </nc>
  </rcc>
  <rfmt sheetId="1" sqref="G1147">
    <dxf>
      <fill>
        <patternFill patternType="solid">
          <bgColor rgb="FF92D050"/>
        </patternFill>
      </fill>
    </dxf>
  </rfmt>
  <rcc rId="17744" sId="1" numFmtId="4">
    <oc r="H1147">
      <v>8053967.5800000001</v>
    </oc>
    <nc r="H1147">
      <v>2773023.6</v>
    </nc>
  </rcc>
  <rfmt sheetId="1" sqref="H1147">
    <dxf>
      <fill>
        <patternFill patternType="solid">
          <bgColor rgb="FF92D050"/>
        </patternFill>
      </fill>
    </dxf>
  </rfmt>
  <rcc rId="17745" sId="1" numFmtId="4">
    <oc r="I1147">
      <v>3851586.87</v>
    </oc>
    <nc r="I1147">
      <v>811981.2</v>
    </nc>
  </rcc>
  <rfmt sheetId="1" sqref="I1147">
    <dxf>
      <fill>
        <patternFill patternType="solid">
          <bgColor rgb="FF92D050"/>
        </patternFill>
      </fill>
    </dxf>
  </rfmt>
  <rcc rId="17746" sId="1" numFmtId="4">
    <oc r="F1147">
      <v>3492074.87</v>
    </oc>
    <nc r="F1147">
      <v>2390042.4</v>
    </nc>
  </rcc>
  <rfmt sheetId="1" sqref="F1147">
    <dxf>
      <fill>
        <patternFill patternType="solid">
          <bgColor rgb="FF92D050"/>
        </patternFill>
      </fill>
    </dxf>
  </rfmt>
  <rcc rId="17747" sId="1" numFmtId="4">
    <oc r="J1147">
      <v>4606337.38</v>
    </oc>
    <nc r="J1147">
      <v>1794728.4</v>
    </nc>
  </rcc>
  <rfmt sheetId="1" sqref="J1147">
    <dxf>
      <fill>
        <patternFill patternType="solid">
          <bgColor rgb="FF92D050"/>
        </patternFill>
      </fill>
    </dxf>
  </rfmt>
  <rcc rId="17748" sId="1" numFmtId="4">
    <oc r="D1147">
      <f>ROUND((F1147+G1147+H1147+I1147+J1147+K1147+M1147+O1147+P1147+Q1147+R1147+S1147)*0.0214,2)</f>
    </oc>
    <nc r="D1147">
      <v>27087.559999999998</v>
    </nc>
  </rcc>
  <rfmt sheetId="1" sqref="A1147:XFD1147">
    <dxf>
      <fill>
        <patternFill>
          <bgColor rgb="FF92D050"/>
        </patternFill>
      </fill>
    </dxf>
  </rfmt>
  <rcc rId="17749" sId="1" numFmtId="4">
    <oc r="F1148">
      <v>281299.34000000003</v>
    </oc>
    <nc r="F1148">
      <v>424259.93</v>
    </nc>
  </rcc>
  <rcc rId="17750" sId="1" numFmtId="4">
    <oc r="D1148">
      <f>ROUND((F1148+G1148+H1148+I1148+J1148+K1148+M1148+O1148+P1148+Q1148+R1148+S1148)*0.0214,2)</f>
    </oc>
    <nc r="D1148">
      <v>42280.17</v>
    </nc>
  </rcc>
  <rfmt sheetId="1" sqref="A1148:XFD1148">
    <dxf>
      <fill>
        <patternFill patternType="solid">
          <bgColor rgb="FF92D050"/>
        </patternFill>
      </fill>
    </dxf>
  </rfmt>
  <rfmt sheetId="1" sqref="A1149:XFD1149">
    <dxf>
      <fill>
        <patternFill patternType="solid">
          <bgColor rgb="FF92D050"/>
        </patternFill>
      </fill>
    </dxf>
  </rfmt>
  <rfmt sheetId="1" sqref="A1150:XFD1150">
    <dxf>
      <fill>
        <patternFill patternType="solid">
          <bgColor rgb="FF92D050"/>
        </patternFill>
      </fill>
    </dxf>
  </rfmt>
  <rfmt sheetId="1" sqref="A1151:XFD1151">
    <dxf>
      <fill>
        <patternFill patternType="solid">
          <bgColor rgb="FF92D050"/>
        </patternFill>
      </fill>
    </dxf>
  </rfmt>
  <rfmt sheetId="1" sqref="A1152:XFD1153">
    <dxf>
      <fill>
        <patternFill patternType="solid">
          <bgColor rgb="FF92D050"/>
        </patternFill>
      </fill>
    </dxf>
  </rfmt>
  <rfmt sheetId="1" sqref="A1154:XFD1154">
    <dxf>
      <fill>
        <patternFill patternType="solid">
          <bgColor rgb="FF92D050"/>
        </patternFill>
      </fill>
    </dxf>
  </rfmt>
  <rcc rId="17751" sId="1" numFmtId="4">
    <oc r="D1155">
      <f>ROUND((F1155+G1155+H1155+I1155+J1155+K1155+M1155+O1155+P1155+Q1155+R1155+S1155)*0.0214,2)</f>
    </oc>
    <nc r="D1155">
      <v>5562.61</v>
    </nc>
  </rcc>
  <rfmt sheetId="1" sqref="A1155:XFD1155">
    <dxf>
      <fill>
        <patternFill>
          <bgColor rgb="FF92D050"/>
        </patternFill>
      </fill>
    </dxf>
  </rfmt>
  <rcc rId="17752" sId="1" numFmtId="4">
    <oc r="Q1156">
      <v>6381656.4400000004</v>
    </oc>
    <nc r="Q1156">
      <v>1864009.2</v>
    </nc>
  </rcc>
  <rcc rId="17753" sId="1" numFmtId="4">
    <oc r="D1156">
      <v>209827.39</v>
    </oc>
    <nc r="D1156">
      <v>4179.76</v>
    </nc>
  </rcc>
  <rfmt sheetId="1" sqref="A1156:XFD1156">
    <dxf>
      <fill>
        <patternFill>
          <bgColor rgb="FF92D050"/>
        </patternFill>
      </fill>
    </dxf>
  </rfmt>
  <rcc rId="17754" sId="1" numFmtId="4">
    <oc r="D1157">
      <f>ROUND((F1157+G1157+H1157+I1157+J1157+K1157+M1157+O1157+P1157+Q1157+R1157+S1157)*0.0214,2)</f>
    </oc>
    <nc r="D1157">
      <v>9338.32</v>
    </nc>
  </rcc>
  <rfmt sheetId="1" sqref="A1157:XFD1157">
    <dxf>
      <fill>
        <patternFill>
          <bgColor rgb="FF92D050"/>
        </patternFill>
      </fill>
    </dxf>
  </rfmt>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58:XFD1158">
    <dxf>
      <fill>
        <patternFill patternType="solid">
          <bgColor rgb="FF92D050"/>
        </patternFill>
      </fill>
    </dxf>
  </rfmt>
  <rfmt sheetId="1" sqref="A1159:XFD1159">
    <dxf>
      <fill>
        <patternFill patternType="solid">
          <bgColor rgb="FF92D050"/>
        </patternFill>
      </fill>
    </dxf>
  </rfmt>
  <rcc rId="17755" sId="1" numFmtId="4">
    <oc r="Q1160">
      <v>5550721.29</v>
    </oc>
    <nc r="Q1160">
      <v>3503820</v>
    </nc>
  </rcc>
  <rfmt sheetId="1" sqref="Q1160">
    <dxf>
      <fill>
        <patternFill patternType="solid">
          <bgColor rgb="FF92D050"/>
        </patternFill>
      </fill>
    </dxf>
  </rfmt>
  <rcc rId="17756" sId="1" numFmtId="4">
    <oc r="D1160">
      <v>165454.22999999998</v>
    </oc>
    <nc r="D1160">
      <v>224703.83</v>
    </nc>
  </rcc>
  <rfmt sheetId="1" sqref="A1160:XFD1160">
    <dxf>
      <fill>
        <patternFill>
          <bgColor rgb="FF92D050"/>
        </patternFill>
      </fill>
    </dxf>
  </rfmt>
  <rcc rId="17757" sId="1" numFmtId="4">
    <oc r="Q1161">
      <v>8853454.3900000006</v>
    </oc>
    <nc r="Q1161">
      <v>8678242.8000000007</v>
    </nc>
  </rcc>
  <rfmt sheetId="1" sqref="Q1161">
    <dxf>
      <fill>
        <patternFill patternType="solid">
          <bgColor rgb="FF92D050"/>
        </patternFill>
      </fill>
    </dxf>
  </rfmt>
  <rcc rId="17758" sId="1" numFmtId="4">
    <oc r="D1161">
      <f>ROUND((F1161+G1161+H1161+I1161+J1161+K1161+M1161+O1161+P1161+Q1161+R1161+S1161)*0.0214,2)</f>
    </oc>
    <nc r="D1161">
      <v>437170.26</v>
    </nc>
  </rcc>
  <rfmt sheetId="1" sqref="A1161:XFD1161">
    <dxf>
      <fill>
        <patternFill>
          <bgColor rgb="FF92D050"/>
        </patternFill>
      </fill>
    </dxf>
  </rfmt>
  <rcc rId="17759" sId="1" numFmtId="4">
    <oc r="E1163">
      <v>171115.05</v>
    </oc>
    <nc r="E1163">
      <v>73212</v>
    </nc>
  </rcc>
  <rcc rId="17760" sId="1" numFmtId="4">
    <oc r="E1162">
      <v>579620.63</v>
    </oc>
    <nc r="E1162">
      <v>420360.59</v>
    </nc>
  </rcc>
  <rcc rId="17761" sId="1" numFmtId="4">
    <oc r="E1164">
      <v>134644.69000000003</v>
    </oc>
    <nc r="E1164">
      <v>198290.93</v>
    </nc>
  </rcc>
  <rfmt sheetId="1" sqref="A1162:XFD1164">
    <dxf>
      <fill>
        <patternFill patternType="solid">
          <bgColor rgb="FF92D050"/>
        </patternFill>
      </fill>
    </dxf>
  </rfmt>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67:XFD1167">
    <dxf>
      <fill>
        <patternFill patternType="solid">
          <bgColor rgb="FF92D050"/>
        </patternFill>
      </fill>
    </dxf>
  </rfmt>
  <rcc rId="17762" sId="1" numFmtId="4">
    <oc r="E1169">
      <v>646198.82999999996</v>
    </oc>
    <nc r="E1169">
      <v>1379786.49</v>
    </nc>
  </rcc>
  <rcc rId="17763" sId="1" numFmtId="4">
    <oc r="F1169">
      <v>5563528.3700000001</v>
    </oc>
    <nc r="F1169">
      <v>5466606</v>
    </nc>
  </rcc>
  <rfmt sheetId="1" sqref="E1169:F1169">
    <dxf>
      <fill>
        <patternFill patternType="solid">
          <bgColor rgb="FF92D050"/>
        </patternFill>
      </fill>
    </dxf>
  </rfmt>
  <rcc rId="17764" sId="1" numFmtId="4">
    <oc r="E1171">
      <v>275341.51</v>
    </oc>
    <nc r="E1171">
      <v>517885.7</v>
    </nc>
  </rcc>
  <rfmt sheetId="1" sqref="E1171">
    <dxf>
      <fill>
        <patternFill patternType="solid">
          <bgColor rgb="FF92D050"/>
        </patternFill>
      </fill>
    </dxf>
  </rfmt>
  <rcc rId="17765" sId="1" numFmtId="4">
    <oc r="J1171">
      <v>3303101.6</v>
    </oc>
    <nc r="J1171">
      <v>1650486.88</v>
    </nc>
  </rcc>
  <rfmt sheetId="1" sqref="J1171">
    <dxf>
      <fill>
        <patternFill patternType="solid">
          <bgColor rgb="FF92D050"/>
        </patternFill>
      </fill>
    </dxf>
  </rfmt>
  <rcc rId="17766" sId="1" numFmtId="4">
    <oc r="H1171">
      <v>5778470.9000000004</v>
    </oc>
    <nc r="H1171">
      <v>2597106.5499999998</v>
    </nc>
  </rcc>
  <rfmt sheetId="1" sqref="H1171">
    <dxf>
      <fill>
        <patternFill patternType="solid">
          <bgColor rgb="FF92D050"/>
        </patternFill>
      </fill>
    </dxf>
  </rfmt>
  <rcc rId="17767" sId="1" numFmtId="4">
    <oc r="G1171">
      <v>8792173.1600000001</v>
    </oc>
    <nc r="G1171">
      <v>4616273.72</v>
    </nc>
  </rcc>
  <rfmt sheetId="1" sqref="G1171">
    <dxf>
      <fill>
        <patternFill patternType="solid">
          <bgColor rgb="FF92D050"/>
        </patternFill>
      </fill>
    </dxf>
  </rfmt>
  <rcc rId="17768" sId="1" numFmtId="4">
    <oc r="I1171">
      <v>2266404.6</v>
    </oc>
    <nc r="I1171">
      <v>952043.89</v>
    </nc>
  </rcc>
  <rfmt sheetId="1" sqref="I1171">
    <dxf>
      <fill>
        <patternFill patternType="solid">
          <bgColor rgb="FF92D050"/>
        </patternFill>
      </fill>
    </dxf>
  </rfmt>
  <rcc rId="17769" sId="1" numFmtId="4">
    <oc r="Q1171">
      <v>6967689.96</v>
    </oc>
    <nc r="Q1171">
      <v>2704289.11</v>
    </nc>
  </rcc>
  <rfmt sheetId="1" sqref="Q1171">
    <dxf>
      <fill>
        <patternFill patternType="solid">
          <bgColor rgb="FF92D050"/>
        </patternFill>
      </fill>
    </dxf>
  </rfmt>
  <rcc rId="17770" sId="1" numFmtId="4">
    <oc r="E1172">
      <v>258724.44</v>
    </oc>
    <nc r="E1172">
      <v>486133.61</v>
    </nc>
  </rcc>
  <rfmt sheetId="1" sqref="E1172">
    <dxf>
      <fill>
        <patternFill patternType="solid">
          <bgColor rgb="FF92D050"/>
        </patternFill>
      </fill>
    </dxf>
  </rfmt>
  <rcc rId="17771" sId="1" numFmtId="4">
    <oc r="J1172">
      <v>3311865.08</v>
    </oc>
    <nc r="J1172">
      <v>1581824.59</v>
    </nc>
  </rcc>
  <rfmt sheetId="1" sqref="J1172">
    <dxf>
      <fill>
        <patternFill patternType="solid">
          <bgColor rgb="FF92D050"/>
        </patternFill>
      </fill>
    </dxf>
  </rfmt>
  <rcc rId="17772" sId="1" numFmtId="4">
    <oc r="H1172">
      <v>5793801.7400000002</v>
    </oc>
    <nc r="H1172">
      <v>2610065.62</v>
    </nc>
  </rcc>
  <rfmt sheetId="1" sqref="H1172">
    <dxf>
      <fill>
        <patternFill patternType="solid">
          <bgColor rgb="FF92D050"/>
        </patternFill>
      </fill>
    </dxf>
  </rfmt>
  <rcc rId="17773" sId="1" numFmtId="4">
    <oc r="G1172">
      <v>8815499.5</v>
    </oc>
    <nc r="G1172">
      <v>4603604.5999999996</v>
    </nc>
  </rcc>
  <rfmt sheetId="1" sqref="G1172">
    <dxf>
      <fill>
        <patternFill patternType="solid">
          <bgColor rgb="FF92D050"/>
        </patternFill>
      </fill>
    </dxf>
  </rfmt>
  <rcc rId="17774" sId="1" numFmtId="4">
    <oc r="I1172">
      <v>2272417.5499999998</v>
    </oc>
    <nc r="I1172">
      <v>951874.79</v>
    </nc>
  </rcc>
  <rfmt sheetId="1" sqref="I1172">
    <dxf>
      <fill>
        <patternFill patternType="solid">
          <bgColor rgb="FF92D050"/>
        </patternFill>
      </fill>
    </dxf>
  </rfmt>
  <rcc rId="17775" sId="1" numFmtId="4">
    <oc r="Q1172">
      <v>6967689.96</v>
    </oc>
    <nc r="Q1172">
      <v>2717635.08</v>
    </nc>
  </rcc>
  <rfmt sheetId="1" sqref="Q1172">
    <dxf>
      <fill>
        <patternFill patternType="solid">
          <bgColor rgb="FF92D050"/>
        </patternFill>
      </fill>
    </dxf>
  </rfmt>
  <rcc rId="17776" sId="1" numFmtId="4">
    <oc r="E1173">
      <v>264078.88</v>
    </oc>
    <nc r="E1173">
      <v>499894.26</v>
    </nc>
  </rcc>
  <rfmt sheetId="1" sqref="E1173">
    <dxf>
      <fill>
        <patternFill patternType="solid">
          <bgColor rgb="FF92D050"/>
        </patternFill>
      </fill>
    </dxf>
  </rfmt>
  <rcc rId="17777" sId="1" numFmtId="4">
    <oc r="F1173">
      <v>2462474.7000000002</v>
    </oc>
    <nc r="F1173">
      <v>1805955.6</v>
    </nc>
  </rcc>
  <rfmt sheetId="1" sqref="F1173">
    <dxf>
      <fill>
        <patternFill patternType="solid">
          <bgColor rgb="FF92D050"/>
        </patternFill>
      </fill>
    </dxf>
  </rfmt>
  <rcc rId="17778" sId="1" numFmtId="4">
    <oc r="H1173">
      <v>6817128.9000000004</v>
    </oc>
    <nc r="H1173">
      <v>1391390.4</v>
    </nc>
  </rcc>
  <rfmt sheetId="1" sqref="H1173">
    <dxf>
      <fill>
        <patternFill patternType="solid">
          <bgColor rgb="FF92D050"/>
        </patternFill>
      </fill>
    </dxf>
  </rfmt>
  <rcc rId="17779" sId="1" numFmtId="4">
    <oc r="I1173">
      <v>2673782</v>
    </oc>
    <nc r="I1173">
      <v>754246.8</v>
    </nc>
  </rcc>
  <rfmt sheetId="1" sqref="I1173">
    <dxf>
      <fill>
        <patternFill patternType="solid">
          <bgColor rgb="FF92D050"/>
        </patternFill>
      </fill>
    </dxf>
  </rfmt>
  <rcc rId="17780" sId="1" numFmtId="4">
    <oc r="J1173">
      <v>3896821.5</v>
    </oc>
    <nc r="J1173">
      <v>597134.4</v>
    </nc>
  </rcc>
  <rfmt sheetId="1" sqref="J1173">
    <dxf>
      <fill>
        <patternFill patternType="solid">
          <bgColor rgb="FF92D050"/>
        </patternFill>
      </fill>
    </dxf>
  </rfmt>
  <rcc rId="17781" sId="1" numFmtId="4">
    <oc r="E1174">
      <v>494717.71</v>
    </oc>
    <nc r="E1174">
      <v>486662.74</v>
    </nc>
  </rcc>
  <rfmt sheetId="1" sqref="A1174:XFD1174">
    <dxf>
      <fill>
        <patternFill patternType="solid">
          <bgColor rgb="FF92D050"/>
        </patternFill>
      </fill>
    </dxf>
  </rfmt>
  <rcc rId="17782" sId="1" numFmtId="4">
    <oc r="E1177">
      <v>27174.04</v>
    </oc>
    <nc r="E1177">
      <v>50414.46</v>
    </nc>
  </rcc>
  <rcc rId="17783" sId="1" numFmtId="4">
    <oc r="E1178">
      <v>27619.8</v>
    </oc>
    <nc r="E1178">
      <v>51234.66</v>
    </nc>
  </rcc>
  <rfmt sheetId="1" sqref="A1177:XFD1178">
    <dxf>
      <fill>
        <patternFill patternType="solid">
          <bgColor rgb="FF92D050"/>
        </patternFill>
      </fill>
    </dxf>
  </rfmt>
  <rfmt sheetId="1" sqref="G1220">
    <dxf>
      <fill>
        <patternFill patternType="solid">
          <bgColor rgb="FF92D050"/>
        </patternFill>
      </fill>
    </dxf>
  </rfmt>
  <rfmt sheetId="1" sqref="A1223:XFD1223">
    <dxf>
      <fill>
        <patternFill patternType="solid">
          <bgColor rgb="FF92D050"/>
        </patternFill>
      </fill>
    </dxf>
  </rfmt>
  <rcc rId="17784" sId="1" numFmtId="4">
    <oc r="E1882">
      <v>427960.05</v>
    </oc>
    <nc r="E1882">
      <v>104161.43</v>
    </nc>
  </rcc>
  <rfmt sheetId="1" sqref="E1882">
    <dxf>
      <fill>
        <patternFill patternType="solid">
          <bgColor rgb="FF92D050"/>
        </patternFill>
      </fill>
    </dxf>
  </rfmt>
  <rfmt sheetId="1" sqref="A1224:XFD1224">
    <dxf>
      <fill>
        <patternFill patternType="solid">
          <bgColor rgb="FF92D050"/>
        </patternFill>
      </fill>
    </dxf>
  </rfmt>
  <rfmt sheetId="1" sqref="A1227:XFD1227">
    <dxf>
      <fill>
        <patternFill patternType="solid">
          <bgColor rgb="FF92D050"/>
        </patternFill>
      </fill>
    </dxf>
  </rfmt>
  <rcc rId="17785" sId="1" numFmtId="4">
    <oc r="M1228">
      <v>3234627.65</v>
    </oc>
    <nc r="M1228">
      <v>3627151.18</v>
    </nc>
  </rcc>
  <rfmt sheetId="1" sqref="M1228">
    <dxf>
      <fill>
        <patternFill patternType="solid">
          <bgColor rgb="FF92D050"/>
        </patternFill>
      </fill>
    </dxf>
  </rfmt>
  <rfmt sheetId="1" sqref="A1228:XFD1228">
    <dxf>
      <fill>
        <patternFill>
          <bgColor rgb="FF92D050"/>
        </patternFill>
      </fill>
    </dxf>
  </rfmt>
  <rfmt sheetId="1" sqref="A1231:XFD1231">
    <dxf>
      <fill>
        <patternFill patternType="solid">
          <bgColor rgb="FF92D050"/>
        </patternFill>
      </fill>
    </dxf>
  </rfmt>
  <rfmt sheetId="1" sqref="A1234:XFD1234">
    <dxf>
      <fill>
        <patternFill patternType="solid">
          <bgColor rgb="FF92D050"/>
        </patternFill>
      </fill>
    </dxf>
  </rfmt>
  <rcc rId="17786" sId="1" numFmtId="4">
    <oc r="E1235">
      <v>335790.62</v>
    </oc>
    <nc r="E1235">
      <v>84766.12</v>
    </nc>
  </rcc>
  <rfmt sheetId="1" sqref="A1235:XFD1235">
    <dxf>
      <fill>
        <patternFill patternType="solid">
          <bgColor rgb="FF92D050"/>
        </patternFill>
      </fill>
    </dxf>
  </rfmt>
  <rfmt sheetId="1" sqref="A1236:XFD1236">
    <dxf>
      <fill>
        <patternFill patternType="solid">
          <bgColor rgb="FF92D050"/>
        </patternFill>
      </fill>
    </dxf>
  </rfmt>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787" sId="1" ref="A1664:XFD1664" action="insertRow"/>
  <rfmt sheetId="1" xfDxf="1" sqref="B1664" start="0" length="0">
    <dxf>
      <font>
        <sz val="10"/>
        <color auto="1"/>
        <name val="Times New Roman"/>
        <scheme val="none"/>
      </font>
      <numFmt numFmtId="2" formatCode="0.00"/>
      <alignment horizontal="left" vertical="center" wrapText="1" readingOrder="0"/>
      <border outline="0">
        <left style="thin">
          <color indexed="64"/>
        </left>
        <right style="thin">
          <color indexed="64"/>
        </right>
        <top style="thin">
          <color indexed="64"/>
        </top>
        <bottom style="thin">
          <color indexed="64"/>
        </bottom>
      </border>
    </dxf>
  </rfmt>
  <rcc rId="17788" sId="1">
    <nc r="B1664" t="inlineStr">
      <is>
        <t>пгт. Пойковский, мкр. 7-й, д. 6б</t>
      </is>
    </nc>
  </rcc>
  <rcc rId="17789" sId="1">
    <nc r="C1664">
      <f>ROUND(SUM(D1664+E1664+F1664+G1664+H1664+I1664+J1664+K1664+M1664+O1664+P1664+Q1664+R1664+S1664),2)</f>
    </nc>
  </rcc>
  <rcc rId="17790" sId="1">
    <nc r="D1664">
      <f>ROUND((F1664+G1664+H1664+I1664+J1664+K1664+M1664+O1664+P1664+Q1664+R1664+S1664)*0.0214,2)</f>
    </nc>
  </rcc>
  <rcc rId="17791" sId="1" numFmtId="4">
    <nc r="P1664">
      <v>4259421.1100000003</v>
    </nc>
  </rcc>
  <rcc rId="17792" sId="1" numFmtId="4">
    <nc r="R1664">
      <v>87726140.239999995</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'2020-2022'!$A$7:$S$2127</formula>
    <oldFormula>'2020-2022'!$A$7:$S$2127</oldFormula>
  </rdn>
  <rdn rId="0" localSheetId="2" customView="1" name="Z_80B49383_3F91_409A_996F_34ABFA0932ED_.wvu.FilterData" hidden="1" oldHidden="1">
    <formula>Примечания!$A$2:$G$162</formula>
    <oldFormula>Примечания!$A$2:$G$162</oldFormula>
  </rdn>
  <rcv guid="{80B49383-3F91-409A-996F-34ABFA0932ED}" action="add"/>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64:XFD1664">
    <dxf>
      <fill>
        <patternFill patternType="solid">
          <bgColor rgb="FFFFFF00"/>
        </patternFill>
      </fill>
    </dxf>
  </rfmt>
  <rfmt sheetId="2" sqref="E21" start="0" length="0">
    <dxf>
      <font>
        <sz val="10"/>
        <color auto="1"/>
        <name val="Times New Roman"/>
        <scheme val="none"/>
      </font>
      <numFmt numFmtId="2" formatCode="0.00"/>
      <fill>
        <patternFill patternType="solid">
          <bgColor rgb="FFFFFF00"/>
        </patternFill>
      </fill>
      <alignment horizontal="left" readingOrder="0"/>
    </dxf>
  </rfmt>
  <rcc rId="17797" sId="2">
    <nc r="D21" t="inlineStr">
      <is>
        <t>Нефтеюганский район</t>
      </is>
    </nc>
  </rcc>
  <rcc rId="17798" sId="2">
    <nc r="C21">
      <v>2022</v>
    </nc>
  </rcc>
  <rcc rId="17799" sId="2" odxf="1" dxf="1">
    <nc r="E21" t="inlineStr">
      <is>
        <t>пгт. Пойковский, мкр. 7-й, д. 6б</t>
      </is>
    </nc>
    <ndxf>
      <font>
        <sz val="10"/>
        <color auto="1"/>
        <name val="Times New Roman"/>
        <scheme val="none"/>
      </font>
      <numFmt numFmtId="0" formatCode="General"/>
      <fill>
        <patternFill patternType="none">
          <bgColor indexed="65"/>
        </patternFill>
      </fill>
      <alignment horizontal="center" readingOrder="0"/>
    </ndxf>
  </rcc>
  <rcc rId="17800" sId="2">
    <nc r="B21" t="inlineStr">
      <is>
        <t>+</t>
      </is>
    </nc>
  </rcc>
  <rcc rId="17801" sId="2">
    <nc r="A21">
      <v>32</v>
    </nc>
  </rcc>
  <rcc rId="17802" sId="2" odxf="1" dxf="1" numFmtId="4">
    <nc r="F21">
      <v>93954052.359999999</v>
    </nc>
    <ndxf>
      <numFmt numFmtId="4" formatCode="#,##0.00"/>
    </ndxf>
  </rcc>
  <rcc rId="17803" sId="2">
    <nc r="G21" t="inlineStr">
      <is>
        <t>33/01-Вх-1810 от 01.02.2022</t>
      </is>
    </nc>
  </rcc>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238:XFD1238">
    <dxf>
      <fill>
        <patternFill patternType="solid">
          <bgColor rgb="FF92D050"/>
        </patternFill>
      </fill>
    </dxf>
  </rfmt>
  <rfmt sheetId="1" sqref="A1239:XFD1239">
    <dxf>
      <fill>
        <patternFill patternType="solid">
          <bgColor rgb="FF92D050"/>
        </patternFill>
      </fill>
    </dxf>
  </rfmt>
  <rfmt sheetId="1" sqref="A1240:XFD1240">
    <dxf>
      <fill>
        <patternFill patternType="solid">
          <bgColor rgb="FF92D050"/>
        </patternFill>
      </fill>
    </dxf>
  </rfmt>
  <rfmt sheetId="1" sqref="A1241:XFD1241">
    <dxf>
      <fill>
        <patternFill patternType="solid">
          <bgColor rgb="FF92D050"/>
        </patternFill>
      </fill>
    </dxf>
  </rfmt>
  <rfmt sheetId="1" sqref="A1242:XFD1242">
    <dxf>
      <fill>
        <patternFill patternType="solid">
          <bgColor rgb="FF92D050"/>
        </patternFill>
      </fill>
    </dxf>
  </rfmt>
  <rfmt sheetId="1" sqref="A1243:XFD1243">
    <dxf>
      <fill>
        <patternFill patternType="solid">
          <bgColor rgb="FF92D050"/>
        </patternFill>
      </fill>
    </dxf>
  </rfmt>
  <rfmt sheetId="1" sqref="A1244:XFD1244">
    <dxf>
      <fill>
        <patternFill patternType="solid">
          <bgColor rgb="FF92D050"/>
        </patternFill>
      </fill>
    </dxf>
  </rfmt>
  <rcc rId="17804" sId="1" numFmtId="4">
    <oc r="E1245">
      <v>799730.17</v>
    </oc>
    <nc r="E1245">
      <v>359387.06</v>
    </nc>
  </rcc>
  <rfmt sheetId="1" sqref="A1245:XFD1245">
    <dxf>
      <fill>
        <patternFill patternType="solid">
          <bgColor rgb="FF92D050"/>
        </patternFill>
      </fill>
    </dxf>
  </rfmt>
  <rfmt sheetId="1" sqref="A1212:XFD1212">
    <dxf>
      <fill>
        <patternFill patternType="solid">
          <bgColor rgb="FF92D050"/>
        </patternFill>
      </fill>
    </dxf>
  </rfmt>
  <rfmt sheetId="1" sqref="A1213:XFD1213">
    <dxf>
      <fill>
        <patternFill patternType="solid">
          <bgColor rgb="FF92D050"/>
        </patternFill>
      </fill>
    </dxf>
  </rfmt>
  <rfmt sheetId="1" sqref="A1214:XFD1214">
    <dxf>
      <fill>
        <patternFill patternType="solid">
          <bgColor rgb="FF92D050"/>
        </patternFill>
      </fill>
    </dxf>
  </rfmt>
  <rfmt sheetId="1" sqref="A1215:XFD1215">
    <dxf>
      <fill>
        <patternFill patternType="solid">
          <bgColor rgb="FF92D050"/>
        </patternFill>
      </fill>
    </dxf>
  </rfmt>
  <rcc rId="17805" sId="1" numFmtId="4">
    <oc r="M1182">
      <v>1569465.03</v>
    </oc>
    <nc r="M1182">
      <v>874916.12</v>
    </nc>
  </rcc>
  <rfmt sheetId="1" sqref="M1182">
    <dxf>
      <fill>
        <patternFill patternType="solid">
          <bgColor rgb="FF92D050"/>
        </patternFill>
      </fill>
    </dxf>
  </rfmt>
  <rfmt sheetId="1" sqref="A1182:XFD1182">
    <dxf>
      <fill>
        <patternFill>
          <bgColor rgb="FF92D050"/>
        </patternFill>
      </fill>
    </dxf>
  </rfmt>
  <rcc rId="17806" sId="1" numFmtId="4">
    <oc r="O1183">
      <v>11162484.720000001</v>
    </oc>
    <nc r="O1183">
      <v>10694156.32</v>
    </nc>
  </rcc>
  <rcc rId="17807" sId="1" numFmtId="4">
    <oc r="D1183">
      <f>ROUND((F1183+G1183+H1183+I1183+J1183+K1183+M1183+O1183+P1183+Q1183+R1183+S1183)*0.0214,2)</f>
    </oc>
    <nc r="D1183">
      <v>153354.20000000001</v>
    </nc>
  </rcc>
  <rfmt sheetId="1" sqref="A1183:XFD1183">
    <dxf>
      <fill>
        <patternFill patternType="solid">
          <bgColor rgb="FF92D050"/>
        </patternFill>
      </fill>
    </dxf>
  </rfmt>
  <rcc rId="17808" sId="1" numFmtId="4">
    <oc r="E1246">
      <v>501905.3</v>
    </oc>
    <nc r="E1246">
      <v>210734.04</v>
    </nc>
  </rcc>
  <rcc rId="17809" sId="1" numFmtId="4">
    <oc r="E1247">
      <v>371974.87</v>
    </oc>
    <nc r="E1247">
      <v>181917.5</v>
    </nc>
  </rcc>
  <rfmt sheetId="1" sqref="A1246:XFD1247">
    <dxf>
      <fill>
        <patternFill patternType="solid">
          <bgColor rgb="FF92D050"/>
        </patternFill>
      </fill>
    </dxf>
  </rfmt>
  <rcc rId="17810" sId="1" numFmtId="4">
    <oc r="O1185">
      <v>16443749.42</v>
    </oc>
    <nc r="O1185">
      <v>31228012.890000001</v>
    </nc>
  </rcc>
  <rfmt sheetId="1" sqref="O1185">
    <dxf>
      <fill>
        <patternFill patternType="solid">
          <bgColor rgb="FF92D050"/>
        </patternFill>
      </fill>
    </dxf>
  </rfmt>
  <rcc rId="17811" sId="1" numFmtId="4">
    <oc r="Q1185">
      <v>14136787.08</v>
    </oc>
    <nc r="Q1185">
      <v>13518082.6</v>
    </nc>
  </rcc>
  <rfmt sheetId="1" sqref="Q1185">
    <dxf>
      <fill>
        <patternFill patternType="solid">
          <bgColor rgb="FF92D050"/>
        </patternFill>
      </fill>
    </dxf>
  </rfmt>
  <rcc rId="17812" sId="1" numFmtId="4">
    <oc r="D1185">
      <f>ROUND((F1185+G1185+H1185+I1185+J1185+K1185+M1185+O1185+P1185+Q1185+R1185+S1185)*0.0214,2)</f>
    </oc>
    <nc r="D1185">
      <v>837646.90999999992</v>
    </nc>
  </rcc>
  <rfmt sheetId="1" sqref="A1185:XFD1185">
    <dxf>
      <fill>
        <patternFill>
          <bgColor rgb="FF92D050"/>
        </patternFill>
      </fill>
    </dxf>
  </rfmt>
  <rcc rId="17813" sId="1" numFmtId="4">
    <oc r="Q1186">
      <v>7002835.0899999999</v>
    </oc>
    <nc r="Q1186">
      <v>6964807.96</v>
    </nc>
  </rcc>
  <rfmt sheetId="1" sqref="Q1186">
    <dxf>
      <fill>
        <patternFill patternType="solid">
          <bgColor rgb="FF92D050"/>
        </patternFill>
      </fill>
    </dxf>
  </rfmt>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14" sId="1" numFmtId="4">
    <oc r="O1187">
      <v>3765169</v>
    </oc>
    <nc r="O1187">
      <v>5405058.5199999996</v>
    </nc>
  </rcc>
  <rfmt sheetId="1" sqref="O1187">
    <dxf>
      <fill>
        <patternFill patternType="solid">
          <bgColor rgb="FF92D050"/>
        </patternFill>
      </fill>
    </dxf>
  </rfmt>
  <rcc rId="17815" sId="1" numFmtId="4">
    <oc r="D1187">
      <f>ROUND((F1187+G1187+H1187+I1187+J1187+K1187+M1187+O1187+P1187+Q1187+R1187+S1187)*0.0214,2)</f>
    </oc>
    <nc r="D1187">
      <v>46861.86</v>
    </nc>
  </rcc>
  <rfmt sheetId="1" sqref="A1187:XFD1187">
    <dxf>
      <fill>
        <patternFill>
          <bgColor rgb="FF92D050"/>
        </patternFill>
      </fill>
    </dxf>
  </rfmt>
  <rcc rId="17816" sId="1" numFmtId="4">
    <oc r="O1188">
      <v>11215123.359999999</v>
    </oc>
    <nc r="O1188">
      <v>24118465.609999999</v>
    </nc>
  </rcc>
  <rfmt sheetId="1" sqref="O1188">
    <dxf>
      <fill>
        <patternFill patternType="solid">
          <bgColor rgb="FF92D050"/>
        </patternFill>
      </fill>
    </dxf>
  </rfmt>
  <rcc rId="17817" sId="1" numFmtId="4">
    <oc r="D1188">
      <f>ROUND((F1188+G1188+H1188+I1188+J1188+K1188+M1188+O1188+P1188+Q1188+R1188+S1188)*0.0214,2)</f>
    </oc>
    <nc r="D1188">
      <v>451497.68</v>
    </nc>
  </rcc>
  <rfmt sheetId="1" sqref="A1188:XFD1188">
    <dxf>
      <fill>
        <patternFill>
          <bgColor rgb="FF92D050"/>
        </patternFill>
      </fill>
    </dxf>
  </rfmt>
  <rcc rId="17818" sId="1" numFmtId="4">
    <oc r="O1189">
      <v>17302965.719999999</v>
    </oc>
    <nc r="O1189">
      <v>25841002.989999998</v>
    </nc>
  </rcc>
  <rfmt sheetId="1" sqref="O1189">
    <dxf>
      <fill>
        <patternFill patternType="solid">
          <bgColor rgb="FF92D050"/>
        </patternFill>
      </fill>
    </dxf>
  </rfmt>
  <rcc rId="17819" sId="1" numFmtId="4">
    <oc r="D1189">
      <f>ROUND((F1189+G1189+H1189+I1189+J1189+K1189+M1189+O1189+P1189+Q1189+R1189+S1189)*0.0214,2)</f>
    </oc>
    <nc r="D1189">
      <v>224041.5</v>
    </nc>
  </rcc>
  <rfmt sheetId="1" sqref="A1189:XFD1189">
    <dxf>
      <fill>
        <patternFill>
          <bgColor rgb="FF92D050"/>
        </patternFill>
      </fill>
    </dxf>
  </rfmt>
  <rfmt sheetId="1" sqref="A1190:XFD1190">
    <dxf>
      <fill>
        <patternFill patternType="solid">
          <bgColor rgb="FF92D050"/>
        </patternFill>
      </fill>
    </dxf>
  </rfmt>
  <rcc rId="17820" sId="1" numFmtId="4">
    <oc r="F1191">
      <v>2027498.02</v>
    </oc>
    <nc r="F1191">
      <v>1308506.32</v>
    </nc>
  </rcc>
  <rfmt sheetId="1" sqref="F1191">
    <dxf>
      <fill>
        <patternFill patternType="solid">
          <bgColor rgb="FF92D050"/>
        </patternFill>
      </fill>
    </dxf>
  </rfmt>
  <rcc rId="17821" sId="1" numFmtId="4">
    <oc r="O1191">
      <v>8152528.4299999997</v>
    </oc>
    <nc r="O1191">
      <v>5531048.6100000003</v>
    </nc>
  </rcc>
  <rfmt sheetId="1" sqref="O1191">
    <dxf>
      <fill>
        <patternFill patternType="solid">
          <bgColor rgb="FF92D050"/>
        </patternFill>
      </fill>
    </dxf>
  </rfmt>
  <rcc rId="17822" sId="1" numFmtId="4">
    <oc r="Q1191">
      <v>5940301.1600000001</v>
    </oc>
    <nc r="Q1191">
      <v>4417198.46</v>
    </nc>
  </rcc>
  <rfmt sheetId="1" sqref="Q1191">
    <dxf>
      <fill>
        <patternFill patternType="solid">
          <bgColor rgb="FF92D050"/>
        </patternFill>
      </fill>
    </dxf>
  </rfmt>
  <rcc rId="17823" sId="1" numFmtId="4">
    <oc r="D1191">
      <f>ROUND((F1191+G1191+H1191+I1191+J1191+K1191+M1191+O1191+P1191+Q1191+R1191+S1191)*0.0214,2)</f>
    </oc>
    <nc r="D1191">
      <v>36922.149999999994</v>
    </nc>
  </rcc>
  <rfmt sheetId="1" sqref="A1191:XFD1191">
    <dxf>
      <fill>
        <patternFill>
          <bgColor rgb="FF92D050"/>
        </patternFill>
      </fill>
    </dxf>
  </rfmt>
  <rcc rId="17824" sId="1" numFmtId="4">
    <oc r="E1192">
      <v>170462.94</v>
    </oc>
    <nc r="E1192">
      <v>188517.69</v>
    </nc>
  </rcc>
  <rfmt sheetId="1" sqref="A1192:XFD1192">
    <dxf>
      <fill>
        <patternFill patternType="solid">
          <bgColor rgb="FF92D050"/>
        </patternFill>
      </fill>
    </dxf>
  </rfmt>
  <rfmt sheetId="1" sqref="A1248:XFD1248">
    <dxf>
      <fill>
        <patternFill patternType="solid">
          <bgColor rgb="FF92D050"/>
        </patternFill>
      </fill>
    </dxf>
  </rfmt>
  <rfmt sheetId="1" sqref="A1249:XFD1249">
    <dxf>
      <fill>
        <patternFill patternType="solid">
          <bgColor rgb="FF92D050"/>
        </patternFill>
      </fill>
    </dxf>
  </rfmt>
  <rcc rId="17825" sId="1" numFmtId="4">
    <oc r="E1251">
      <v>1355216.82</v>
    </oc>
    <nc r="E1251">
      <v>284759.21000000002</v>
    </nc>
  </rcc>
  <rfmt sheetId="1" sqref="A1250:XFD1251">
    <dxf>
      <fill>
        <patternFill patternType="solid">
          <bgColor rgb="FF92D050"/>
        </patternFill>
      </fill>
    </dxf>
  </rfmt>
  <rcc rId="17826" sId="1" numFmtId="4">
    <oc r="E1256">
      <v>140354.85999999999</v>
    </oc>
    <nc r="E1256">
      <v>269254.84999999998</v>
    </nc>
  </rcc>
  <rfmt sheetId="1" sqref="A1256:XFD1256">
    <dxf>
      <fill>
        <patternFill patternType="solid">
          <bgColor rgb="FF92D050"/>
        </patternFill>
      </fill>
    </dxf>
  </rfmt>
  <rfmt sheetId="1" sqref="H1257">
    <dxf>
      <fill>
        <patternFill patternType="solid">
          <bgColor rgb="FF92D050"/>
        </patternFill>
      </fill>
    </dxf>
  </rfmt>
  <rfmt sheetId="1" sqref="I1257">
    <dxf>
      <fill>
        <patternFill patternType="solid">
          <bgColor rgb="FF92D050"/>
        </patternFill>
      </fill>
    </dxf>
  </rfmt>
  <rfmt sheetId="1" sqref="J1257">
    <dxf>
      <fill>
        <patternFill patternType="solid">
          <bgColor rgb="FF92D050"/>
        </patternFill>
      </fill>
    </dxf>
  </rfmt>
  <rcc rId="17827" sId="1" numFmtId="4">
    <oc r="O1257">
      <v>27501591.940000001</v>
    </oc>
    <nc r="O1257">
      <v>17882685.609999999</v>
    </nc>
  </rcc>
  <rfmt sheetId="1" sqref="O1257">
    <dxf>
      <fill>
        <patternFill patternType="solid">
          <bgColor rgb="FF92D050"/>
        </patternFill>
      </fill>
    </dxf>
  </rfmt>
  <rfmt sheetId="1" sqref="R1257">
    <dxf>
      <fill>
        <patternFill patternType="solid">
          <bgColor rgb="FF92D050"/>
        </patternFill>
      </fill>
    </dxf>
  </rfmt>
  <rfmt sheetId="1" sqref="F1258">
    <dxf>
      <fill>
        <patternFill patternType="solid">
          <bgColor rgb="FF92D050"/>
        </patternFill>
      </fill>
    </dxf>
  </rfmt>
  <rfmt sheetId="1" sqref="H1258">
    <dxf>
      <fill>
        <patternFill patternType="solid">
          <bgColor rgb="FF92D050"/>
        </patternFill>
      </fill>
    </dxf>
  </rfmt>
  <rcc rId="17828" sId="1" numFmtId="4">
    <oc r="D1258">
      <f>ROUND((F1258+G1258+H1258+I1258+J1258+K1258+M1258+O1258+P1258+Q1258+R1258+S1258)*0.0214,2)</f>
    </oc>
    <nc r="D1258">
      <v>83567.350000000006</v>
    </nc>
  </rcc>
  <rfmt sheetId="1" sqref="A1258:XFD1258">
    <dxf>
      <fill>
        <patternFill>
          <bgColor rgb="FF92D050"/>
        </patternFill>
      </fill>
    </dxf>
  </rfmt>
  <rcc rId="17829" sId="1" numFmtId="4">
    <oc r="D1259">
      <f>ROUND((F1259+G1259+H1259+I1259+J1259+K1259+M1259+O1259+P1259+Q1259+R1259+S1259)*0.0214,2)</f>
    </oc>
    <nc r="D1259">
      <v>88111.66</v>
    </nc>
  </rcc>
  <rfmt sheetId="1" sqref="A1259:XFD1259">
    <dxf>
      <fill>
        <patternFill patternType="solid">
          <bgColor rgb="FF92D050"/>
        </patternFill>
      </fill>
    </dxf>
  </rfmt>
  <rfmt sheetId="1" sqref="G1260">
    <dxf>
      <fill>
        <patternFill patternType="solid">
          <bgColor rgb="FF92D050"/>
        </patternFill>
      </fill>
    </dxf>
  </rfmt>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781">
    <dxf>
      <fill>
        <patternFill patternType="solid">
          <bgColor rgb="FFFFFF00"/>
        </patternFill>
      </fill>
    </dxf>
  </rfmt>
  <rcc rId="17830" sId="1" numFmtId="4">
    <oc r="G1781">
      <v>11258978.1</v>
    </oc>
    <nc r="G1781">
      <v>5520050.5499999998</v>
    </nc>
  </rcc>
  <rfmt sheetId="1" sqref="J1781">
    <dxf>
      <fill>
        <patternFill patternType="solid">
          <bgColor rgb="FFFFFF00"/>
        </patternFill>
      </fill>
    </dxf>
  </rfmt>
  <rcc rId="17831" sId="1" numFmtId="4">
    <oc r="J1781">
      <v>4674193.7</v>
    </oc>
    <nc r="J1781">
      <v>2746758.39</v>
    </nc>
  </rcc>
  <rfmt sheetId="1" sqref="R1781">
    <dxf>
      <fill>
        <patternFill patternType="solid">
          <bgColor rgb="FFFFFF00"/>
        </patternFill>
      </fill>
    </dxf>
  </rfmt>
  <rcc rId="17832" sId="1" numFmtId="4">
    <oc r="R1781">
      <v>22992712.68</v>
    </oc>
    <nc r="R1781">
      <v>23191840.059999999</v>
    </nc>
  </rcc>
  <rfmt sheetId="1" sqref="G1782">
    <dxf>
      <fill>
        <patternFill patternType="solid">
          <bgColor rgb="FFFFFF00"/>
        </patternFill>
      </fill>
    </dxf>
  </rfmt>
  <rcc rId="17833" sId="1" numFmtId="4">
    <oc r="G1782">
      <v>6503892.4800000004</v>
    </oc>
    <nc r="G1782">
      <v>2546012.62</v>
    </nc>
  </rcc>
  <rfmt sheetId="1" sqref="J1782">
    <dxf>
      <fill>
        <patternFill patternType="solid">
          <bgColor rgb="FFFFFF00"/>
        </patternFill>
      </fill>
    </dxf>
  </rfmt>
  <rcc rId="17834" sId="1" numFmtId="4">
    <oc r="J1782">
      <v>2700107.68</v>
    </oc>
    <nc r="J1782">
      <v>2065706.17</v>
    </nc>
  </rcc>
  <rfmt sheetId="1" sqref="P1782">
    <dxf>
      <fill>
        <patternFill patternType="solid">
          <bgColor rgb="FFFFFF00"/>
        </patternFill>
      </fill>
    </dxf>
  </rfmt>
  <rcc rId="17835" sId="1" numFmtId="4">
    <oc r="P1782">
      <v>3019978.59</v>
    </oc>
    <nc r="P1782">
      <v>2150901.06</v>
    </nc>
  </rcc>
  <rcv guid="{80B49383-3F91-409A-996F-34ABFA0932ED}" action="delete"/>
  <rdn rId="0" localSheetId="1" customView="1" name="Z_80B49383_3F91_409A_996F_34ABFA0932ED_.wvu.PrintArea" hidden="1" oldHidden="1">
    <formula>'2020-2022'!$2:$7</formula>
    <oldFormula>'2020-2022'!$2:$7</oldFormula>
  </rdn>
  <rdn rId="0" localSheetId="1" customView="1" name="Z_80B49383_3F91_409A_996F_34ABFA0932ED_.wvu.PrintTitles" hidden="1" oldHidden="1">
    <formula>'2020-2022'!$2:$7</formula>
    <oldFormula>'2020-2022'!$2:$7</oldFormula>
  </rdn>
  <rdn rId="0" localSheetId="1" customView="1" name="Z_80B49383_3F91_409A_996F_34ABFA0932ED_.wvu.FilterData" hidden="1" oldHidden="1">
    <formula>'2020-2022'!$A$7:$S$2127</formula>
    <oldFormula>'2020-2022'!$A$7:$S$2127</oldFormula>
  </rdn>
  <rdn rId="0" localSheetId="2" customView="1" name="Z_80B49383_3F91_409A_996F_34ABFA0932ED_.wvu.FilterData" hidden="1" oldHidden="1">
    <formula>Примечания!$A$2:$G$162</formula>
    <oldFormula>Примечания!$A$2:$G$162</oldFormula>
  </rdn>
  <rcv guid="{80B49383-3F91-409A-996F-34ABFA0932E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4">
  <userInfo guid="{AE1077C0-6668-4CAB-A34E-20FE00A03B57}" name="Корчагина София Александровна" id="-1610897317" dateTime="2021-12-16T11:08:36"/>
  <userInfo guid="{31B8A66C-873C-448D-85A4-A8C72322A14A}" name="Корчагина София Александровна" id="-1610880813" dateTime="2022-01-18T16:31:30"/>
  <userInfo guid="{14D096CA-9341-4579-A697-6FE898D85F7D}" name="Корчагина София Александровна" id="-1610894095" dateTime="2022-03-04T11:17:40"/>
  <userInfo guid="{901CE737-0385-4924-A726-A2A575ECD652}" name="Хорошавина Вероника Евгеньевна" id="-1018849096" dateTime="2022-12-20T09:57:21"/>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microsoft.com/office/2006/relationships/wsSortMap" Target="wsSortMap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11" Type="http://schemas.microsoft.com/office/2006/relationships/wsSortMap" Target="wsSortMap2.xml"/><Relationship Id="rId5" Type="http://schemas.openxmlformats.org/officeDocument/2006/relationships/printerSettings" Target="../printerSettings/printerSettings13.bin"/><Relationship Id="rId10" Type="http://schemas.openxmlformats.org/officeDocument/2006/relationships/printerSettings" Target="../printerSettings/printerSettings18.bin"/><Relationship Id="rId4" Type="http://schemas.openxmlformats.org/officeDocument/2006/relationships/printerSettings" Target="../printerSettings/printerSettings12.bin"/><Relationship Id="rId9"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77"/>
  <sheetViews>
    <sheetView tabSelected="1" zoomScaleNormal="100" workbookViewId="0">
      <pane ySplit="10" topLeftCell="A11" activePane="bottomLeft" state="frozen"/>
      <selection pane="bottomLeft" activeCell="A1898" sqref="A1898:XFD1975"/>
    </sheetView>
  </sheetViews>
  <sheetFormatPr defaultColWidth="9.140625" defaultRowHeight="15" x14ac:dyDescent="0.25"/>
  <cols>
    <col min="1" max="1" width="8.28515625" style="14" bestFit="1" customWidth="1"/>
    <col min="2" max="2" width="46.140625" style="14" bestFit="1" customWidth="1"/>
    <col min="3" max="5" width="16.140625" style="14" customWidth="1"/>
    <col min="6" max="6" width="15.28515625" style="14" bestFit="1" customWidth="1"/>
    <col min="7" max="7" width="16" style="14" bestFit="1" customWidth="1"/>
    <col min="8" max="8" width="19.42578125" style="14" bestFit="1" customWidth="1"/>
    <col min="9" max="9" width="20.5703125" style="14" bestFit="1" customWidth="1"/>
    <col min="10" max="10" width="14.85546875" style="14" bestFit="1" customWidth="1"/>
    <col min="11" max="11" width="12.42578125" style="14" bestFit="1" customWidth="1"/>
    <col min="12" max="12" width="9.28515625" style="14" bestFit="1" customWidth="1"/>
    <col min="13" max="13" width="16" style="14" bestFit="1" customWidth="1"/>
    <col min="14" max="14" width="9.7109375" style="14" bestFit="1" customWidth="1"/>
    <col min="15" max="15" width="16" style="14" bestFit="1" customWidth="1"/>
    <col min="16" max="16" width="26.7109375" style="14" bestFit="1" customWidth="1"/>
    <col min="17" max="17" width="16" style="14" bestFit="1" customWidth="1"/>
    <col min="18" max="18" width="24.140625" style="14" bestFit="1" customWidth="1"/>
    <col min="19" max="19" width="16.85546875" style="14" bestFit="1" customWidth="1"/>
    <col min="20" max="20" width="55" style="14" bestFit="1" customWidth="1"/>
    <col min="21" max="16384" width="9.140625" style="14"/>
  </cols>
  <sheetData>
    <row r="1" spans="1:19" x14ac:dyDescent="0.25">
      <c r="A1" s="13"/>
      <c r="C1" s="15"/>
      <c r="D1" s="15"/>
      <c r="E1" s="15"/>
      <c r="F1" s="16"/>
      <c r="G1" s="16"/>
      <c r="H1" s="16"/>
      <c r="I1" s="16"/>
      <c r="J1" s="16"/>
      <c r="K1" s="16"/>
      <c r="L1" s="17"/>
      <c r="M1" s="16"/>
      <c r="N1" s="16"/>
      <c r="O1" s="18"/>
      <c r="P1" s="18"/>
      <c r="Q1" s="18"/>
      <c r="R1" s="18"/>
      <c r="S1" s="18"/>
    </row>
    <row r="2" spans="1:19" ht="20.25" customHeight="1" x14ac:dyDescent="0.25">
      <c r="A2" s="174" t="s">
        <v>0</v>
      </c>
      <c r="B2" s="174"/>
      <c r="C2" s="175"/>
      <c r="D2" s="174"/>
      <c r="E2" s="174"/>
      <c r="F2" s="174"/>
      <c r="G2" s="174"/>
      <c r="H2" s="174"/>
      <c r="I2" s="174"/>
      <c r="J2" s="174"/>
      <c r="K2" s="174"/>
      <c r="L2" s="195"/>
      <c r="M2" s="174"/>
      <c r="N2" s="195"/>
      <c r="O2" s="196"/>
      <c r="P2" s="196"/>
      <c r="Q2" s="196"/>
      <c r="R2" s="196"/>
      <c r="S2" s="196"/>
    </row>
    <row r="3" spans="1:19" x14ac:dyDescent="0.25">
      <c r="A3" s="197" t="s">
        <v>1018</v>
      </c>
      <c r="B3" s="199" t="s">
        <v>1</v>
      </c>
      <c r="C3" s="201" t="s">
        <v>2</v>
      </c>
      <c r="D3" s="203" t="s">
        <v>1042</v>
      </c>
      <c r="E3" s="201" t="s">
        <v>1041</v>
      </c>
      <c r="F3" s="204" t="s">
        <v>3</v>
      </c>
      <c r="G3" s="205"/>
      <c r="H3" s="205"/>
      <c r="I3" s="205"/>
      <c r="J3" s="205"/>
      <c r="K3" s="205"/>
      <c r="L3" s="206"/>
      <c r="M3" s="205"/>
      <c r="N3" s="206"/>
      <c r="O3" s="207"/>
      <c r="P3" s="207"/>
      <c r="Q3" s="207"/>
      <c r="R3" s="207"/>
      <c r="S3" s="208"/>
    </row>
    <row r="4" spans="1:19" x14ac:dyDescent="0.25">
      <c r="A4" s="197"/>
      <c r="B4" s="199"/>
      <c r="C4" s="201"/>
      <c r="D4" s="201"/>
      <c r="E4" s="201"/>
      <c r="F4" s="209" t="s">
        <v>1040</v>
      </c>
      <c r="G4" s="210"/>
      <c r="H4" s="210"/>
      <c r="I4" s="210"/>
      <c r="J4" s="210"/>
      <c r="K4" s="211"/>
      <c r="L4" s="212" t="s">
        <v>1043</v>
      </c>
      <c r="M4" s="213"/>
      <c r="N4" s="216" t="s">
        <v>4</v>
      </c>
      <c r="O4" s="217"/>
      <c r="P4" s="192" t="s">
        <v>5</v>
      </c>
      <c r="Q4" s="193" t="s">
        <v>6</v>
      </c>
      <c r="R4" s="193" t="s">
        <v>7</v>
      </c>
      <c r="S4" s="193" t="s">
        <v>8</v>
      </c>
    </row>
    <row r="5" spans="1:19" ht="22.15" customHeight="1" x14ac:dyDescent="0.25">
      <c r="A5" s="197"/>
      <c r="B5" s="199"/>
      <c r="C5" s="202"/>
      <c r="D5" s="202"/>
      <c r="E5" s="202"/>
      <c r="F5" s="19" t="s">
        <v>9</v>
      </c>
      <c r="G5" s="19" t="s">
        <v>10</v>
      </c>
      <c r="H5" s="19" t="s">
        <v>11</v>
      </c>
      <c r="I5" s="19" t="s">
        <v>12</v>
      </c>
      <c r="J5" s="19" t="s">
        <v>13</v>
      </c>
      <c r="K5" s="19" t="s">
        <v>14</v>
      </c>
      <c r="L5" s="214"/>
      <c r="M5" s="215"/>
      <c r="N5" s="216"/>
      <c r="O5" s="217"/>
      <c r="P5" s="192"/>
      <c r="Q5" s="194"/>
      <c r="R5" s="194"/>
      <c r="S5" s="194"/>
    </row>
    <row r="6" spans="1:19" x14ac:dyDescent="0.25">
      <c r="A6" s="198"/>
      <c r="B6" s="200"/>
      <c r="C6" s="20" t="s">
        <v>15</v>
      </c>
      <c r="D6" s="20" t="s">
        <v>15</v>
      </c>
      <c r="E6" s="20" t="s">
        <v>15</v>
      </c>
      <c r="F6" s="119" t="s">
        <v>15</v>
      </c>
      <c r="G6" s="119" t="s">
        <v>15</v>
      </c>
      <c r="H6" s="119" t="s">
        <v>15</v>
      </c>
      <c r="I6" s="119" t="s">
        <v>15</v>
      </c>
      <c r="J6" s="119" t="s">
        <v>15</v>
      </c>
      <c r="K6" s="119" t="s">
        <v>15</v>
      </c>
      <c r="L6" s="21" t="s">
        <v>16</v>
      </c>
      <c r="M6" s="119" t="s">
        <v>15</v>
      </c>
      <c r="N6" s="119" t="s">
        <v>17</v>
      </c>
      <c r="O6" s="120" t="s">
        <v>15</v>
      </c>
      <c r="P6" s="120" t="s">
        <v>15</v>
      </c>
      <c r="Q6" s="120" t="s">
        <v>15</v>
      </c>
      <c r="R6" s="120" t="s">
        <v>15</v>
      </c>
      <c r="S6" s="120" t="s">
        <v>15</v>
      </c>
    </row>
    <row r="7" spans="1:19" x14ac:dyDescent="0.25">
      <c r="A7" s="22">
        <v>1</v>
      </c>
      <c r="B7" s="22">
        <v>2</v>
      </c>
      <c r="C7" s="22">
        <v>3</v>
      </c>
      <c r="D7" s="22">
        <v>4</v>
      </c>
      <c r="E7" s="22">
        <v>5</v>
      </c>
      <c r="F7" s="22">
        <v>6</v>
      </c>
      <c r="G7" s="22">
        <v>7</v>
      </c>
      <c r="H7" s="22">
        <v>8</v>
      </c>
      <c r="I7" s="22">
        <v>9</v>
      </c>
      <c r="J7" s="22">
        <v>10</v>
      </c>
      <c r="K7" s="22">
        <v>11</v>
      </c>
      <c r="L7" s="23">
        <v>12</v>
      </c>
      <c r="M7" s="22">
        <v>13</v>
      </c>
      <c r="N7" s="22">
        <v>14</v>
      </c>
      <c r="O7" s="22">
        <v>15</v>
      </c>
      <c r="P7" s="22">
        <v>16</v>
      </c>
      <c r="Q7" s="22">
        <v>17</v>
      </c>
      <c r="R7" s="22">
        <v>18</v>
      </c>
      <c r="S7" s="22">
        <v>19</v>
      </c>
    </row>
    <row r="8" spans="1:19" ht="24" x14ac:dyDescent="0.25">
      <c r="A8" s="24">
        <f>A10+A783+A1471</f>
        <v>1837</v>
      </c>
      <c r="B8" s="25" t="s">
        <v>1147</v>
      </c>
      <c r="C8" s="26">
        <f>ROUND(SUM(D8+E8+F8+G8+H8+I8+J8+K8+M8+O8+P8+Q8+S8+R8),2)</f>
        <v>12024209361.450001</v>
      </c>
      <c r="D8" s="24">
        <f t="shared" ref="D8:M8" si="0">D10+D783+D1471</f>
        <v>166915784.65999997</v>
      </c>
      <c r="E8" s="27">
        <f t="shared" si="0"/>
        <v>276732335.08999997</v>
      </c>
      <c r="F8" s="27">
        <f t="shared" si="0"/>
        <v>467683288.67999995</v>
      </c>
      <c r="G8" s="27">
        <f t="shared" si="0"/>
        <v>1563082217.8100002</v>
      </c>
      <c r="H8" s="27">
        <f t="shared" si="0"/>
        <v>703191748.36999989</v>
      </c>
      <c r="I8" s="27">
        <f t="shared" si="0"/>
        <v>334455445.71000004</v>
      </c>
      <c r="J8" s="27">
        <f t="shared" si="0"/>
        <v>620814466.08000004</v>
      </c>
      <c r="K8" s="27">
        <f t="shared" si="0"/>
        <v>5183962.9300000006</v>
      </c>
      <c r="L8" s="28">
        <f t="shared" si="0"/>
        <v>466</v>
      </c>
      <c r="M8" s="27">
        <f t="shared" si="0"/>
        <v>1240519700.9200001</v>
      </c>
      <c r="N8" s="116" t="s">
        <v>18</v>
      </c>
      <c r="O8" s="27">
        <f>O10+O783+O1471</f>
        <v>2738902940.6800003</v>
      </c>
      <c r="P8" s="27">
        <f>P10+P783+P1471</f>
        <v>359682807.70999998</v>
      </c>
      <c r="Q8" s="27">
        <f>Q10+Q783+Q1471</f>
        <v>1348013754.95</v>
      </c>
      <c r="R8" s="27">
        <f>R10+R783+R1471</f>
        <v>2196844611.1999998</v>
      </c>
      <c r="S8" s="27">
        <f>S10+S783+S1471</f>
        <v>2186296.66</v>
      </c>
    </row>
    <row r="9" spans="1:19" ht="15.75" x14ac:dyDescent="0.25">
      <c r="A9" s="161" t="s">
        <v>19</v>
      </c>
      <c r="B9" s="162"/>
      <c r="C9" s="163"/>
      <c r="D9" s="162"/>
      <c r="E9" s="162"/>
      <c r="F9" s="162"/>
      <c r="G9" s="162"/>
      <c r="H9" s="162"/>
      <c r="I9" s="162"/>
      <c r="J9" s="162"/>
      <c r="K9" s="162"/>
      <c r="L9" s="162"/>
      <c r="M9" s="162"/>
      <c r="N9" s="162"/>
      <c r="O9" s="162"/>
      <c r="P9" s="162"/>
      <c r="Q9" s="162"/>
      <c r="R9" s="162"/>
      <c r="S9" s="164"/>
    </row>
    <row r="10" spans="1:19" hidden="1" x14ac:dyDescent="0.25">
      <c r="A10" s="29">
        <f>A780</f>
        <v>731</v>
      </c>
      <c r="B10" s="114" t="s">
        <v>20</v>
      </c>
      <c r="C10" s="26">
        <f>ROUND(SUM(D10+E10+F10+G10+H10+I10+J10+K10+M10+O10+P10+Q10+S10+R10),2)</f>
        <v>2328089916.1900001</v>
      </c>
      <c r="D10" s="27">
        <f t="shared" ref="D10:M10" si="1">ROUND(SUM(D22+D34+D65+D93+D111+D152+D182+D279+D296+D337+D340+D358+D380+D387+D597+D624+D685+D706+D761+D781),2)</f>
        <v>19978764.050000001</v>
      </c>
      <c r="E10" s="27">
        <f t="shared" si="1"/>
        <v>154263649.09</v>
      </c>
      <c r="F10" s="27">
        <f t="shared" si="1"/>
        <v>62514037.880000003</v>
      </c>
      <c r="G10" s="27">
        <f t="shared" si="1"/>
        <v>134746967.99000001</v>
      </c>
      <c r="H10" s="27">
        <f t="shared" si="1"/>
        <v>52342573.890000001</v>
      </c>
      <c r="I10" s="27">
        <f t="shared" si="1"/>
        <v>23469758.809999999</v>
      </c>
      <c r="J10" s="27">
        <f t="shared" si="1"/>
        <v>57966253.939999998</v>
      </c>
      <c r="K10" s="27">
        <f t="shared" si="1"/>
        <v>0</v>
      </c>
      <c r="L10" s="27">
        <f t="shared" si="1"/>
        <v>251</v>
      </c>
      <c r="M10" s="27">
        <f t="shared" si="1"/>
        <v>590112132.37</v>
      </c>
      <c r="N10" s="27" t="s">
        <v>18</v>
      </c>
      <c r="O10" s="27">
        <f>ROUND(SUM(O22+O34+O65+O93+O111+O152+O182+O279+O296+O337+O340+O358+O380+O387+O597+O624+O685+O706+O761+O781),2)</f>
        <v>613485555.49000001</v>
      </c>
      <c r="P10" s="27">
        <f>ROUND(SUM(P22+P34+P65+P93+P111+P152+P182+P279+P296+P337+P340+P358+P380+P387+P597+P624+P685+P706+P761+P781),2)</f>
        <v>13664208.52</v>
      </c>
      <c r="Q10" s="27">
        <f>ROUND(SUM(Q22+Q34+Q65+Q93+Q111+Q152+Q182+Q279+Q296+Q337+Q340+Q358+Q380+Q387+Q597+Q624+Q685+Q706+Q761+Q781),2)</f>
        <v>182378122.81999999</v>
      </c>
      <c r="R10" s="27">
        <f>ROUND(SUM(R22+R34+R65+R93+R111+R152+R182+R279+R296+R337+R340+R358+R380+R387+R597+R624+R685+R706+R761+R781),2)</f>
        <v>423167891.33999997</v>
      </c>
      <c r="S10" s="27">
        <f>ROUND(SUM(S22+S34+S65+S93+S111+S152+S182+S279+S296+S337+S340+S358+S380+S387+S597+S624+S685+S706+S761+S781),2)</f>
        <v>0</v>
      </c>
    </row>
    <row r="11" spans="1:19" ht="15.75" hidden="1" x14ac:dyDescent="0.25">
      <c r="A11" s="161" t="s">
        <v>1056</v>
      </c>
      <c r="B11" s="162"/>
      <c r="C11" s="167"/>
      <c r="D11" s="30"/>
      <c r="E11" s="117"/>
      <c r="F11" s="31"/>
      <c r="G11" s="32"/>
      <c r="H11" s="32"/>
      <c r="I11" s="32"/>
      <c r="J11" s="32"/>
      <c r="K11" s="32"/>
      <c r="L11" s="33"/>
      <c r="M11" s="32"/>
      <c r="N11" s="34"/>
      <c r="O11" s="32"/>
      <c r="P11" s="32"/>
      <c r="Q11" s="32"/>
      <c r="R11" s="32"/>
      <c r="S11" s="32"/>
    </row>
    <row r="12" spans="1:19" hidden="1" x14ac:dyDescent="0.25">
      <c r="A12" s="35">
        <v>1</v>
      </c>
      <c r="B12" s="36" t="s">
        <v>21</v>
      </c>
      <c r="C12" s="37">
        <f t="shared" ref="C12:C22" si="2">ROUND(SUM(D12+E12+F12+G12+H12+I12+J12+K12+M12+O12+P12+Q12+R12+S12),2)</f>
        <v>11362.45</v>
      </c>
      <c r="D12" s="38"/>
      <c r="E12" s="39">
        <v>11362.45</v>
      </c>
      <c r="F12" s="39"/>
      <c r="G12" s="39"/>
      <c r="H12" s="39"/>
      <c r="I12" s="39"/>
      <c r="J12" s="39"/>
      <c r="K12" s="39"/>
      <c r="L12" s="40"/>
      <c r="M12" s="39"/>
      <c r="N12" s="39"/>
      <c r="O12" s="41"/>
      <c r="P12" s="39"/>
      <c r="Q12" s="39"/>
      <c r="R12" s="39"/>
      <c r="S12" s="39"/>
    </row>
    <row r="13" spans="1:19" hidden="1" x14ac:dyDescent="0.25">
      <c r="A13" s="35">
        <v>2</v>
      </c>
      <c r="B13" s="42" t="s">
        <v>22</v>
      </c>
      <c r="C13" s="95">
        <f t="shared" si="2"/>
        <v>27242.82</v>
      </c>
      <c r="D13" s="43"/>
      <c r="E13" s="44">
        <v>27242.82</v>
      </c>
      <c r="F13" s="44"/>
      <c r="G13" s="44"/>
      <c r="H13" s="44"/>
      <c r="I13" s="44"/>
      <c r="J13" s="44"/>
      <c r="K13" s="44"/>
      <c r="L13" s="30"/>
      <c r="M13" s="44"/>
      <c r="N13" s="44"/>
      <c r="O13" s="45"/>
      <c r="P13" s="44"/>
      <c r="Q13" s="45"/>
      <c r="R13" s="44"/>
      <c r="S13" s="44"/>
    </row>
    <row r="14" spans="1:19" hidden="1" x14ac:dyDescent="0.25">
      <c r="A14" s="35">
        <v>3</v>
      </c>
      <c r="B14" s="46" t="s">
        <v>23</v>
      </c>
      <c r="C14" s="95">
        <f t="shared" si="2"/>
        <v>167906.24</v>
      </c>
      <c r="D14" s="43"/>
      <c r="E14" s="44">
        <v>167906.24</v>
      </c>
      <c r="F14" s="47"/>
      <c r="G14" s="44"/>
      <c r="H14" s="47"/>
      <c r="I14" s="47"/>
      <c r="J14" s="47"/>
      <c r="K14" s="44"/>
      <c r="L14" s="30"/>
      <c r="M14" s="44"/>
      <c r="N14" s="44"/>
      <c r="O14" s="45"/>
      <c r="P14" s="44"/>
      <c r="Q14" s="45"/>
      <c r="R14" s="44"/>
      <c r="S14" s="44"/>
    </row>
    <row r="15" spans="1:19" hidden="1" x14ac:dyDescent="0.25">
      <c r="A15" s="35">
        <v>4</v>
      </c>
      <c r="B15" s="46" t="s">
        <v>24</v>
      </c>
      <c r="C15" s="95">
        <f t="shared" si="2"/>
        <v>18873656.489999998</v>
      </c>
      <c r="D15" s="43">
        <v>390601.92</v>
      </c>
      <c r="E15" s="44">
        <v>144936.32000000001</v>
      </c>
      <c r="F15" s="48"/>
      <c r="G15" s="44"/>
      <c r="H15" s="48">
        <v>1769588</v>
      </c>
      <c r="I15" s="48">
        <v>656380.01</v>
      </c>
      <c r="J15" s="48">
        <v>1067761.96</v>
      </c>
      <c r="K15" s="44"/>
      <c r="L15" s="30"/>
      <c r="M15" s="44"/>
      <c r="N15" s="44"/>
      <c r="O15" s="45"/>
      <c r="P15" s="44"/>
      <c r="Q15" s="48"/>
      <c r="R15" s="44">
        <v>14844388.279999999</v>
      </c>
      <c r="S15" s="44"/>
    </row>
    <row r="16" spans="1:19" hidden="1" x14ac:dyDescent="0.25">
      <c r="A16" s="35">
        <v>5</v>
      </c>
      <c r="B16" s="42" t="s">
        <v>25</v>
      </c>
      <c r="C16" s="95">
        <f t="shared" si="2"/>
        <v>17572986.41</v>
      </c>
      <c r="D16" s="43">
        <v>400180</v>
      </c>
      <c r="E16" s="44">
        <v>145438.67000000001</v>
      </c>
      <c r="F16" s="44"/>
      <c r="G16" s="44"/>
      <c r="H16" s="48">
        <v>1526113.49</v>
      </c>
      <c r="I16" s="48">
        <v>468530.38</v>
      </c>
      <c r="J16" s="48">
        <v>915061.29999999993</v>
      </c>
      <c r="K16" s="44"/>
      <c r="L16" s="30"/>
      <c r="M16" s="44"/>
      <c r="N16" s="44"/>
      <c r="O16" s="45"/>
      <c r="P16" s="44"/>
      <c r="Q16" s="47"/>
      <c r="R16" s="44">
        <v>14117662.57</v>
      </c>
      <c r="S16" s="44"/>
    </row>
    <row r="17" spans="1:19" hidden="1" x14ac:dyDescent="0.25">
      <c r="A17" s="35">
        <v>6</v>
      </c>
      <c r="B17" s="46" t="s">
        <v>26</v>
      </c>
      <c r="C17" s="95">
        <f t="shared" si="2"/>
        <v>146038.45000000001</v>
      </c>
      <c r="D17" s="43"/>
      <c r="E17" s="44">
        <v>146038.45000000001</v>
      </c>
      <c r="F17" s="44"/>
      <c r="G17" s="44"/>
      <c r="H17" s="44"/>
      <c r="I17" s="44"/>
      <c r="J17" s="44"/>
      <c r="K17" s="44"/>
      <c r="L17" s="30"/>
      <c r="M17" s="45"/>
      <c r="N17" s="44"/>
      <c r="O17" s="45"/>
      <c r="P17" s="44"/>
      <c r="Q17" s="45"/>
      <c r="R17" s="44"/>
      <c r="S17" s="44"/>
    </row>
    <row r="18" spans="1:19" hidden="1" x14ac:dyDescent="0.25">
      <c r="A18" s="35">
        <v>7</v>
      </c>
      <c r="B18" s="46" t="s">
        <v>27</v>
      </c>
      <c r="C18" s="95">
        <f t="shared" si="2"/>
        <v>81776.990000000005</v>
      </c>
      <c r="D18" s="43"/>
      <c r="E18" s="44">
        <v>81776.990000000005</v>
      </c>
      <c r="F18" s="44"/>
      <c r="G18" s="44"/>
      <c r="H18" s="44"/>
      <c r="I18" s="44"/>
      <c r="J18" s="44"/>
      <c r="K18" s="44"/>
      <c r="L18" s="30"/>
      <c r="M18" s="44"/>
      <c r="N18" s="44"/>
      <c r="O18" s="45"/>
      <c r="P18" s="44"/>
      <c r="Q18" s="44"/>
      <c r="R18" s="44"/>
      <c r="S18" s="44"/>
    </row>
    <row r="19" spans="1:19" hidden="1" x14ac:dyDescent="0.25">
      <c r="A19" s="35">
        <v>8</v>
      </c>
      <c r="B19" s="46" t="s">
        <v>28</v>
      </c>
      <c r="C19" s="95">
        <f t="shared" si="2"/>
        <v>5344372.07</v>
      </c>
      <c r="D19" s="43">
        <v>110128.85</v>
      </c>
      <c r="E19" s="44">
        <v>63874.54</v>
      </c>
      <c r="F19" s="44"/>
      <c r="G19" s="44"/>
      <c r="H19" s="44">
        <v>2986603.54</v>
      </c>
      <c r="I19" s="44">
        <v>816727.07000000007</v>
      </c>
      <c r="J19" s="44">
        <v>1367038.07</v>
      </c>
      <c r="K19" s="44"/>
      <c r="L19" s="30"/>
      <c r="M19" s="44"/>
      <c r="N19" s="44"/>
      <c r="O19" s="45"/>
      <c r="P19" s="44"/>
      <c r="Q19" s="44"/>
      <c r="R19" s="44"/>
      <c r="S19" s="44"/>
    </row>
    <row r="20" spans="1:19" hidden="1" x14ac:dyDescent="0.25">
      <c r="A20" s="35">
        <v>9</v>
      </c>
      <c r="B20" s="46" t="s">
        <v>29</v>
      </c>
      <c r="C20" s="95">
        <f t="shared" si="2"/>
        <v>82107.490000000005</v>
      </c>
      <c r="D20" s="43"/>
      <c r="E20" s="44">
        <v>82107.490000000005</v>
      </c>
      <c r="F20" s="44"/>
      <c r="G20" s="44"/>
      <c r="H20" s="44"/>
      <c r="I20" s="44"/>
      <c r="J20" s="44"/>
      <c r="K20" s="44"/>
      <c r="L20" s="30"/>
      <c r="M20" s="44"/>
      <c r="N20" s="44"/>
      <c r="O20" s="45"/>
      <c r="P20" s="44"/>
      <c r="Q20" s="44"/>
      <c r="R20" s="44"/>
      <c r="S20" s="44"/>
    </row>
    <row r="21" spans="1:19" hidden="1" x14ac:dyDescent="0.25">
      <c r="A21" s="35">
        <v>10</v>
      </c>
      <c r="B21" s="46" t="s">
        <v>30</v>
      </c>
      <c r="C21" s="95">
        <f t="shared" si="2"/>
        <v>99316.04</v>
      </c>
      <c r="D21" s="43"/>
      <c r="E21" s="44">
        <v>99316.04</v>
      </c>
      <c r="F21" s="44"/>
      <c r="G21" s="44"/>
      <c r="H21" s="44"/>
      <c r="I21" s="44"/>
      <c r="J21" s="44"/>
      <c r="K21" s="44"/>
      <c r="L21" s="30"/>
      <c r="M21" s="44"/>
      <c r="N21" s="44"/>
      <c r="O21" s="45"/>
      <c r="P21" s="44"/>
      <c r="Q21" s="44"/>
      <c r="R21" s="44"/>
      <c r="S21" s="44"/>
    </row>
    <row r="22" spans="1:19" hidden="1" x14ac:dyDescent="0.25">
      <c r="A22" s="145" t="s">
        <v>1226</v>
      </c>
      <c r="B22" s="146"/>
      <c r="C22" s="26">
        <f t="shared" si="2"/>
        <v>42406765.450000003</v>
      </c>
      <c r="D22" s="49">
        <f t="shared" ref="D22:S22" si="3">ROUND(SUM(D12:D21),2)</f>
        <v>900910.77</v>
      </c>
      <c r="E22" s="87">
        <f t="shared" si="3"/>
        <v>970000.01</v>
      </c>
      <c r="F22" s="116">
        <f t="shared" si="3"/>
        <v>0</v>
      </c>
      <c r="G22" s="116">
        <f t="shared" si="3"/>
        <v>0</v>
      </c>
      <c r="H22" s="116">
        <f t="shared" si="3"/>
        <v>6282305.0300000003</v>
      </c>
      <c r="I22" s="116">
        <f t="shared" si="3"/>
        <v>1941637.46</v>
      </c>
      <c r="J22" s="116">
        <f t="shared" si="3"/>
        <v>3349861.33</v>
      </c>
      <c r="K22" s="116">
        <f t="shared" si="3"/>
        <v>0</v>
      </c>
      <c r="L22" s="116">
        <f t="shared" si="3"/>
        <v>0</v>
      </c>
      <c r="M22" s="116">
        <f t="shared" si="3"/>
        <v>0</v>
      </c>
      <c r="N22" s="116">
        <f t="shared" si="3"/>
        <v>0</v>
      </c>
      <c r="O22" s="49">
        <f t="shared" si="3"/>
        <v>0</v>
      </c>
      <c r="P22" s="49">
        <f t="shared" si="3"/>
        <v>0</v>
      </c>
      <c r="Q22" s="49">
        <f t="shared" si="3"/>
        <v>0</v>
      </c>
      <c r="R22" s="49">
        <f t="shared" si="3"/>
        <v>28962050.850000001</v>
      </c>
      <c r="S22" s="49">
        <f t="shared" si="3"/>
        <v>0</v>
      </c>
    </row>
    <row r="23" spans="1:19" ht="17.45" hidden="1" customHeight="1" x14ac:dyDescent="0.25">
      <c r="A23" s="161" t="s">
        <v>1057</v>
      </c>
      <c r="B23" s="162"/>
      <c r="C23" s="167"/>
      <c r="D23" s="30"/>
      <c r="E23" s="50"/>
      <c r="F23" s="50"/>
      <c r="G23" s="50"/>
      <c r="H23" s="50"/>
      <c r="I23" s="50"/>
      <c r="J23" s="50"/>
      <c r="K23" s="50"/>
      <c r="L23" s="23"/>
      <c r="M23" s="50"/>
      <c r="N23" s="51"/>
      <c r="O23" s="50"/>
      <c r="P23" s="50"/>
      <c r="Q23" s="50"/>
      <c r="R23" s="50"/>
      <c r="S23" s="52"/>
    </row>
    <row r="24" spans="1:19" hidden="1" x14ac:dyDescent="0.25">
      <c r="A24" s="35">
        <v>11</v>
      </c>
      <c r="B24" s="36" t="s">
        <v>31</v>
      </c>
      <c r="C24" s="37">
        <f t="shared" ref="C24:C34" si="4">ROUND(SUM(D24+E24+F24+G24+H24+I24+J24+K24+M24+O24+P24+Q24+R24+S24),2)</f>
        <v>40871.449999999997</v>
      </c>
      <c r="D24" s="38"/>
      <c r="E24" s="39">
        <v>40871.449999999997</v>
      </c>
      <c r="F24" s="39"/>
      <c r="G24" s="39"/>
      <c r="H24" s="39"/>
      <c r="I24" s="39"/>
      <c r="J24" s="39"/>
      <c r="K24" s="39"/>
      <c r="L24" s="40"/>
      <c r="M24" s="39"/>
      <c r="N24" s="39"/>
      <c r="O24" s="41"/>
      <c r="P24" s="39"/>
      <c r="Q24" s="39"/>
      <c r="R24" s="39"/>
      <c r="S24" s="39"/>
    </row>
    <row r="25" spans="1:19" hidden="1" x14ac:dyDescent="0.25">
      <c r="A25" s="35">
        <v>12</v>
      </c>
      <c r="B25" s="42" t="s">
        <v>32</v>
      </c>
      <c r="C25" s="37">
        <f t="shared" si="4"/>
        <v>99770.59</v>
      </c>
      <c r="D25" s="43"/>
      <c r="E25" s="44">
        <v>99770.59</v>
      </c>
      <c r="F25" s="44"/>
      <c r="G25" s="44"/>
      <c r="H25" s="44"/>
      <c r="I25" s="44"/>
      <c r="J25" s="44"/>
      <c r="K25" s="44"/>
      <c r="L25" s="30"/>
      <c r="M25" s="44"/>
      <c r="N25" s="44"/>
      <c r="O25" s="45"/>
      <c r="P25" s="44"/>
      <c r="Q25" s="45"/>
      <c r="R25" s="44"/>
      <c r="S25" s="44"/>
    </row>
    <row r="26" spans="1:19" hidden="1" x14ac:dyDescent="0.25">
      <c r="A26" s="35">
        <v>13</v>
      </c>
      <c r="B26" s="42" t="s">
        <v>33</v>
      </c>
      <c r="C26" s="37">
        <f t="shared" si="4"/>
        <v>141161</v>
      </c>
      <c r="D26" s="43"/>
      <c r="E26" s="44">
        <v>141161</v>
      </c>
      <c r="F26" s="44"/>
      <c r="G26" s="44"/>
      <c r="H26" s="44"/>
      <c r="I26" s="44"/>
      <c r="J26" s="44"/>
      <c r="K26" s="44"/>
      <c r="L26" s="30"/>
      <c r="M26" s="44"/>
      <c r="N26" s="44"/>
      <c r="O26" s="45"/>
      <c r="P26" s="44"/>
      <c r="Q26" s="45"/>
      <c r="R26" s="44"/>
      <c r="S26" s="44"/>
    </row>
    <row r="27" spans="1:19" hidden="1" x14ac:dyDescent="0.25">
      <c r="A27" s="35">
        <v>14</v>
      </c>
      <c r="B27" s="42" t="s">
        <v>34</v>
      </c>
      <c r="C27" s="37">
        <f t="shared" si="4"/>
        <v>23296.69</v>
      </c>
      <c r="D27" s="43"/>
      <c r="E27" s="44">
        <v>23296.69</v>
      </c>
      <c r="F27" s="44"/>
      <c r="G27" s="44"/>
      <c r="H27" s="44"/>
      <c r="I27" s="44"/>
      <c r="J27" s="44"/>
      <c r="K27" s="44"/>
      <c r="L27" s="30"/>
      <c r="M27" s="44"/>
      <c r="N27" s="44"/>
      <c r="O27" s="45"/>
      <c r="P27" s="44"/>
      <c r="Q27" s="45"/>
      <c r="R27" s="44"/>
      <c r="S27" s="44"/>
    </row>
    <row r="28" spans="1:19" hidden="1" x14ac:dyDescent="0.25">
      <c r="A28" s="35">
        <v>15</v>
      </c>
      <c r="B28" s="42" t="s">
        <v>35</v>
      </c>
      <c r="C28" s="37">
        <f t="shared" si="4"/>
        <v>124920.18</v>
      </c>
      <c r="D28" s="43"/>
      <c r="E28" s="44">
        <v>124920.18</v>
      </c>
      <c r="F28" s="44"/>
      <c r="G28" s="44"/>
      <c r="H28" s="44"/>
      <c r="I28" s="44"/>
      <c r="J28" s="44"/>
      <c r="K28" s="44"/>
      <c r="L28" s="30"/>
      <c r="M28" s="44"/>
      <c r="N28" s="44"/>
      <c r="O28" s="45"/>
      <c r="P28" s="44"/>
      <c r="Q28" s="45"/>
      <c r="R28" s="44"/>
      <c r="S28" s="44"/>
    </row>
    <row r="29" spans="1:19" hidden="1" x14ac:dyDescent="0.25">
      <c r="A29" s="35">
        <v>16</v>
      </c>
      <c r="B29" s="42" t="s">
        <v>36</v>
      </c>
      <c r="C29" s="37">
        <f t="shared" si="4"/>
        <v>249624</v>
      </c>
      <c r="D29" s="43"/>
      <c r="E29" s="44">
        <v>249624</v>
      </c>
      <c r="F29" s="44"/>
      <c r="G29" s="44"/>
      <c r="H29" s="44"/>
      <c r="I29" s="44"/>
      <c r="J29" s="44"/>
      <c r="K29" s="44"/>
      <c r="L29" s="30"/>
      <c r="M29" s="44"/>
      <c r="N29" s="44"/>
      <c r="O29" s="45"/>
      <c r="P29" s="44"/>
      <c r="Q29" s="45"/>
      <c r="R29" s="44"/>
      <c r="S29" s="44"/>
    </row>
    <row r="30" spans="1:19" hidden="1" x14ac:dyDescent="0.25">
      <c r="A30" s="35">
        <v>17</v>
      </c>
      <c r="B30" s="42" t="s">
        <v>37</v>
      </c>
      <c r="C30" s="37">
        <f t="shared" si="4"/>
        <v>155422.31</v>
      </c>
      <c r="D30" s="43"/>
      <c r="E30" s="44">
        <v>155422.31</v>
      </c>
      <c r="F30" s="44"/>
      <c r="G30" s="44"/>
      <c r="H30" s="44"/>
      <c r="I30" s="44"/>
      <c r="J30" s="44"/>
      <c r="K30" s="44"/>
      <c r="L30" s="30"/>
      <c r="M30" s="44"/>
      <c r="N30" s="44"/>
      <c r="O30" s="45"/>
      <c r="P30" s="44"/>
      <c r="Q30" s="45"/>
      <c r="R30" s="44"/>
      <c r="S30" s="44"/>
    </row>
    <row r="31" spans="1:19" hidden="1" x14ac:dyDescent="0.25">
      <c r="A31" s="35">
        <v>18</v>
      </c>
      <c r="B31" s="42" t="s">
        <v>38</v>
      </c>
      <c r="C31" s="37">
        <f t="shared" si="4"/>
        <v>213209.83</v>
      </c>
      <c r="D31" s="43"/>
      <c r="E31" s="44">
        <v>213209.83</v>
      </c>
      <c r="F31" s="44"/>
      <c r="G31" s="44"/>
      <c r="H31" s="44"/>
      <c r="I31" s="44"/>
      <c r="J31" s="44"/>
      <c r="K31" s="44"/>
      <c r="L31" s="30"/>
      <c r="M31" s="44"/>
      <c r="N31" s="44"/>
      <c r="O31" s="45"/>
      <c r="P31" s="44"/>
      <c r="Q31" s="45"/>
      <c r="R31" s="44"/>
      <c r="S31" s="44"/>
    </row>
    <row r="32" spans="1:19" hidden="1" x14ac:dyDescent="0.25">
      <c r="A32" s="35">
        <v>19</v>
      </c>
      <c r="B32" s="46" t="s">
        <v>39</v>
      </c>
      <c r="C32" s="37">
        <f t="shared" si="4"/>
        <v>94031.94</v>
      </c>
      <c r="D32" s="43"/>
      <c r="E32" s="44">
        <v>94031.94</v>
      </c>
      <c r="F32" s="45"/>
      <c r="G32" s="44"/>
      <c r="H32" s="45"/>
      <c r="I32" s="45"/>
      <c r="J32" s="45"/>
      <c r="K32" s="44"/>
      <c r="L32" s="30"/>
      <c r="M32" s="44"/>
      <c r="N32" s="44"/>
      <c r="O32" s="45"/>
      <c r="P32" s="44"/>
      <c r="Q32" s="45"/>
      <c r="R32" s="44"/>
      <c r="S32" s="44"/>
    </row>
    <row r="33" spans="1:19" hidden="1" x14ac:dyDescent="0.25">
      <c r="A33" s="35">
        <v>20</v>
      </c>
      <c r="B33" s="46" t="s">
        <v>40</v>
      </c>
      <c r="C33" s="37">
        <f t="shared" si="4"/>
        <v>210068.32</v>
      </c>
      <c r="D33" s="43"/>
      <c r="E33" s="44">
        <v>210068.32</v>
      </c>
      <c r="F33" s="44"/>
      <c r="G33" s="44"/>
      <c r="H33" s="44"/>
      <c r="I33" s="44"/>
      <c r="J33" s="44"/>
      <c r="K33" s="44"/>
      <c r="L33" s="30"/>
      <c r="M33" s="44"/>
      <c r="N33" s="44"/>
      <c r="O33" s="45"/>
      <c r="P33" s="44"/>
      <c r="Q33" s="44"/>
      <c r="R33" s="44"/>
      <c r="S33" s="44"/>
    </row>
    <row r="34" spans="1:19" hidden="1" x14ac:dyDescent="0.25">
      <c r="A34" s="154" t="s">
        <v>1227</v>
      </c>
      <c r="B34" s="155"/>
      <c r="C34" s="26">
        <f t="shared" si="4"/>
        <v>1352376.31</v>
      </c>
      <c r="D34" s="116">
        <f t="shared" ref="D34:S34" si="5">ROUND(SUM(D24:D33),2)</f>
        <v>0</v>
      </c>
      <c r="E34" s="87">
        <f t="shared" si="5"/>
        <v>1352376.31</v>
      </c>
      <c r="F34" s="116">
        <f t="shared" si="5"/>
        <v>0</v>
      </c>
      <c r="G34" s="116">
        <f t="shared" si="5"/>
        <v>0</v>
      </c>
      <c r="H34" s="116">
        <f t="shared" si="5"/>
        <v>0</v>
      </c>
      <c r="I34" s="116">
        <f t="shared" si="5"/>
        <v>0</v>
      </c>
      <c r="J34" s="116">
        <f t="shared" si="5"/>
        <v>0</v>
      </c>
      <c r="K34" s="116">
        <f t="shared" si="5"/>
        <v>0</v>
      </c>
      <c r="L34" s="116">
        <f t="shared" si="5"/>
        <v>0</v>
      </c>
      <c r="M34" s="116">
        <f t="shared" si="5"/>
        <v>0</v>
      </c>
      <c r="N34" s="116">
        <f t="shared" si="5"/>
        <v>0</v>
      </c>
      <c r="O34" s="49">
        <f t="shared" si="5"/>
        <v>0</v>
      </c>
      <c r="P34" s="49">
        <f t="shared" si="5"/>
        <v>0</v>
      </c>
      <c r="Q34" s="49">
        <f t="shared" si="5"/>
        <v>0</v>
      </c>
      <c r="R34" s="49">
        <f t="shared" si="5"/>
        <v>0</v>
      </c>
      <c r="S34" s="49">
        <f t="shared" si="5"/>
        <v>0</v>
      </c>
    </row>
    <row r="35" spans="1:19" ht="15.75" hidden="1" x14ac:dyDescent="0.25">
      <c r="A35" s="161" t="s">
        <v>1148</v>
      </c>
      <c r="B35" s="162"/>
      <c r="C35" s="167"/>
      <c r="D35" s="30"/>
      <c r="E35" s="50"/>
      <c r="F35" s="50"/>
      <c r="G35" s="50"/>
      <c r="H35" s="50"/>
      <c r="I35" s="50"/>
      <c r="J35" s="50"/>
      <c r="K35" s="50"/>
      <c r="L35" s="23"/>
      <c r="M35" s="50"/>
      <c r="N35" s="51"/>
      <c r="O35" s="50"/>
      <c r="P35" s="50"/>
      <c r="Q35" s="50"/>
      <c r="R35" s="50"/>
      <c r="S35" s="52"/>
    </row>
    <row r="36" spans="1:19" hidden="1" x14ac:dyDescent="0.25">
      <c r="A36" s="22">
        <v>21</v>
      </c>
      <c r="B36" s="36" t="s">
        <v>41</v>
      </c>
      <c r="C36" s="37">
        <f t="shared" ref="C36:C64" si="6">ROUND(SUM(D36+E36+F36+G36+H36+I36+J36+K36+M36+O36+P36+Q36+R36+S36),2)</f>
        <v>279889.65999999997</v>
      </c>
      <c r="D36" s="38"/>
      <c r="E36" s="39">
        <v>279889.65999999997</v>
      </c>
      <c r="F36" s="39"/>
      <c r="G36" s="39"/>
      <c r="H36" s="39"/>
      <c r="I36" s="39"/>
      <c r="J36" s="39"/>
      <c r="K36" s="39"/>
      <c r="L36" s="40"/>
      <c r="M36" s="39"/>
      <c r="N36" s="39"/>
      <c r="O36" s="41"/>
      <c r="P36" s="39"/>
      <c r="Q36" s="39"/>
      <c r="R36" s="39"/>
      <c r="S36" s="39"/>
    </row>
    <row r="37" spans="1:19" hidden="1" x14ac:dyDescent="0.25">
      <c r="A37" s="22">
        <v>22</v>
      </c>
      <c r="B37" s="42" t="s">
        <v>42</v>
      </c>
      <c r="C37" s="95">
        <f t="shared" si="6"/>
        <v>402441.32</v>
      </c>
      <c r="D37" s="43"/>
      <c r="E37" s="44">
        <v>402441.32</v>
      </c>
      <c r="F37" s="44"/>
      <c r="G37" s="44"/>
      <c r="H37" s="44"/>
      <c r="I37" s="44"/>
      <c r="J37" s="44"/>
      <c r="K37" s="44"/>
      <c r="L37" s="30"/>
      <c r="M37" s="44"/>
      <c r="N37" s="44"/>
      <c r="O37" s="45"/>
      <c r="P37" s="44"/>
      <c r="Q37" s="45"/>
      <c r="R37" s="44"/>
      <c r="S37" s="44"/>
    </row>
    <row r="38" spans="1:19" hidden="1" x14ac:dyDescent="0.25">
      <c r="A38" s="22">
        <v>23</v>
      </c>
      <c r="B38" s="42" t="s">
        <v>43</v>
      </c>
      <c r="C38" s="95">
        <f t="shared" si="6"/>
        <v>403068.89</v>
      </c>
      <c r="D38" s="43"/>
      <c r="E38" s="44">
        <v>403068.89</v>
      </c>
      <c r="F38" s="44"/>
      <c r="G38" s="44"/>
      <c r="H38" s="44"/>
      <c r="I38" s="44"/>
      <c r="J38" s="44"/>
      <c r="K38" s="44"/>
      <c r="L38" s="30"/>
      <c r="M38" s="44"/>
      <c r="N38" s="44"/>
      <c r="O38" s="45"/>
      <c r="P38" s="44"/>
      <c r="Q38" s="45"/>
      <c r="R38" s="44"/>
      <c r="S38" s="44"/>
    </row>
    <row r="39" spans="1:19" hidden="1" x14ac:dyDescent="0.25">
      <c r="A39" s="22">
        <v>24</v>
      </c>
      <c r="B39" s="42" t="s">
        <v>44</v>
      </c>
      <c r="C39" s="37">
        <f t="shared" si="6"/>
        <v>190448.91</v>
      </c>
      <c r="D39" s="43"/>
      <c r="E39" s="39">
        <v>190448.91</v>
      </c>
      <c r="F39" s="44"/>
      <c r="G39" s="44"/>
      <c r="H39" s="44"/>
      <c r="I39" s="44"/>
      <c r="J39" s="44"/>
      <c r="K39" s="44"/>
      <c r="L39" s="30"/>
      <c r="M39" s="44"/>
      <c r="N39" s="44"/>
      <c r="O39" s="45"/>
      <c r="P39" s="44"/>
      <c r="Q39" s="45"/>
      <c r="R39" s="44"/>
      <c r="S39" s="44"/>
    </row>
    <row r="40" spans="1:19" hidden="1" x14ac:dyDescent="0.25">
      <c r="A40" s="22">
        <v>25</v>
      </c>
      <c r="B40" s="42" t="s">
        <v>45</v>
      </c>
      <c r="C40" s="37">
        <f t="shared" si="6"/>
        <v>5478242.1600000001</v>
      </c>
      <c r="D40" s="43">
        <v>27100.18</v>
      </c>
      <c r="E40" s="39">
        <v>158137.67000000001</v>
      </c>
      <c r="F40" s="44"/>
      <c r="G40" s="44"/>
      <c r="H40" s="44"/>
      <c r="I40" s="44"/>
      <c r="J40" s="44"/>
      <c r="K40" s="44"/>
      <c r="L40" s="30"/>
      <c r="M40" s="44"/>
      <c r="N40" s="44"/>
      <c r="O40" s="45"/>
      <c r="P40" s="44"/>
      <c r="Q40" s="45"/>
      <c r="R40" s="44">
        <v>5293004.3099999996</v>
      </c>
      <c r="S40" s="44"/>
    </row>
    <row r="41" spans="1:19" hidden="1" x14ac:dyDescent="0.25">
      <c r="A41" s="22">
        <v>26</v>
      </c>
      <c r="B41" s="42" t="s">
        <v>46</v>
      </c>
      <c r="C41" s="37">
        <f t="shared" si="6"/>
        <v>8469196.1099999994</v>
      </c>
      <c r="D41" s="43">
        <v>54386.91</v>
      </c>
      <c r="E41" s="39"/>
      <c r="F41" s="44"/>
      <c r="G41" s="44">
        <v>8414809.1999999993</v>
      </c>
      <c r="H41" s="44"/>
      <c r="I41" s="44"/>
      <c r="J41" s="44"/>
      <c r="K41" s="44"/>
      <c r="L41" s="30"/>
      <c r="M41" s="44"/>
      <c r="N41" s="44"/>
      <c r="O41" s="45"/>
      <c r="P41" s="44"/>
      <c r="Q41" s="45"/>
      <c r="R41" s="44"/>
      <c r="S41" s="44"/>
    </row>
    <row r="42" spans="1:19" hidden="1" x14ac:dyDescent="0.25">
      <c r="A42" s="22">
        <v>27</v>
      </c>
      <c r="B42" s="42" t="s">
        <v>47</v>
      </c>
      <c r="C42" s="37">
        <f t="shared" si="6"/>
        <v>13208660.279999999</v>
      </c>
      <c r="D42" s="43">
        <v>99628.64</v>
      </c>
      <c r="E42" s="39"/>
      <c r="F42" s="44"/>
      <c r="G42" s="44">
        <v>6872543.5499999998</v>
      </c>
      <c r="H42" s="44"/>
      <c r="I42" s="44"/>
      <c r="J42" s="44"/>
      <c r="K42" s="44"/>
      <c r="L42" s="30"/>
      <c r="M42" s="44"/>
      <c r="N42" s="44" t="s">
        <v>54</v>
      </c>
      <c r="O42" s="45">
        <v>6236488.0899999999</v>
      </c>
      <c r="P42" s="44"/>
      <c r="Q42" s="45"/>
      <c r="R42" s="44"/>
      <c r="S42" s="44"/>
    </row>
    <row r="43" spans="1:19" hidden="1" x14ac:dyDescent="0.25">
      <c r="A43" s="22">
        <v>28</v>
      </c>
      <c r="B43" s="46" t="s">
        <v>48</v>
      </c>
      <c r="C43" s="95">
        <f t="shared" si="6"/>
        <v>329850.90000000002</v>
      </c>
      <c r="D43" s="43"/>
      <c r="E43" s="44">
        <v>329850.90000000002</v>
      </c>
      <c r="F43" s="45"/>
      <c r="G43" s="44"/>
      <c r="H43" s="45"/>
      <c r="I43" s="45"/>
      <c r="J43" s="45"/>
      <c r="K43" s="44"/>
      <c r="L43" s="30"/>
      <c r="M43" s="44"/>
      <c r="N43" s="44"/>
      <c r="O43" s="45"/>
      <c r="P43" s="44"/>
      <c r="Q43" s="45"/>
      <c r="R43" s="44"/>
      <c r="S43" s="44"/>
    </row>
    <row r="44" spans="1:19" hidden="1" x14ac:dyDescent="0.25">
      <c r="A44" s="22">
        <v>29</v>
      </c>
      <c r="B44" s="46" t="s">
        <v>49</v>
      </c>
      <c r="C44" s="95">
        <f t="shared" si="6"/>
        <v>352937.15</v>
      </c>
      <c r="D44" s="43"/>
      <c r="E44" s="44">
        <v>352937.15</v>
      </c>
      <c r="F44" s="44"/>
      <c r="G44" s="44"/>
      <c r="H44" s="44"/>
      <c r="I44" s="44"/>
      <c r="J44" s="44"/>
      <c r="K44" s="44"/>
      <c r="L44" s="30"/>
      <c r="M44" s="44"/>
      <c r="N44" s="44"/>
      <c r="O44" s="45"/>
      <c r="P44" s="44"/>
      <c r="Q44" s="44"/>
      <c r="R44" s="44"/>
      <c r="S44" s="44"/>
    </row>
    <row r="45" spans="1:19" hidden="1" x14ac:dyDescent="0.25">
      <c r="A45" s="22">
        <v>30</v>
      </c>
      <c r="B45" s="46" t="s">
        <v>50</v>
      </c>
      <c r="C45" s="95">
        <f t="shared" si="6"/>
        <v>189593.7</v>
      </c>
      <c r="D45" s="43"/>
      <c r="E45" s="44">
        <v>189593.7</v>
      </c>
      <c r="F45" s="44"/>
      <c r="G45" s="44"/>
      <c r="H45" s="44"/>
      <c r="I45" s="44"/>
      <c r="J45" s="44"/>
      <c r="K45" s="44"/>
      <c r="L45" s="30"/>
      <c r="M45" s="45"/>
      <c r="N45" s="44"/>
      <c r="O45" s="45"/>
      <c r="P45" s="44"/>
      <c r="Q45" s="45"/>
      <c r="R45" s="44"/>
      <c r="S45" s="44"/>
    </row>
    <row r="46" spans="1:19" hidden="1" x14ac:dyDescent="0.25">
      <c r="A46" s="22">
        <v>31</v>
      </c>
      <c r="B46" s="46" t="s">
        <v>51</v>
      </c>
      <c r="C46" s="95">
        <f t="shared" si="6"/>
        <v>447339.47</v>
      </c>
      <c r="D46" s="43"/>
      <c r="E46" s="44">
        <v>447339.47</v>
      </c>
      <c r="F46" s="44"/>
      <c r="G46" s="44"/>
      <c r="H46" s="44"/>
      <c r="I46" s="44"/>
      <c r="J46" s="44"/>
      <c r="K46" s="44"/>
      <c r="L46" s="30"/>
      <c r="M46" s="44"/>
      <c r="N46" s="44"/>
      <c r="O46" s="45"/>
      <c r="P46" s="44"/>
      <c r="Q46" s="44"/>
      <c r="R46" s="44"/>
      <c r="S46" s="44"/>
    </row>
    <row r="47" spans="1:19" hidden="1" x14ac:dyDescent="0.25">
      <c r="A47" s="22">
        <v>32</v>
      </c>
      <c r="B47" s="46" t="s">
        <v>52</v>
      </c>
      <c r="C47" s="95">
        <f t="shared" si="6"/>
        <v>485917.53</v>
      </c>
      <c r="D47" s="43"/>
      <c r="E47" s="44">
        <v>485917.53</v>
      </c>
      <c r="F47" s="44"/>
      <c r="G47" s="44"/>
      <c r="H47" s="44"/>
      <c r="I47" s="44"/>
      <c r="J47" s="44"/>
      <c r="K47" s="44"/>
      <c r="L47" s="30"/>
      <c r="M47" s="44"/>
      <c r="N47" s="44"/>
      <c r="O47" s="45"/>
      <c r="P47" s="44"/>
      <c r="Q47" s="44"/>
      <c r="R47" s="44"/>
      <c r="S47" s="44"/>
    </row>
    <row r="48" spans="1:19" hidden="1" x14ac:dyDescent="0.25">
      <c r="A48" s="22">
        <v>33</v>
      </c>
      <c r="B48" s="46" t="s">
        <v>53</v>
      </c>
      <c r="C48" s="95">
        <f t="shared" si="6"/>
        <v>19580726.43</v>
      </c>
      <c r="D48" s="43">
        <v>98259.299999999988</v>
      </c>
      <c r="E48" s="44">
        <v>291196.93</v>
      </c>
      <c r="F48" s="44"/>
      <c r="G48" s="44"/>
      <c r="H48" s="44"/>
      <c r="I48" s="44"/>
      <c r="J48" s="44"/>
      <c r="K48" s="44"/>
      <c r="L48" s="30"/>
      <c r="M48" s="44"/>
      <c r="N48" s="44" t="s">
        <v>54</v>
      </c>
      <c r="O48" s="45">
        <v>7758229.4800000004</v>
      </c>
      <c r="P48" s="44"/>
      <c r="Q48" s="44"/>
      <c r="R48" s="44">
        <v>11433040.720000001</v>
      </c>
      <c r="S48" s="44"/>
    </row>
    <row r="49" spans="1:19" hidden="1" x14ac:dyDescent="0.25">
      <c r="A49" s="22">
        <v>34</v>
      </c>
      <c r="B49" s="46" t="s">
        <v>55</v>
      </c>
      <c r="C49" s="95">
        <f t="shared" si="6"/>
        <v>402908.84</v>
      </c>
      <c r="D49" s="43"/>
      <c r="E49" s="44">
        <v>402908.84</v>
      </c>
      <c r="F49" s="44"/>
      <c r="G49" s="44"/>
      <c r="H49" s="44"/>
      <c r="I49" s="44"/>
      <c r="J49" s="44"/>
      <c r="K49" s="44"/>
      <c r="L49" s="30"/>
      <c r="M49" s="44"/>
      <c r="N49" s="44"/>
      <c r="O49" s="45"/>
      <c r="P49" s="44"/>
      <c r="Q49" s="44"/>
      <c r="R49" s="44"/>
      <c r="S49" s="44"/>
    </row>
    <row r="50" spans="1:19" hidden="1" x14ac:dyDescent="0.25">
      <c r="A50" s="22">
        <v>35</v>
      </c>
      <c r="B50" s="46" t="s">
        <v>56</v>
      </c>
      <c r="C50" s="95">
        <f t="shared" si="6"/>
        <v>313644.34000000003</v>
      </c>
      <c r="D50" s="43"/>
      <c r="E50" s="44">
        <v>313644.34000000003</v>
      </c>
      <c r="F50" s="44"/>
      <c r="G50" s="44"/>
      <c r="H50" s="44"/>
      <c r="I50" s="44"/>
      <c r="J50" s="44"/>
      <c r="K50" s="44"/>
      <c r="L50" s="30"/>
      <c r="M50" s="44"/>
      <c r="N50" s="44"/>
      <c r="O50" s="45"/>
      <c r="P50" s="44"/>
      <c r="Q50" s="44"/>
      <c r="R50" s="44"/>
      <c r="S50" s="44"/>
    </row>
    <row r="51" spans="1:19" hidden="1" x14ac:dyDescent="0.25">
      <c r="A51" s="22">
        <v>36</v>
      </c>
      <c r="B51" s="46" t="s">
        <v>58</v>
      </c>
      <c r="C51" s="95">
        <f t="shared" si="6"/>
        <v>1874724.25</v>
      </c>
      <c r="D51" s="43">
        <v>23654.65</v>
      </c>
      <c r="E51" s="44"/>
      <c r="F51" s="45"/>
      <c r="G51" s="47"/>
      <c r="H51" s="44">
        <v>1038836.4</v>
      </c>
      <c r="I51" s="44">
        <v>288427.2</v>
      </c>
      <c r="J51" s="44">
        <v>523806</v>
      </c>
      <c r="K51" s="44"/>
      <c r="L51" s="30"/>
      <c r="M51" s="44"/>
      <c r="N51" s="53"/>
      <c r="O51" s="44"/>
      <c r="P51" s="44"/>
      <c r="Q51" s="44"/>
      <c r="R51" s="44"/>
      <c r="S51" s="44"/>
    </row>
    <row r="52" spans="1:19" hidden="1" x14ac:dyDescent="0.25">
      <c r="A52" s="22">
        <v>37</v>
      </c>
      <c r="B52" s="46" t="s">
        <v>59</v>
      </c>
      <c r="C52" s="95">
        <f t="shared" si="6"/>
        <v>5906706.9299999997</v>
      </c>
      <c r="D52" s="43">
        <v>29510.63</v>
      </c>
      <c r="E52" s="44">
        <v>113401.02</v>
      </c>
      <c r="F52" s="45"/>
      <c r="G52" s="44"/>
      <c r="H52" s="44"/>
      <c r="I52" s="44"/>
      <c r="J52" s="44"/>
      <c r="K52" s="44"/>
      <c r="L52" s="30"/>
      <c r="M52" s="44"/>
      <c r="N52" s="53" t="s">
        <v>54</v>
      </c>
      <c r="O52" s="45">
        <v>5763795.2800000003</v>
      </c>
      <c r="P52" s="44"/>
      <c r="Q52" s="45"/>
      <c r="R52" s="44"/>
      <c r="S52" s="44"/>
    </row>
    <row r="53" spans="1:19" hidden="1" x14ac:dyDescent="0.25">
      <c r="A53" s="22">
        <v>38</v>
      </c>
      <c r="B53" s="46" t="s">
        <v>60</v>
      </c>
      <c r="C53" s="95">
        <f t="shared" si="6"/>
        <v>2154387.06</v>
      </c>
      <c r="D53" s="43">
        <v>10684.87</v>
      </c>
      <c r="E53" s="44">
        <v>56813.31</v>
      </c>
      <c r="F53" s="45"/>
      <c r="G53" s="45"/>
      <c r="H53" s="45"/>
      <c r="I53" s="45"/>
      <c r="J53" s="45"/>
      <c r="K53" s="44"/>
      <c r="L53" s="30"/>
      <c r="M53" s="44"/>
      <c r="N53" s="44"/>
      <c r="O53" s="44"/>
      <c r="P53" s="44">
        <v>2086888.88</v>
      </c>
      <c r="Q53" s="45"/>
      <c r="R53" s="44"/>
      <c r="S53" s="44"/>
    </row>
    <row r="54" spans="1:19" hidden="1" x14ac:dyDescent="0.25">
      <c r="A54" s="22">
        <v>39</v>
      </c>
      <c r="B54" s="46" t="s">
        <v>61</v>
      </c>
      <c r="C54" s="95">
        <f t="shared" si="6"/>
        <v>542840.06000000006</v>
      </c>
      <c r="D54" s="43"/>
      <c r="E54" s="44">
        <v>542840.06000000006</v>
      </c>
      <c r="F54" s="45"/>
      <c r="G54" s="45"/>
      <c r="H54" s="45"/>
      <c r="I54" s="45"/>
      <c r="J54" s="45"/>
      <c r="K54" s="44"/>
      <c r="L54" s="30"/>
      <c r="M54" s="44"/>
      <c r="N54" s="44"/>
      <c r="O54" s="44"/>
      <c r="P54" s="44"/>
      <c r="Q54" s="44"/>
      <c r="R54" s="44"/>
      <c r="S54" s="44"/>
    </row>
    <row r="55" spans="1:19" hidden="1" x14ac:dyDescent="0.25">
      <c r="A55" s="22">
        <v>40</v>
      </c>
      <c r="B55" s="46" t="s">
        <v>62</v>
      </c>
      <c r="C55" s="95">
        <f t="shared" si="6"/>
        <v>233518.3</v>
      </c>
      <c r="D55" s="43"/>
      <c r="E55" s="44">
        <v>233518.3</v>
      </c>
      <c r="F55" s="45"/>
      <c r="G55" s="45"/>
      <c r="H55" s="45"/>
      <c r="I55" s="45"/>
      <c r="J55" s="45"/>
      <c r="K55" s="44"/>
      <c r="L55" s="30"/>
      <c r="M55" s="44"/>
      <c r="N55" s="44"/>
      <c r="O55" s="45"/>
      <c r="P55" s="44"/>
      <c r="Q55" s="44"/>
      <c r="R55" s="44"/>
      <c r="S55" s="44"/>
    </row>
    <row r="56" spans="1:19" hidden="1" x14ac:dyDescent="0.25">
      <c r="A56" s="22">
        <v>41</v>
      </c>
      <c r="B56" s="46" t="s">
        <v>63</v>
      </c>
      <c r="C56" s="95">
        <f t="shared" si="6"/>
        <v>476642.77</v>
      </c>
      <c r="D56" s="43"/>
      <c r="E56" s="44">
        <v>476642.77</v>
      </c>
      <c r="F56" s="44"/>
      <c r="G56" s="45"/>
      <c r="H56" s="44"/>
      <c r="I56" s="44"/>
      <c r="J56" s="44"/>
      <c r="K56" s="44"/>
      <c r="L56" s="30"/>
      <c r="M56" s="44"/>
      <c r="N56" s="44"/>
      <c r="O56" s="44"/>
      <c r="P56" s="44"/>
      <c r="Q56" s="45"/>
      <c r="R56" s="44"/>
      <c r="S56" s="44"/>
    </row>
    <row r="57" spans="1:19" hidden="1" x14ac:dyDescent="0.25">
      <c r="A57" s="22">
        <v>42</v>
      </c>
      <c r="B57" s="46" t="s">
        <v>64</v>
      </c>
      <c r="C57" s="95">
        <f t="shared" si="6"/>
        <v>353914.96</v>
      </c>
      <c r="D57" s="43"/>
      <c r="E57" s="44">
        <v>353914.96</v>
      </c>
      <c r="F57" s="44"/>
      <c r="G57" s="45"/>
      <c r="H57" s="44"/>
      <c r="I57" s="44"/>
      <c r="J57" s="44"/>
      <c r="K57" s="44"/>
      <c r="L57" s="30"/>
      <c r="M57" s="44"/>
      <c r="N57" s="44"/>
      <c r="O57" s="44"/>
      <c r="P57" s="44"/>
      <c r="Q57" s="44"/>
      <c r="R57" s="44"/>
      <c r="S57" s="44"/>
    </row>
    <row r="58" spans="1:19" hidden="1" x14ac:dyDescent="0.25">
      <c r="A58" s="22">
        <v>43</v>
      </c>
      <c r="B58" s="46" t="s">
        <v>65</v>
      </c>
      <c r="C58" s="95">
        <f t="shared" si="6"/>
        <v>491091.54</v>
      </c>
      <c r="D58" s="43"/>
      <c r="E58" s="44">
        <v>491091.54</v>
      </c>
      <c r="F58" s="45"/>
      <c r="G58" s="45"/>
      <c r="H58" s="45"/>
      <c r="I58" s="45"/>
      <c r="J58" s="45"/>
      <c r="K58" s="44"/>
      <c r="L58" s="30"/>
      <c r="M58" s="44"/>
      <c r="N58" s="44"/>
      <c r="O58" s="45"/>
      <c r="P58" s="45"/>
      <c r="Q58" s="44"/>
      <c r="R58" s="44"/>
      <c r="S58" s="44"/>
    </row>
    <row r="59" spans="1:19" hidden="1" x14ac:dyDescent="0.25">
      <c r="A59" s="22">
        <v>44</v>
      </c>
      <c r="B59" s="46" t="s">
        <v>66</v>
      </c>
      <c r="C59" s="95">
        <f t="shared" si="6"/>
        <v>89226.31</v>
      </c>
      <c r="D59" s="43"/>
      <c r="E59" s="44">
        <v>89226.31</v>
      </c>
      <c r="F59" s="45"/>
      <c r="G59" s="44"/>
      <c r="H59" s="45"/>
      <c r="I59" s="45"/>
      <c r="J59" s="45"/>
      <c r="K59" s="44"/>
      <c r="L59" s="30"/>
      <c r="M59" s="44"/>
      <c r="N59" s="44"/>
      <c r="O59" s="44"/>
      <c r="P59" s="44"/>
      <c r="Q59" s="44"/>
      <c r="R59" s="44"/>
      <c r="S59" s="44"/>
    </row>
    <row r="60" spans="1:19" hidden="1" x14ac:dyDescent="0.25">
      <c r="A60" s="22">
        <v>45</v>
      </c>
      <c r="B60" s="46" t="s">
        <v>67</v>
      </c>
      <c r="C60" s="95">
        <f t="shared" si="6"/>
        <v>305752.62</v>
      </c>
      <c r="D60" s="43"/>
      <c r="E60" s="44">
        <v>305752.62</v>
      </c>
      <c r="F60" s="44"/>
      <c r="G60" s="48"/>
      <c r="H60" s="48"/>
      <c r="I60" s="48"/>
      <c r="J60" s="48"/>
      <c r="K60" s="44"/>
      <c r="L60" s="30"/>
      <c r="M60" s="44"/>
      <c r="N60" s="44"/>
      <c r="O60" s="48"/>
      <c r="P60" s="48"/>
      <c r="Q60" s="45"/>
      <c r="R60" s="44"/>
      <c r="S60" s="44"/>
    </row>
    <row r="61" spans="1:19" hidden="1" x14ac:dyDescent="0.25">
      <c r="A61" s="22">
        <v>46</v>
      </c>
      <c r="B61" s="46" t="s">
        <v>1012</v>
      </c>
      <c r="C61" s="95">
        <f t="shared" si="6"/>
        <v>172010.91</v>
      </c>
      <c r="D61" s="43">
        <f>ROUND((F61+G61+H61+I61+J61+K61+M61+O61+P61+Q61+R61+S61)*0.0214,2)</f>
        <v>3603.91</v>
      </c>
      <c r="E61" s="44"/>
      <c r="F61" s="44"/>
      <c r="G61" s="48"/>
      <c r="H61" s="44"/>
      <c r="I61" s="44"/>
      <c r="J61" s="44"/>
      <c r="K61" s="44"/>
      <c r="L61" s="30"/>
      <c r="M61" s="44"/>
      <c r="N61" s="44" t="s">
        <v>102</v>
      </c>
      <c r="O61" s="48">
        <v>168407</v>
      </c>
      <c r="P61" s="44"/>
      <c r="Q61" s="45"/>
      <c r="R61" s="44"/>
      <c r="S61" s="44"/>
    </row>
    <row r="62" spans="1:19" hidden="1" x14ac:dyDescent="0.25">
      <c r="A62" s="22">
        <v>47</v>
      </c>
      <c r="B62" s="46" t="s">
        <v>1013</v>
      </c>
      <c r="C62" s="95">
        <f t="shared" si="6"/>
        <v>257923.93</v>
      </c>
      <c r="D62" s="43">
        <v>5403.93</v>
      </c>
      <c r="E62" s="44"/>
      <c r="F62" s="44"/>
      <c r="G62" s="48"/>
      <c r="H62" s="44"/>
      <c r="I62" s="44"/>
      <c r="J62" s="44"/>
      <c r="K62" s="44"/>
      <c r="L62" s="30"/>
      <c r="M62" s="44"/>
      <c r="N62" s="44" t="s">
        <v>102</v>
      </c>
      <c r="O62" s="48">
        <v>252520</v>
      </c>
      <c r="P62" s="44"/>
      <c r="Q62" s="45"/>
      <c r="R62" s="44"/>
      <c r="S62" s="44"/>
    </row>
    <row r="63" spans="1:19" hidden="1" x14ac:dyDescent="0.25">
      <c r="A63" s="22">
        <v>48</v>
      </c>
      <c r="B63" s="46" t="s">
        <v>1014</v>
      </c>
      <c r="C63" s="95">
        <f t="shared" si="6"/>
        <v>112097.01</v>
      </c>
      <c r="D63" s="43">
        <v>2348.61</v>
      </c>
      <c r="E63" s="44"/>
      <c r="F63" s="44"/>
      <c r="G63" s="48"/>
      <c r="H63" s="44"/>
      <c r="I63" s="44"/>
      <c r="J63" s="44"/>
      <c r="K63" s="44"/>
      <c r="L63" s="30"/>
      <c r="M63" s="44"/>
      <c r="N63" s="44" t="s">
        <v>102</v>
      </c>
      <c r="O63" s="48">
        <v>109748.4</v>
      </c>
      <c r="P63" s="44"/>
      <c r="Q63" s="45"/>
      <c r="R63" s="44"/>
      <c r="S63" s="44"/>
    </row>
    <row r="64" spans="1:19" hidden="1" x14ac:dyDescent="0.25">
      <c r="A64" s="22">
        <v>49</v>
      </c>
      <c r="B64" s="46" t="s">
        <v>68</v>
      </c>
      <c r="C64" s="95">
        <f t="shared" si="6"/>
        <v>6829406.3700000001</v>
      </c>
      <c r="D64" s="43">
        <v>34268.120000000003</v>
      </c>
      <c r="E64" s="44">
        <v>102089.45</v>
      </c>
      <c r="F64" s="45"/>
      <c r="G64" s="45"/>
      <c r="H64" s="44"/>
      <c r="I64" s="44"/>
      <c r="J64" s="44"/>
      <c r="K64" s="44"/>
      <c r="L64" s="30"/>
      <c r="M64" s="44"/>
      <c r="N64" s="44"/>
      <c r="O64" s="45"/>
      <c r="P64" s="44"/>
      <c r="Q64" s="45"/>
      <c r="R64" s="44">
        <v>6693048.7999999998</v>
      </c>
      <c r="S64" s="44"/>
    </row>
    <row r="65" spans="1:19" hidden="1" x14ac:dyDescent="0.25">
      <c r="A65" s="153" t="s">
        <v>1149</v>
      </c>
      <c r="B65" s="153"/>
      <c r="C65" s="26">
        <f>ROUND(SUM(E65+F65+G65+H65+I65+J65+K65+M65+O65+P65+Q65+S65+D65+R65),2)</f>
        <v>70335108.709999993</v>
      </c>
      <c r="D65" s="49">
        <f t="shared" ref="D65:M65" si="7">ROUND(SUM(D36:D64),2)</f>
        <v>388849.75</v>
      </c>
      <c r="E65" s="49">
        <f t="shared" si="7"/>
        <v>7012665.6500000004</v>
      </c>
      <c r="F65" s="116">
        <f t="shared" si="7"/>
        <v>0</v>
      </c>
      <c r="G65" s="116">
        <f t="shared" si="7"/>
        <v>15287352.75</v>
      </c>
      <c r="H65" s="116">
        <f t="shared" si="7"/>
        <v>1038836.4</v>
      </c>
      <c r="I65" s="116">
        <f t="shared" si="7"/>
        <v>288427.2</v>
      </c>
      <c r="J65" s="116">
        <f t="shared" si="7"/>
        <v>523806</v>
      </c>
      <c r="K65" s="116">
        <f t="shared" si="7"/>
        <v>0</v>
      </c>
      <c r="L65" s="116">
        <f t="shared" si="7"/>
        <v>0</v>
      </c>
      <c r="M65" s="116">
        <f t="shared" si="7"/>
        <v>0</v>
      </c>
      <c r="N65" s="116" t="s">
        <v>18</v>
      </c>
      <c r="O65" s="116">
        <f>ROUND(SUM(O36:O64),2)</f>
        <v>20289188.25</v>
      </c>
      <c r="P65" s="116">
        <f>ROUND(SUM(P36:P64),2)</f>
        <v>2086888.88</v>
      </c>
      <c r="Q65" s="116">
        <f>ROUND(SUM(Q36:Q64),2)</f>
        <v>0</v>
      </c>
      <c r="R65" s="116">
        <f>ROUND(SUM(R36:R64),2)</f>
        <v>23419093.829999998</v>
      </c>
      <c r="S65" s="116">
        <f>ROUND(SUM(S36:S64),2)</f>
        <v>0</v>
      </c>
    </row>
    <row r="66" spans="1:19" ht="15.75" hidden="1" x14ac:dyDescent="0.25">
      <c r="A66" s="161" t="s">
        <v>1150</v>
      </c>
      <c r="B66" s="162"/>
      <c r="C66" s="167"/>
      <c r="D66" s="30"/>
      <c r="E66" s="50"/>
      <c r="F66" s="50"/>
      <c r="G66" s="50"/>
      <c r="H66" s="50"/>
      <c r="I66" s="50"/>
      <c r="J66" s="50"/>
      <c r="K66" s="50"/>
      <c r="L66" s="23"/>
      <c r="M66" s="50"/>
      <c r="N66" s="51"/>
      <c r="O66" s="50"/>
      <c r="P66" s="50"/>
      <c r="Q66" s="50"/>
      <c r="R66" s="50"/>
      <c r="S66" s="52"/>
    </row>
    <row r="67" spans="1:19" hidden="1" x14ac:dyDescent="0.25">
      <c r="A67" s="35">
        <v>50</v>
      </c>
      <c r="B67" s="36" t="s">
        <v>69</v>
      </c>
      <c r="C67" s="37">
        <f t="shared" ref="C67:C93" si="8">ROUND(SUM(D67+E67+F67+G67+H67+I67+J67+K67+M67+O67+P67+Q67+R67+S67),2)</f>
        <v>107205.57</v>
      </c>
      <c r="D67" s="38"/>
      <c r="E67" s="39">
        <v>107205.57</v>
      </c>
      <c r="F67" s="39"/>
      <c r="G67" s="39"/>
      <c r="H67" s="39"/>
      <c r="I67" s="39"/>
      <c r="J67" s="39"/>
      <c r="K67" s="39"/>
      <c r="L67" s="40"/>
      <c r="M67" s="39"/>
      <c r="N67" s="39"/>
      <c r="O67" s="41"/>
      <c r="P67" s="39"/>
      <c r="Q67" s="39"/>
      <c r="R67" s="39"/>
      <c r="S67" s="39"/>
    </row>
    <row r="68" spans="1:19" hidden="1" x14ac:dyDescent="0.25">
      <c r="A68" s="35">
        <v>51</v>
      </c>
      <c r="B68" s="42" t="s">
        <v>70</v>
      </c>
      <c r="C68" s="37">
        <f t="shared" si="8"/>
        <v>325900.52</v>
      </c>
      <c r="D68" s="43"/>
      <c r="E68" s="44">
        <v>325900.52</v>
      </c>
      <c r="F68" s="44"/>
      <c r="G68" s="44"/>
      <c r="H68" s="44"/>
      <c r="I68" s="44"/>
      <c r="J68" s="44"/>
      <c r="K68" s="44"/>
      <c r="L68" s="30"/>
      <c r="M68" s="44"/>
      <c r="N68" s="44"/>
      <c r="O68" s="45"/>
      <c r="P68" s="44"/>
      <c r="Q68" s="45"/>
      <c r="R68" s="44"/>
      <c r="S68" s="44"/>
    </row>
    <row r="69" spans="1:19" hidden="1" x14ac:dyDescent="0.25">
      <c r="A69" s="35">
        <v>52</v>
      </c>
      <c r="B69" s="42" t="s">
        <v>71</v>
      </c>
      <c r="C69" s="37">
        <f t="shared" si="8"/>
        <v>298566.56</v>
      </c>
      <c r="D69" s="43"/>
      <c r="E69" s="44">
        <v>298566.56</v>
      </c>
      <c r="F69" s="44"/>
      <c r="G69" s="44"/>
      <c r="H69" s="44"/>
      <c r="I69" s="44"/>
      <c r="J69" s="44"/>
      <c r="K69" s="44"/>
      <c r="L69" s="30"/>
      <c r="M69" s="44"/>
      <c r="N69" s="44"/>
      <c r="O69" s="45"/>
      <c r="P69" s="44"/>
      <c r="Q69" s="45"/>
      <c r="R69" s="44"/>
      <c r="S69" s="44"/>
    </row>
    <row r="70" spans="1:19" hidden="1" x14ac:dyDescent="0.25">
      <c r="A70" s="35">
        <v>53</v>
      </c>
      <c r="B70" s="42" t="s">
        <v>72</v>
      </c>
      <c r="C70" s="37">
        <f t="shared" si="8"/>
        <v>261041.58</v>
      </c>
      <c r="D70" s="43"/>
      <c r="E70" s="44">
        <v>261041.58</v>
      </c>
      <c r="F70" s="44"/>
      <c r="G70" s="44"/>
      <c r="H70" s="44"/>
      <c r="I70" s="44"/>
      <c r="J70" s="44"/>
      <c r="K70" s="44"/>
      <c r="L70" s="30"/>
      <c r="M70" s="44"/>
      <c r="N70" s="44"/>
      <c r="O70" s="45"/>
      <c r="P70" s="44"/>
      <c r="Q70" s="45"/>
      <c r="R70" s="44"/>
      <c r="S70" s="44"/>
    </row>
    <row r="71" spans="1:19" hidden="1" x14ac:dyDescent="0.25">
      <c r="A71" s="35">
        <v>54</v>
      </c>
      <c r="B71" s="46" t="s">
        <v>73</v>
      </c>
      <c r="C71" s="37">
        <f t="shared" si="8"/>
        <v>532256.89</v>
      </c>
      <c r="D71" s="43"/>
      <c r="E71" s="44">
        <v>532256.89</v>
      </c>
      <c r="F71" s="45"/>
      <c r="G71" s="44"/>
      <c r="H71" s="45"/>
      <c r="I71" s="45"/>
      <c r="J71" s="45"/>
      <c r="K71" s="44"/>
      <c r="L71" s="30"/>
      <c r="M71" s="44"/>
      <c r="N71" s="44"/>
      <c r="O71" s="45"/>
      <c r="P71" s="44"/>
      <c r="Q71" s="45"/>
      <c r="R71" s="44"/>
      <c r="S71" s="44"/>
    </row>
    <row r="72" spans="1:19" hidden="1" x14ac:dyDescent="0.25">
      <c r="A72" s="35">
        <v>55</v>
      </c>
      <c r="B72" s="46" t="s">
        <v>74</v>
      </c>
      <c r="C72" s="37">
        <f t="shared" si="8"/>
        <v>329381.63</v>
      </c>
      <c r="D72" s="43"/>
      <c r="E72" s="44">
        <v>329381.63</v>
      </c>
      <c r="F72" s="44"/>
      <c r="G72" s="44"/>
      <c r="H72" s="44"/>
      <c r="I72" s="44"/>
      <c r="J72" s="44"/>
      <c r="K72" s="44"/>
      <c r="L72" s="30"/>
      <c r="M72" s="44"/>
      <c r="N72" s="44"/>
      <c r="O72" s="45"/>
      <c r="P72" s="44"/>
      <c r="Q72" s="44"/>
      <c r="R72" s="44"/>
      <c r="S72" s="44"/>
    </row>
    <row r="73" spans="1:19" hidden="1" x14ac:dyDescent="0.25">
      <c r="A73" s="35">
        <v>56</v>
      </c>
      <c r="B73" s="46" t="s">
        <v>75</v>
      </c>
      <c r="C73" s="37">
        <f t="shared" si="8"/>
        <v>285962.09999999998</v>
      </c>
      <c r="D73" s="43"/>
      <c r="E73" s="44">
        <v>285962.09999999998</v>
      </c>
      <c r="F73" s="44"/>
      <c r="G73" s="44"/>
      <c r="H73" s="44"/>
      <c r="I73" s="44"/>
      <c r="J73" s="44"/>
      <c r="K73" s="44"/>
      <c r="L73" s="30"/>
      <c r="M73" s="45"/>
      <c r="N73" s="44"/>
      <c r="O73" s="45"/>
      <c r="P73" s="44"/>
      <c r="Q73" s="45"/>
      <c r="R73" s="44"/>
      <c r="S73" s="44"/>
    </row>
    <row r="74" spans="1:19" hidden="1" x14ac:dyDescent="0.25">
      <c r="A74" s="35">
        <v>57</v>
      </c>
      <c r="B74" s="46" t="s">
        <v>76</v>
      </c>
      <c r="C74" s="37">
        <f t="shared" si="8"/>
        <v>109405.39</v>
      </c>
      <c r="D74" s="43"/>
      <c r="E74" s="44">
        <v>109405.39</v>
      </c>
      <c r="F74" s="44"/>
      <c r="G74" s="44"/>
      <c r="H74" s="44"/>
      <c r="I74" s="44"/>
      <c r="J74" s="44"/>
      <c r="K74" s="44"/>
      <c r="L74" s="30"/>
      <c r="M74" s="44"/>
      <c r="N74" s="44"/>
      <c r="O74" s="47"/>
      <c r="P74" s="44"/>
      <c r="Q74" s="44"/>
      <c r="R74" s="44"/>
      <c r="S74" s="44"/>
    </row>
    <row r="75" spans="1:19" hidden="1" x14ac:dyDescent="0.25">
      <c r="A75" s="35">
        <v>58</v>
      </c>
      <c r="B75" s="46" t="s">
        <v>77</v>
      </c>
      <c r="C75" s="37">
        <f t="shared" si="8"/>
        <v>109848.86</v>
      </c>
      <c r="D75" s="43"/>
      <c r="E75" s="44">
        <v>109848.86</v>
      </c>
      <c r="F75" s="47"/>
      <c r="G75" s="47"/>
      <c r="H75" s="47"/>
      <c r="I75" s="47"/>
      <c r="J75" s="47"/>
      <c r="K75" s="44"/>
      <c r="L75" s="30"/>
      <c r="M75" s="44"/>
      <c r="N75" s="44"/>
      <c r="O75" s="44"/>
      <c r="P75" s="44"/>
      <c r="Q75" s="44"/>
      <c r="R75" s="44"/>
      <c r="S75" s="44"/>
    </row>
    <row r="76" spans="1:19" hidden="1" x14ac:dyDescent="0.25">
      <c r="A76" s="35">
        <v>59</v>
      </c>
      <c r="B76" s="46" t="s">
        <v>78</v>
      </c>
      <c r="C76" s="37">
        <f t="shared" si="8"/>
        <v>299588.28000000003</v>
      </c>
      <c r="D76" s="43"/>
      <c r="E76" s="44">
        <v>299588.28000000003</v>
      </c>
      <c r="F76" s="44"/>
      <c r="G76" s="48"/>
      <c r="H76" s="44"/>
      <c r="I76" s="44"/>
      <c r="J76" s="44"/>
      <c r="K76" s="44"/>
      <c r="L76" s="30"/>
      <c r="M76" s="44"/>
      <c r="N76" s="44"/>
      <c r="O76" s="47"/>
      <c r="P76" s="44"/>
      <c r="Q76" s="44"/>
      <c r="R76" s="44"/>
      <c r="S76" s="44"/>
    </row>
    <row r="77" spans="1:19" hidden="1" x14ac:dyDescent="0.25">
      <c r="A77" s="35">
        <v>60</v>
      </c>
      <c r="B77" s="46" t="s">
        <v>79</v>
      </c>
      <c r="C77" s="37">
        <f t="shared" si="8"/>
        <v>338225.7</v>
      </c>
      <c r="D77" s="43"/>
      <c r="E77" s="44">
        <v>338225.7</v>
      </c>
      <c r="F77" s="44"/>
      <c r="G77" s="44"/>
      <c r="H77" s="44"/>
      <c r="I77" s="44"/>
      <c r="J77" s="44"/>
      <c r="K77" s="44"/>
      <c r="L77" s="30"/>
      <c r="M77" s="44"/>
      <c r="N77" s="44"/>
      <c r="O77" s="47"/>
      <c r="P77" s="44"/>
      <c r="Q77" s="44"/>
      <c r="R77" s="44"/>
      <c r="S77" s="44"/>
    </row>
    <row r="78" spans="1:19" hidden="1" x14ac:dyDescent="0.25">
      <c r="A78" s="35">
        <v>61</v>
      </c>
      <c r="B78" s="46" t="s">
        <v>80</v>
      </c>
      <c r="C78" s="37">
        <f t="shared" si="8"/>
        <v>299692.01</v>
      </c>
      <c r="D78" s="43"/>
      <c r="E78" s="44">
        <v>299692.01</v>
      </c>
      <c r="F78" s="44"/>
      <c r="G78" s="44"/>
      <c r="H78" s="44"/>
      <c r="I78" s="44"/>
      <c r="J78" s="44"/>
      <c r="K78" s="44"/>
      <c r="L78" s="30"/>
      <c r="M78" s="44"/>
      <c r="N78" s="44"/>
      <c r="O78" s="47"/>
      <c r="P78" s="44"/>
      <c r="Q78" s="44"/>
      <c r="R78" s="44"/>
      <c r="S78" s="44"/>
    </row>
    <row r="79" spans="1:19" hidden="1" x14ac:dyDescent="0.25">
      <c r="A79" s="35">
        <v>62</v>
      </c>
      <c r="B79" s="46" t="s">
        <v>81</v>
      </c>
      <c r="C79" s="37">
        <f t="shared" si="8"/>
        <v>333284.28999999998</v>
      </c>
      <c r="D79" s="43"/>
      <c r="E79" s="44">
        <v>333284.28999999998</v>
      </c>
      <c r="F79" s="44"/>
      <c r="G79" s="44"/>
      <c r="H79" s="44"/>
      <c r="I79" s="44"/>
      <c r="J79" s="44"/>
      <c r="K79" s="44"/>
      <c r="L79" s="30"/>
      <c r="M79" s="44"/>
      <c r="N79" s="44"/>
      <c r="O79" s="47"/>
      <c r="P79" s="44"/>
      <c r="Q79" s="44"/>
      <c r="R79" s="44"/>
      <c r="S79" s="44"/>
    </row>
    <row r="80" spans="1:19" hidden="1" x14ac:dyDescent="0.25">
      <c r="A80" s="35">
        <v>63</v>
      </c>
      <c r="B80" s="46" t="s">
        <v>83</v>
      </c>
      <c r="C80" s="37">
        <f t="shared" si="8"/>
        <v>298227.71000000002</v>
      </c>
      <c r="D80" s="43"/>
      <c r="E80" s="44">
        <v>298227.71000000002</v>
      </c>
      <c r="F80" s="47"/>
      <c r="G80" s="44"/>
      <c r="H80" s="44"/>
      <c r="I80" s="44"/>
      <c r="J80" s="44"/>
      <c r="K80" s="44"/>
      <c r="L80" s="30"/>
      <c r="M80" s="44"/>
      <c r="N80" s="44"/>
      <c r="O80" s="45"/>
      <c r="P80" s="44"/>
      <c r="Q80" s="47"/>
      <c r="R80" s="44"/>
      <c r="S80" s="44"/>
    </row>
    <row r="81" spans="1:19" hidden="1" x14ac:dyDescent="0.25">
      <c r="A81" s="35">
        <v>64</v>
      </c>
      <c r="B81" s="46" t="s">
        <v>84</v>
      </c>
      <c r="C81" s="37">
        <f t="shared" si="8"/>
        <v>297051.26</v>
      </c>
      <c r="D81" s="43"/>
      <c r="E81" s="44">
        <v>297051.26</v>
      </c>
      <c r="F81" s="47"/>
      <c r="G81" s="47"/>
      <c r="H81" s="47"/>
      <c r="I81" s="47"/>
      <c r="J81" s="47"/>
      <c r="K81" s="44"/>
      <c r="L81" s="30"/>
      <c r="M81" s="44"/>
      <c r="N81" s="44"/>
      <c r="O81" s="48"/>
      <c r="P81" s="44"/>
      <c r="Q81" s="47"/>
      <c r="R81" s="44"/>
      <c r="S81" s="44"/>
    </row>
    <row r="82" spans="1:19" hidden="1" x14ac:dyDescent="0.25">
      <c r="A82" s="35">
        <v>65</v>
      </c>
      <c r="B82" s="46" t="s">
        <v>85</v>
      </c>
      <c r="C82" s="37">
        <f t="shared" si="8"/>
        <v>343919.3</v>
      </c>
      <c r="D82" s="43"/>
      <c r="E82" s="44">
        <v>343919.3</v>
      </c>
      <c r="F82" s="47"/>
      <c r="G82" s="47"/>
      <c r="H82" s="47"/>
      <c r="I82" s="47"/>
      <c r="J82" s="47"/>
      <c r="K82" s="44"/>
      <c r="L82" s="30"/>
      <c r="M82" s="44"/>
      <c r="N82" s="44"/>
      <c r="O82" s="48"/>
      <c r="P82" s="44"/>
      <c r="Q82" s="44"/>
      <c r="R82" s="44"/>
      <c r="S82" s="44"/>
    </row>
    <row r="83" spans="1:19" hidden="1" x14ac:dyDescent="0.25">
      <c r="A83" s="35">
        <v>66</v>
      </c>
      <c r="B83" s="46" t="s">
        <v>86</v>
      </c>
      <c r="C83" s="37">
        <f t="shared" si="8"/>
        <v>299003.94</v>
      </c>
      <c r="D83" s="43"/>
      <c r="E83" s="44">
        <v>299003.94</v>
      </c>
      <c r="F83" s="47"/>
      <c r="G83" s="47"/>
      <c r="H83" s="47"/>
      <c r="I83" s="47"/>
      <c r="J83" s="47"/>
      <c r="K83" s="44"/>
      <c r="L83" s="30"/>
      <c r="M83" s="44"/>
      <c r="N83" s="44"/>
      <c r="O83" s="48"/>
      <c r="P83" s="44"/>
      <c r="Q83" s="44"/>
      <c r="R83" s="44"/>
      <c r="S83" s="44"/>
    </row>
    <row r="84" spans="1:19" hidden="1" x14ac:dyDescent="0.25">
      <c r="A84" s="35">
        <v>67</v>
      </c>
      <c r="B84" s="46" t="s">
        <v>87</v>
      </c>
      <c r="C84" s="37">
        <f t="shared" si="8"/>
        <v>296381.53000000003</v>
      </c>
      <c r="D84" s="43"/>
      <c r="E84" s="44">
        <v>296381.53000000003</v>
      </c>
      <c r="F84" s="45"/>
      <c r="G84" s="45"/>
      <c r="H84" s="45"/>
      <c r="I84" s="45"/>
      <c r="J84" s="45"/>
      <c r="K84" s="44"/>
      <c r="L84" s="30"/>
      <c r="M84" s="44"/>
      <c r="N84" s="44"/>
      <c r="O84" s="44"/>
      <c r="P84" s="44"/>
      <c r="Q84" s="44"/>
      <c r="R84" s="44"/>
      <c r="S84" s="44"/>
    </row>
    <row r="85" spans="1:19" hidden="1" x14ac:dyDescent="0.25">
      <c r="A85" s="35">
        <v>68</v>
      </c>
      <c r="B85" s="46" t="s">
        <v>88</v>
      </c>
      <c r="C85" s="37">
        <f t="shared" si="8"/>
        <v>15767766</v>
      </c>
      <c r="D85" s="43"/>
      <c r="E85" s="44"/>
      <c r="F85" s="45"/>
      <c r="G85" s="47"/>
      <c r="H85" s="47"/>
      <c r="I85" s="47"/>
      <c r="J85" s="47"/>
      <c r="K85" s="44"/>
      <c r="L85" s="30"/>
      <c r="M85" s="44"/>
      <c r="N85" s="53" t="s">
        <v>54</v>
      </c>
      <c r="O85" s="54">
        <v>15767766</v>
      </c>
      <c r="P85" s="44"/>
      <c r="Q85" s="48"/>
      <c r="R85" s="44"/>
      <c r="S85" s="44"/>
    </row>
    <row r="86" spans="1:19" hidden="1" x14ac:dyDescent="0.25">
      <c r="A86" s="35">
        <v>69</v>
      </c>
      <c r="B86" s="46" t="s">
        <v>89</v>
      </c>
      <c r="C86" s="37">
        <f t="shared" si="8"/>
        <v>371158.21</v>
      </c>
      <c r="D86" s="43"/>
      <c r="E86" s="44">
        <v>371158.21</v>
      </c>
      <c r="F86" s="45"/>
      <c r="G86" s="45"/>
      <c r="H86" s="45"/>
      <c r="I86" s="45"/>
      <c r="J86" s="45"/>
      <c r="K86" s="44"/>
      <c r="L86" s="30"/>
      <c r="M86" s="44"/>
      <c r="N86" s="44"/>
      <c r="O86" s="44"/>
      <c r="P86" s="44"/>
      <c r="Q86" s="44"/>
      <c r="R86" s="44"/>
      <c r="S86" s="44"/>
    </row>
    <row r="87" spans="1:19" hidden="1" x14ac:dyDescent="0.25">
      <c r="A87" s="35">
        <v>70</v>
      </c>
      <c r="B87" s="46" t="s">
        <v>90</v>
      </c>
      <c r="C87" s="37">
        <f t="shared" si="8"/>
        <v>302580.65999999997</v>
      </c>
      <c r="D87" s="43"/>
      <c r="E87" s="44">
        <v>302580.65999999997</v>
      </c>
      <c r="F87" s="45"/>
      <c r="G87" s="45"/>
      <c r="H87" s="45"/>
      <c r="I87" s="45"/>
      <c r="J87" s="45"/>
      <c r="K87" s="44"/>
      <c r="L87" s="30"/>
      <c r="M87" s="44"/>
      <c r="N87" s="44"/>
      <c r="O87" s="47"/>
      <c r="P87" s="44"/>
      <c r="Q87" s="44"/>
      <c r="R87" s="44"/>
      <c r="S87" s="44"/>
    </row>
    <row r="88" spans="1:19" hidden="1" x14ac:dyDescent="0.25">
      <c r="A88" s="35">
        <v>71</v>
      </c>
      <c r="B88" s="46" t="s">
        <v>91</v>
      </c>
      <c r="C88" s="37">
        <f t="shared" si="8"/>
        <v>169416.52</v>
      </c>
      <c r="D88" s="43"/>
      <c r="E88" s="44">
        <v>169416.52</v>
      </c>
      <c r="F88" s="48"/>
      <c r="G88" s="45"/>
      <c r="H88" s="48"/>
      <c r="I88" s="48"/>
      <c r="J88" s="48"/>
      <c r="K88" s="44"/>
      <c r="L88" s="30"/>
      <c r="M88" s="44"/>
      <c r="N88" s="44"/>
      <c r="O88" s="44"/>
      <c r="P88" s="44"/>
      <c r="Q88" s="47"/>
      <c r="R88" s="44"/>
      <c r="S88" s="44"/>
    </row>
    <row r="89" spans="1:19" hidden="1" x14ac:dyDescent="0.25">
      <c r="A89" s="35">
        <v>72</v>
      </c>
      <c r="B89" s="46" t="s">
        <v>92</v>
      </c>
      <c r="C89" s="37">
        <f t="shared" si="8"/>
        <v>132380.82999999999</v>
      </c>
      <c r="D89" s="43"/>
      <c r="E89" s="44">
        <v>132380.82999999999</v>
      </c>
      <c r="F89" s="48"/>
      <c r="G89" s="45"/>
      <c r="H89" s="48"/>
      <c r="I89" s="48"/>
      <c r="J89" s="48"/>
      <c r="K89" s="44"/>
      <c r="L89" s="30"/>
      <c r="M89" s="44"/>
      <c r="N89" s="44"/>
      <c r="O89" s="44"/>
      <c r="P89" s="44"/>
      <c r="Q89" s="44"/>
      <c r="R89" s="44"/>
      <c r="S89" s="44"/>
    </row>
    <row r="90" spans="1:19" hidden="1" x14ac:dyDescent="0.25">
      <c r="A90" s="35">
        <v>73</v>
      </c>
      <c r="B90" s="46" t="s">
        <v>93</v>
      </c>
      <c r="C90" s="37">
        <f t="shared" si="8"/>
        <v>132277.63</v>
      </c>
      <c r="D90" s="43"/>
      <c r="E90" s="44">
        <v>132277.63</v>
      </c>
      <c r="F90" s="45"/>
      <c r="G90" s="45"/>
      <c r="H90" s="45"/>
      <c r="I90" s="45"/>
      <c r="J90" s="45"/>
      <c r="K90" s="44"/>
      <c r="L90" s="30"/>
      <c r="M90" s="44"/>
      <c r="N90" s="44"/>
      <c r="O90" s="47"/>
      <c r="P90" s="47"/>
      <c r="Q90" s="44"/>
      <c r="R90" s="44"/>
      <c r="S90" s="44"/>
    </row>
    <row r="91" spans="1:19" hidden="1" x14ac:dyDescent="0.25">
      <c r="A91" s="35">
        <v>74</v>
      </c>
      <c r="B91" s="46" t="s">
        <v>94</v>
      </c>
      <c r="C91" s="37">
        <f t="shared" si="8"/>
        <v>170480.61</v>
      </c>
      <c r="D91" s="43"/>
      <c r="E91" s="44">
        <v>170480.61</v>
      </c>
      <c r="F91" s="45"/>
      <c r="G91" s="48"/>
      <c r="H91" s="45"/>
      <c r="I91" s="45"/>
      <c r="J91" s="45"/>
      <c r="K91" s="44"/>
      <c r="L91" s="30"/>
      <c r="M91" s="44"/>
      <c r="N91" s="44"/>
      <c r="O91" s="48"/>
      <c r="P91" s="44"/>
      <c r="Q91" s="44"/>
      <c r="R91" s="44"/>
      <c r="S91" s="44"/>
    </row>
    <row r="92" spans="1:19" hidden="1" x14ac:dyDescent="0.25">
      <c r="A92" s="35">
        <v>75</v>
      </c>
      <c r="B92" s="46" t="s">
        <v>95</v>
      </c>
      <c r="C92" s="37">
        <f t="shared" si="8"/>
        <v>365051.99</v>
      </c>
      <c r="D92" s="43"/>
      <c r="E92" s="44">
        <v>365051.99</v>
      </c>
      <c r="F92" s="47"/>
      <c r="G92" s="45"/>
      <c r="H92" s="47"/>
      <c r="I92" s="47"/>
      <c r="J92" s="47"/>
      <c r="K92" s="44"/>
      <c r="L92" s="30"/>
      <c r="M92" s="44"/>
      <c r="N92" s="44"/>
      <c r="O92" s="44"/>
      <c r="P92" s="44"/>
      <c r="Q92" s="44"/>
      <c r="R92" s="44"/>
      <c r="S92" s="44"/>
    </row>
    <row r="93" spans="1:19" hidden="1" x14ac:dyDescent="0.25">
      <c r="A93" s="183" t="s">
        <v>1151</v>
      </c>
      <c r="B93" s="184"/>
      <c r="C93" s="26">
        <f t="shared" si="8"/>
        <v>22576055.57</v>
      </c>
      <c r="D93" s="116">
        <f t="shared" ref="D93:S93" si="9">ROUND(SUM(D67:D92),2)</f>
        <v>0</v>
      </c>
      <c r="E93" s="116">
        <f t="shared" si="9"/>
        <v>6808289.5700000003</v>
      </c>
      <c r="F93" s="116">
        <f t="shared" si="9"/>
        <v>0</v>
      </c>
      <c r="G93" s="116">
        <f t="shared" si="9"/>
        <v>0</v>
      </c>
      <c r="H93" s="116">
        <f t="shared" si="9"/>
        <v>0</v>
      </c>
      <c r="I93" s="116">
        <f t="shared" si="9"/>
        <v>0</v>
      </c>
      <c r="J93" s="116">
        <f t="shared" si="9"/>
        <v>0</v>
      </c>
      <c r="K93" s="116">
        <f t="shared" si="9"/>
        <v>0</v>
      </c>
      <c r="L93" s="116">
        <f t="shared" si="9"/>
        <v>0</v>
      </c>
      <c r="M93" s="116">
        <f t="shared" si="9"/>
        <v>0</v>
      </c>
      <c r="N93" s="116">
        <f t="shared" si="9"/>
        <v>0</v>
      </c>
      <c r="O93" s="116">
        <f t="shared" si="9"/>
        <v>15767766</v>
      </c>
      <c r="P93" s="116">
        <f t="shared" si="9"/>
        <v>0</v>
      </c>
      <c r="Q93" s="116">
        <f t="shared" si="9"/>
        <v>0</v>
      </c>
      <c r="R93" s="116">
        <f t="shared" si="9"/>
        <v>0</v>
      </c>
      <c r="S93" s="116">
        <f t="shared" si="9"/>
        <v>0</v>
      </c>
    </row>
    <row r="94" spans="1:19" ht="15.75" hidden="1" x14ac:dyDescent="0.25">
      <c r="A94" s="161" t="s">
        <v>1152</v>
      </c>
      <c r="B94" s="162"/>
      <c r="C94" s="167"/>
      <c r="D94" s="30"/>
      <c r="E94" s="50"/>
      <c r="F94" s="50"/>
      <c r="G94" s="50"/>
      <c r="H94" s="50"/>
      <c r="I94" s="50"/>
      <c r="J94" s="50"/>
      <c r="K94" s="50"/>
      <c r="L94" s="23"/>
      <c r="M94" s="50"/>
      <c r="N94" s="51"/>
      <c r="O94" s="50"/>
      <c r="P94" s="50"/>
      <c r="Q94" s="50"/>
      <c r="R94" s="50"/>
      <c r="S94" s="52"/>
    </row>
    <row r="95" spans="1:19" ht="22.5" hidden="1" customHeight="1" x14ac:dyDescent="0.25">
      <c r="A95" s="22">
        <v>76</v>
      </c>
      <c r="B95" s="46" t="s">
        <v>96</v>
      </c>
      <c r="C95" s="37">
        <f t="shared" ref="C95:C111" si="10">ROUND(SUM(D95+E95+F95+G95+H95+I95+J95+K95+M95+O95+P95+Q95+R95+S95),2)</f>
        <v>57301.02</v>
      </c>
      <c r="D95" s="43"/>
      <c r="E95" s="44">
        <v>57301.02</v>
      </c>
      <c r="F95" s="47"/>
      <c r="G95" s="47"/>
      <c r="H95" s="47"/>
      <c r="I95" s="47"/>
      <c r="J95" s="47"/>
      <c r="K95" s="44"/>
      <c r="L95" s="30"/>
      <c r="M95" s="44"/>
      <c r="N95" s="44"/>
      <c r="O95" s="48"/>
      <c r="P95" s="44"/>
      <c r="Q95" s="48"/>
      <c r="R95" s="44"/>
      <c r="S95" s="44"/>
    </row>
    <row r="96" spans="1:19" hidden="1" x14ac:dyDescent="0.25">
      <c r="A96" s="22">
        <v>77</v>
      </c>
      <c r="B96" s="46" t="s">
        <v>97</v>
      </c>
      <c r="C96" s="37">
        <f t="shared" si="10"/>
        <v>102109.57</v>
      </c>
      <c r="D96" s="43"/>
      <c r="E96" s="44">
        <v>102109.57</v>
      </c>
      <c r="F96" s="47"/>
      <c r="G96" s="47"/>
      <c r="H96" s="47"/>
      <c r="I96" s="47"/>
      <c r="J96" s="47"/>
      <c r="K96" s="44"/>
      <c r="L96" s="30"/>
      <c r="M96" s="44"/>
      <c r="N96" s="44"/>
      <c r="O96" s="48"/>
      <c r="P96" s="44"/>
      <c r="Q96" s="48"/>
      <c r="R96" s="44"/>
      <c r="S96" s="44"/>
    </row>
    <row r="97" spans="1:19" hidden="1" x14ac:dyDescent="0.25">
      <c r="A97" s="22">
        <v>78</v>
      </c>
      <c r="B97" s="42" t="s">
        <v>98</v>
      </c>
      <c r="C97" s="37">
        <f t="shared" si="10"/>
        <v>38189.69</v>
      </c>
      <c r="D97" s="43"/>
      <c r="E97" s="44">
        <v>38189.69</v>
      </c>
      <c r="F97" s="48"/>
      <c r="G97" s="44"/>
      <c r="H97" s="48"/>
      <c r="I97" s="48"/>
      <c r="J97" s="48"/>
      <c r="K97" s="44"/>
      <c r="L97" s="30"/>
      <c r="M97" s="44"/>
      <c r="N97" s="44"/>
      <c r="O97" s="45"/>
      <c r="P97" s="44"/>
      <c r="Q97" s="48"/>
      <c r="R97" s="44"/>
      <c r="S97" s="44"/>
    </row>
    <row r="98" spans="1:19" hidden="1" x14ac:dyDescent="0.25">
      <c r="A98" s="22">
        <v>79</v>
      </c>
      <c r="B98" s="42" t="s">
        <v>99</v>
      </c>
      <c r="C98" s="37">
        <f t="shared" si="10"/>
        <v>38236.44</v>
      </c>
      <c r="D98" s="43"/>
      <c r="E98" s="44">
        <v>38236.44</v>
      </c>
      <c r="F98" s="44"/>
      <c r="G98" s="44"/>
      <c r="H98" s="44"/>
      <c r="I98" s="44"/>
      <c r="J98" s="44"/>
      <c r="K98" s="44"/>
      <c r="L98" s="30"/>
      <c r="M98" s="44"/>
      <c r="N98" s="44"/>
      <c r="O98" s="45"/>
      <c r="P98" s="44"/>
      <c r="Q98" s="47"/>
      <c r="R98" s="44"/>
      <c r="S98" s="44"/>
    </row>
    <row r="99" spans="1:19" hidden="1" x14ac:dyDescent="0.25">
      <c r="A99" s="22">
        <v>80</v>
      </c>
      <c r="B99" s="42" t="s">
        <v>100</v>
      </c>
      <c r="C99" s="37">
        <f t="shared" si="10"/>
        <v>797445.59</v>
      </c>
      <c r="D99" s="43"/>
      <c r="E99" s="44">
        <v>797445.59</v>
      </c>
      <c r="F99" s="44"/>
      <c r="G99" s="44"/>
      <c r="H99" s="44"/>
      <c r="I99" s="44"/>
      <c r="J99" s="44"/>
      <c r="K99" s="44"/>
      <c r="L99" s="30"/>
      <c r="M99" s="48"/>
      <c r="N99" s="44"/>
      <c r="O99" s="45"/>
      <c r="P99" s="44"/>
      <c r="Q99" s="45"/>
      <c r="R99" s="44"/>
      <c r="S99" s="44"/>
    </row>
    <row r="100" spans="1:19" hidden="1" x14ac:dyDescent="0.25">
      <c r="A100" s="22">
        <v>81</v>
      </c>
      <c r="B100" s="46" t="s">
        <v>101</v>
      </c>
      <c r="C100" s="37">
        <f t="shared" si="10"/>
        <v>30349234.91</v>
      </c>
      <c r="D100" s="43">
        <f>ROUND((F100+G100+H100+I100+J100+K100+M100+O100+P100+Q100+R100+S100)*0.0214,2)</f>
        <v>635866.09</v>
      </c>
      <c r="E100" s="44"/>
      <c r="F100" s="47"/>
      <c r="G100" s="47"/>
      <c r="H100" s="47"/>
      <c r="I100" s="47"/>
      <c r="J100" s="47"/>
      <c r="K100" s="44"/>
      <c r="L100" s="30"/>
      <c r="M100" s="44"/>
      <c r="N100" s="44" t="s">
        <v>102</v>
      </c>
      <c r="O100" s="48">
        <v>16442925.15</v>
      </c>
      <c r="P100" s="44"/>
      <c r="Q100" s="44"/>
      <c r="R100" s="44">
        <v>13270443.67</v>
      </c>
      <c r="S100" s="44"/>
    </row>
    <row r="101" spans="1:19" hidden="1" x14ac:dyDescent="0.25">
      <c r="A101" s="22">
        <v>82</v>
      </c>
      <c r="B101" s="42" t="s">
        <v>103</v>
      </c>
      <c r="C101" s="37">
        <f t="shared" si="10"/>
        <v>261300.53</v>
      </c>
      <c r="D101" s="43"/>
      <c r="E101" s="44">
        <v>261300.53</v>
      </c>
      <c r="F101" s="44"/>
      <c r="G101" s="44"/>
      <c r="H101" s="44"/>
      <c r="I101" s="44"/>
      <c r="J101" s="44"/>
      <c r="K101" s="44"/>
      <c r="L101" s="30"/>
      <c r="M101" s="44"/>
      <c r="N101" s="44"/>
      <c r="O101" s="45"/>
      <c r="P101" s="44"/>
      <c r="Q101" s="47"/>
      <c r="R101" s="44"/>
      <c r="S101" s="44"/>
    </row>
    <row r="102" spans="1:19" hidden="1" x14ac:dyDescent="0.25">
      <c r="A102" s="22">
        <v>83</v>
      </c>
      <c r="B102" s="42" t="s">
        <v>104</v>
      </c>
      <c r="C102" s="37">
        <f t="shared" si="10"/>
        <v>340427.57</v>
      </c>
      <c r="D102" s="43"/>
      <c r="E102" s="44">
        <v>340427.57</v>
      </c>
      <c r="F102" s="44"/>
      <c r="G102" s="44"/>
      <c r="H102" s="44"/>
      <c r="I102" s="44"/>
      <c r="J102" s="44"/>
      <c r="K102" s="44"/>
      <c r="L102" s="30"/>
      <c r="M102" s="44"/>
      <c r="N102" s="44"/>
      <c r="O102" s="47"/>
      <c r="P102" s="44"/>
      <c r="Q102" s="47"/>
      <c r="R102" s="44"/>
      <c r="S102" s="44"/>
    </row>
    <row r="103" spans="1:19" hidden="1" x14ac:dyDescent="0.25">
      <c r="A103" s="22">
        <v>84</v>
      </c>
      <c r="B103" s="46" t="s">
        <v>105</v>
      </c>
      <c r="C103" s="37">
        <f t="shared" si="10"/>
        <v>6085463.0300000003</v>
      </c>
      <c r="D103" s="43">
        <v>47159.15</v>
      </c>
      <c r="E103" s="44"/>
      <c r="F103" s="44"/>
      <c r="G103" s="44">
        <v>2799621.6</v>
      </c>
      <c r="H103" s="44">
        <v>622727.98</v>
      </c>
      <c r="I103" s="44">
        <v>295219.78000000003</v>
      </c>
      <c r="J103" s="44">
        <v>2320734.52</v>
      </c>
      <c r="K103" s="44"/>
      <c r="L103" s="30"/>
      <c r="M103" s="44"/>
      <c r="N103" s="44"/>
      <c r="O103" s="47"/>
      <c r="P103" s="44"/>
      <c r="Q103" s="47"/>
      <c r="R103" s="44"/>
      <c r="S103" s="44"/>
    </row>
    <row r="104" spans="1:19" hidden="1" x14ac:dyDescent="0.25">
      <c r="A104" s="22">
        <v>85</v>
      </c>
      <c r="B104" s="46" t="s">
        <v>106</v>
      </c>
      <c r="C104" s="37">
        <f t="shared" si="10"/>
        <v>628964.76</v>
      </c>
      <c r="D104" s="43"/>
      <c r="E104" s="44">
        <v>628964.76</v>
      </c>
      <c r="F104" s="44"/>
      <c r="G104" s="44"/>
      <c r="H104" s="44"/>
      <c r="I104" s="44"/>
      <c r="J104" s="44"/>
      <c r="K104" s="44"/>
      <c r="L104" s="30"/>
      <c r="M104" s="44"/>
      <c r="N104" s="44"/>
      <c r="O104" s="45"/>
      <c r="P104" s="44"/>
      <c r="Q104" s="44"/>
      <c r="R104" s="44"/>
      <c r="S104" s="44"/>
    </row>
    <row r="105" spans="1:19" hidden="1" x14ac:dyDescent="0.25">
      <c r="A105" s="22">
        <v>86</v>
      </c>
      <c r="B105" s="46" t="s">
        <v>107</v>
      </c>
      <c r="C105" s="37">
        <f t="shared" si="10"/>
        <v>599887.53</v>
      </c>
      <c r="D105" s="43"/>
      <c r="E105" s="44">
        <v>599887.53</v>
      </c>
      <c r="F105" s="44"/>
      <c r="G105" s="44"/>
      <c r="H105" s="44"/>
      <c r="I105" s="44"/>
      <c r="J105" s="44"/>
      <c r="K105" s="44"/>
      <c r="L105" s="30"/>
      <c r="M105" s="47"/>
      <c r="N105" s="44"/>
      <c r="O105" s="45"/>
      <c r="P105" s="44"/>
      <c r="Q105" s="47"/>
      <c r="R105" s="44"/>
      <c r="S105" s="44"/>
    </row>
    <row r="106" spans="1:19" hidden="1" x14ac:dyDescent="0.25">
      <c r="A106" s="22">
        <v>87</v>
      </c>
      <c r="B106" s="46" t="s">
        <v>108</v>
      </c>
      <c r="C106" s="37">
        <f t="shared" si="10"/>
        <v>1121486.97</v>
      </c>
      <c r="D106" s="43"/>
      <c r="E106" s="44">
        <v>1121486.97</v>
      </c>
      <c r="F106" s="48"/>
      <c r="G106" s="48"/>
      <c r="H106" s="48"/>
      <c r="I106" s="48"/>
      <c r="J106" s="48"/>
      <c r="K106" s="44"/>
      <c r="L106" s="30"/>
      <c r="M106" s="44"/>
      <c r="N106" s="44"/>
      <c r="O106" s="47"/>
      <c r="P106" s="44"/>
      <c r="Q106" s="44"/>
      <c r="R106" s="44"/>
      <c r="S106" s="44"/>
    </row>
    <row r="107" spans="1:19" hidden="1" x14ac:dyDescent="0.25">
      <c r="A107" s="22">
        <v>88</v>
      </c>
      <c r="B107" s="46" t="s">
        <v>109</v>
      </c>
      <c r="C107" s="37">
        <f t="shared" si="10"/>
        <v>1499876.24</v>
      </c>
      <c r="D107" s="43"/>
      <c r="E107" s="44">
        <v>1499876.24</v>
      </c>
      <c r="F107" s="48"/>
      <c r="G107" s="44"/>
      <c r="H107" s="44"/>
      <c r="I107" s="44"/>
      <c r="J107" s="44"/>
      <c r="K107" s="44"/>
      <c r="L107" s="30"/>
      <c r="M107" s="44"/>
      <c r="N107" s="53"/>
      <c r="O107" s="58"/>
      <c r="P107" s="44"/>
      <c r="Q107" s="48"/>
      <c r="R107" s="44"/>
      <c r="S107" s="44"/>
    </row>
    <row r="108" spans="1:19" hidden="1" x14ac:dyDescent="0.25">
      <c r="A108" s="22">
        <v>89</v>
      </c>
      <c r="B108" s="46" t="s">
        <v>110</v>
      </c>
      <c r="C108" s="37">
        <f t="shared" si="10"/>
        <v>2037741.51</v>
      </c>
      <c r="D108" s="43"/>
      <c r="E108" s="44">
        <v>2037741.51</v>
      </c>
      <c r="F108" s="48"/>
      <c r="G108" s="48"/>
      <c r="H108" s="48"/>
      <c r="I108" s="48"/>
      <c r="J108" s="48"/>
      <c r="K108" s="44"/>
      <c r="L108" s="30"/>
      <c r="M108" s="44"/>
      <c r="N108" s="44"/>
      <c r="O108" s="47"/>
      <c r="P108" s="44"/>
      <c r="Q108" s="48"/>
      <c r="R108" s="44"/>
      <c r="S108" s="44"/>
    </row>
    <row r="109" spans="1:19" hidden="1" x14ac:dyDescent="0.25">
      <c r="A109" s="22">
        <v>90</v>
      </c>
      <c r="B109" s="46" t="s">
        <v>111</v>
      </c>
      <c r="C109" s="37">
        <f t="shared" si="10"/>
        <v>1063819.93</v>
      </c>
      <c r="D109" s="43"/>
      <c r="E109" s="44">
        <v>1063819.93</v>
      </c>
      <c r="F109" s="45"/>
      <c r="G109" s="45"/>
      <c r="H109" s="45"/>
      <c r="I109" s="45"/>
      <c r="J109" s="45"/>
      <c r="K109" s="44"/>
      <c r="L109" s="30"/>
      <c r="M109" s="44"/>
      <c r="N109" s="44"/>
      <c r="O109" s="44"/>
      <c r="P109" s="44"/>
      <c r="Q109" s="44"/>
      <c r="R109" s="44"/>
      <c r="S109" s="44"/>
    </row>
    <row r="110" spans="1:19" hidden="1" x14ac:dyDescent="0.25">
      <c r="A110" s="22">
        <v>91</v>
      </c>
      <c r="B110" s="46" t="s">
        <v>112</v>
      </c>
      <c r="C110" s="37">
        <f t="shared" si="10"/>
        <v>145726.85</v>
      </c>
      <c r="D110" s="43"/>
      <c r="E110" s="44">
        <v>145726.85</v>
      </c>
      <c r="F110" s="45"/>
      <c r="G110" s="48"/>
      <c r="H110" s="48"/>
      <c r="I110" s="48"/>
      <c r="J110" s="48"/>
      <c r="K110" s="44"/>
      <c r="L110" s="30"/>
      <c r="M110" s="44"/>
      <c r="N110" s="44"/>
      <c r="O110" s="47"/>
      <c r="P110" s="44"/>
      <c r="Q110" s="47"/>
      <c r="R110" s="44"/>
      <c r="S110" s="44"/>
    </row>
    <row r="111" spans="1:19" hidden="1" x14ac:dyDescent="0.25">
      <c r="A111" s="183" t="s">
        <v>1153</v>
      </c>
      <c r="B111" s="184"/>
      <c r="C111" s="26">
        <f t="shared" si="10"/>
        <v>45167212.140000001</v>
      </c>
      <c r="D111" s="116">
        <f t="shared" ref="D111:S111" si="11">ROUND(SUM(D95:D110),2)</f>
        <v>683025.24</v>
      </c>
      <c r="E111" s="116">
        <f t="shared" si="11"/>
        <v>8732514.1999999993</v>
      </c>
      <c r="F111" s="116">
        <f t="shared" si="11"/>
        <v>0</v>
      </c>
      <c r="G111" s="116">
        <f t="shared" si="11"/>
        <v>2799621.6</v>
      </c>
      <c r="H111" s="116">
        <f t="shared" si="11"/>
        <v>622727.98</v>
      </c>
      <c r="I111" s="116">
        <f t="shared" si="11"/>
        <v>295219.78000000003</v>
      </c>
      <c r="J111" s="116">
        <f t="shared" si="11"/>
        <v>2320734.52</v>
      </c>
      <c r="K111" s="116">
        <f t="shared" si="11"/>
        <v>0</v>
      </c>
      <c r="L111" s="116">
        <f t="shared" si="11"/>
        <v>0</v>
      </c>
      <c r="M111" s="116">
        <f t="shared" si="11"/>
        <v>0</v>
      </c>
      <c r="N111" s="116">
        <f t="shared" si="11"/>
        <v>0</v>
      </c>
      <c r="O111" s="116">
        <f t="shared" si="11"/>
        <v>16442925.15</v>
      </c>
      <c r="P111" s="116">
        <f t="shared" si="11"/>
        <v>0</v>
      </c>
      <c r="Q111" s="116">
        <f t="shared" si="11"/>
        <v>0</v>
      </c>
      <c r="R111" s="116">
        <f t="shared" si="11"/>
        <v>13270443.67</v>
      </c>
      <c r="S111" s="116">
        <f t="shared" si="11"/>
        <v>0</v>
      </c>
    </row>
    <row r="112" spans="1:19" ht="15.75" hidden="1" x14ac:dyDescent="0.25">
      <c r="A112" s="161" t="s">
        <v>1154</v>
      </c>
      <c r="B112" s="162"/>
      <c r="C112" s="167"/>
      <c r="D112" s="30"/>
      <c r="E112" s="50"/>
      <c r="F112" s="50"/>
      <c r="G112" s="50"/>
      <c r="H112" s="50"/>
      <c r="I112" s="50"/>
      <c r="J112" s="50"/>
      <c r="K112" s="50"/>
      <c r="L112" s="23"/>
      <c r="M112" s="50"/>
      <c r="N112" s="51"/>
      <c r="O112" s="50"/>
      <c r="P112" s="50"/>
      <c r="Q112" s="50"/>
      <c r="R112" s="50"/>
      <c r="S112" s="52"/>
    </row>
    <row r="113" spans="1:19" hidden="1" x14ac:dyDescent="0.25">
      <c r="A113" s="35">
        <v>92</v>
      </c>
      <c r="B113" s="36" t="s">
        <v>113</v>
      </c>
      <c r="C113" s="37">
        <f t="shared" ref="C113:C151" si="12">ROUND(SUM(D113+E113+F113+G113+H113+I113+J113+K113+M113+O113+P113+Q113+R113+S113),2)</f>
        <v>4255014.5</v>
      </c>
      <c r="D113" s="43">
        <v>55826.61</v>
      </c>
      <c r="E113" s="59">
        <v>51247.68</v>
      </c>
      <c r="F113" s="59"/>
      <c r="G113" s="59"/>
      <c r="H113" s="59"/>
      <c r="I113" s="59"/>
      <c r="J113" s="59"/>
      <c r="K113" s="59"/>
      <c r="L113" s="40">
        <v>2</v>
      </c>
      <c r="M113" s="59">
        <v>4147940.21</v>
      </c>
      <c r="N113" s="60"/>
      <c r="O113" s="59"/>
      <c r="P113" s="59"/>
      <c r="Q113" s="59"/>
      <c r="R113" s="59"/>
      <c r="S113" s="59"/>
    </row>
    <row r="114" spans="1:19" hidden="1" x14ac:dyDescent="0.25">
      <c r="A114" s="35">
        <v>93</v>
      </c>
      <c r="B114" s="36" t="s">
        <v>114</v>
      </c>
      <c r="C114" s="37">
        <f t="shared" si="12"/>
        <v>420639.93</v>
      </c>
      <c r="D114" s="38"/>
      <c r="E114" s="39">
        <v>420639.93</v>
      </c>
      <c r="F114" s="39"/>
      <c r="G114" s="39"/>
      <c r="H114" s="39"/>
      <c r="I114" s="39"/>
      <c r="J114" s="39"/>
      <c r="K114" s="39"/>
      <c r="L114" s="40"/>
      <c r="M114" s="39"/>
      <c r="N114" s="39"/>
      <c r="O114" s="41"/>
      <c r="P114" s="39"/>
      <c r="Q114" s="39"/>
      <c r="R114" s="39"/>
      <c r="S114" s="39"/>
    </row>
    <row r="115" spans="1:19" hidden="1" x14ac:dyDescent="0.25">
      <c r="A115" s="35">
        <v>94</v>
      </c>
      <c r="B115" s="42" t="s">
        <v>115</v>
      </c>
      <c r="C115" s="95">
        <f t="shared" si="12"/>
        <v>224986.09</v>
      </c>
      <c r="D115" s="43"/>
      <c r="E115" s="44">
        <v>224986.09</v>
      </c>
      <c r="F115" s="44"/>
      <c r="G115" s="44"/>
      <c r="H115" s="44"/>
      <c r="I115" s="44"/>
      <c r="J115" s="44"/>
      <c r="K115" s="44"/>
      <c r="L115" s="30"/>
      <c r="M115" s="44"/>
      <c r="N115" s="44"/>
      <c r="O115" s="45"/>
      <c r="P115" s="44"/>
      <c r="Q115" s="45"/>
      <c r="R115" s="44"/>
      <c r="S115" s="44"/>
    </row>
    <row r="116" spans="1:19" hidden="1" x14ac:dyDescent="0.25">
      <c r="A116" s="35">
        <v>95</v>
      </c>
      <c r="B116" s="42" t="s">
        <v>116</v>
      </c>
      <c r="C116" s="95">
        <f t="shared" si="12"/>
        <v>12707565.68</v>
      </c>
      <c r="D116" s="43">
        <v>166300.12</v>
      </c>
      <c r="E116" s="44">
        <v>184292.16</v>
      </c>
      <c r="F116" s="44"/>
      <c r="G116" s="44"/>
      <c r="H116" s="44"/>
      <c r="I116" s="44"/>
      <c r="J116" s="44"/>
      <c r="K116" s="44"/>
      <c r="L116" s="30">
        <v>6</v>
      </c>
      <c r="M116" s="44">
        <v>12356973.4</v>
      </c>
      <c r="N116" s="44"/>
      <c r="O116" s="45"/>
      <c r="P116" s="44"/>
      <c r="Q116" s="45"/>
      <c r="R116" s="44"/>
      <c r="S116" s="44"/>
    </row>
    <row r="117" spans="1:19" hidden="1" x14ac:dyDescent="0.25">
      <c r="A117" s="35">
        <v>96</v>
      </c>
      <c r="B117" s="46" t="s">
        <v>118</v>
      </c>
      <c r="C117" s="95">
        <f t="shared" si="12"/>
        <v>214706.34</v>
      </c>
      <c r="D117" s="43"/>
      <c r="E117" s="44">
        <v>214706.34</v>
      </c>
      <c r="F117" s="44"/>
      <c r="G117" s="44"/>
      <c r="H117" s="44"/>
      <c r="I117" s="44"/>
      <c r="J117" s="44"/>
      <c r="K117" s="44"/>
      <c r="L117" s="30"/>
      <c r="M117" s="44"/>
      <c r="N117" s="44"/>
      <c r="O117" s="45"/>
      <c r="P117" s="44"/>
      <c r="Q117" s="44"/>
      <c r="R117" s="44"/>
      <c r="S117" s="44"/>
    </row>
    <row r="118" spans="1:19" hidden="1" x14ac:dyDescent="0.25">
      <c r="A118" s="35">
        <v>97</v>
      </c>
      <c r="B118" s="46" t="s">
        <v>120</v>
      </c>
      <c r="C118" s="95">
        <f t="shared" si="12"/>
        <v>248099.12</v>
      </c>
      <c r="D118" s="43"/>
      <c r="E118" s="44">
        <v>248099.12</v>
      </c>
      <c r="F118" s="44"/>
      <c r="G118" s="44"/>
      <c r="H118" s="44"/>
      <c r="I118" s="44"/>
      <c r="J118" s="44"/>
      <c r="K118" s="44"/>
      <c r="L118" s="30"/>
      <c r="M118" s="47"/>
      <c r="N118" s="44"/>
      <c r="O118" s="47"/>
      <c r="P118" s="44"/>
      <c r="Q118" s="47"/>
      <c r="R118" s="44"/>
      <c r="S118" s="44"/>
    </row>
    <row r="119" spans="1:19" hidden="1" x14ac:dyDescent="0.25">
      <c r="A119" s="35">
        <v>98</v>
      </c>
      <c r="B119" s="46" t="s">
        <v>121</v>
      </c>
      <c r="C119" s="95">
        <f t="shared" si="12"/>
        <v>2871436.93</v>
      </c>
      <c r="D119" s="43">
        <v>30151.25</v>
      </c>
      <c r="E119" s="44">
        <v>602644.54</v>
      </c>
      <c r="F119" s="44"/>
      <c r="G119" s="44"/>
      <c r="H119" s="44"/>
      <c r="I119" s="44"/>
      <c r="J119" s="44"/>
      <c r="K119" s="44"/>
      <c r="L119" s="30">
        <v>1</v>
      </c>
      <c r="M119" s="48">
        <v>2238641.14</v>
      </c>
      <c r="N119" s="44"/>
      <c r="O119" s="45"/>
      <c r="P119" s="44"/>
      <c r="Q119" s="48"/>
      <c r="R119" s="44"/>
      <c r="S119" s="44"/>
    </row>
    <row r="120" spans="1:19" hidden="1" x14ac:dyDescent="0.25">
      <c r="A120" s="35">
        <v>99</v>
      </c>
      <c r="B120" s="46" t="s">
        <v>122</v>
      </c>
      <c r="C120" s="95">
        <f t="shared" si="12"/>
        <v>1267744.52</v>
      </c>
      <c r="D120" s="43">
        <v>16330.95</v>
      </c>
      <c r="E120" s="44"/>
      <c r="F120" s="44"/>
      <c r="G120" s="44">
        <v>1251413.57</v>
      </c>
      <c r="H120" s="44"/>
      <c r="I120" s="44"/>
      <c r="J120" s="44"/>
      <c r="K120" s="44"/>
      <c r="L120" s="30"/>
      <c r="M120" s="44"/>
      <c r="N120" s="44"/>
      <c r="O120" s="45"/>
      <c r="P120" s="44"/>
      <c r="Q120" s="44"/>
      <c r="R120" s="44"/>
      <c r="S120" s="44"/>
    </row>
    <row r="121" spans="1:19" hidden="1" x14ac:dyDescent="0.25">
      <c r="A121" s="35">
        <v>100</v>
      </c>
      <c r="B121" s="46" t="s">
        <v>123</v>
      </c>
      <c r="C121" s="95">
        <f t="shared" si="12"/>
        <v>1125999.9099999999</v>
      </c>
      <c r="D121" s="43">
        <v>14505.01</v>
      </c>
      <c r="E121" s="44"/>
      <c r="F121" s="44"/>
      <c r="G121" s="44"/>
      <c r="H121" s="44">
        <v>414514.91</v>
      </c>
      <c r="I121" s="44">
        <v>151166.70000000001</v>
      </c>
      <c r="J121" s="44">
        <v>545813.29</v>
      </c>
      <c r="K121" s="44"/>
      <c r="L121" s="30"/>
      <c r="M121" s="44"/>
      <c r="N121" s="44"/>
      <c r="O121" s="45"/>
      <c r="P121" s="44"/>
      <c r="Q121" s="44"/>
      <c r="R121" s="44"/>
      <c r="S121" s="44"/>
    </row>
    <row r="122" spans="1:19" hidden="1" x14ac:dyDescent="0.25">
      <c r="A122" s="35">
        <v>101</v>
      </c>
      <c r="B122" s="46" t="s">
        <v>126</v>
      </c>
      <c r="C122" s="95">
        <f t="shared" si="12"/>
        <v>201730.8</v>
      </c>
      <c r="D122" s="43"/>
      <c r="E122" s="44">
        <v>201730.8</v>
      </c>
      <c r="F122" s="44"/>
      <c r="G122" s="44"/>
      <c r="H122" s="44"/>
      <c r="I122" s="44"/>
      <c r="J122" s="44"/>
      <c r="K122" s="44"/>
      <c r="L122" s="30"/>
      <c r="M122" s="44"/>
      <c r="N122" s="44"/>
      <c r="O122" s="45"/>
      <c r="P122" s="44"/>
      <c r="Q122" s="44"/>
      <c r="R122" s="44"/>
      <c r="S122" s="44"/>
    </row>
    <row r="123" spans="1:19" hidden="1" x14ac:dyDescent="0.25">
      <c r="A123" s="35">
        <v>102</v>
      </c>
      <c r="B123" s="46" t="s">
        <v>127</v>
      </c>
      <c r="C123" s="95">
        <f t="shared" si="12"/>
        <v>4904472.3600000003</v>
      </c>
      <c r="D123" s="43">
        <v>58333.37</v>
      </c>
      <c r="E123" s="44">
        <v>521169.51</v>
      </c>
      <c r="F123" s="44"/>
      <c r="G123" s="44"/>
      <c r="H123" s="44"/>
      <c r="I123" s="44"/>
      <c r="J123" s="44"/>
      <c r="K123" s="44"/>
      <c r="L123" s="30">
        <v>2</v>
      </c>
      <c r="M123" s="44">
        <v>4324969.4800000004</v>
      </c>
      <c r="N123" s="44"/>
      <c r="O123" s="45"/>
      <c r="P123" s="44"/>
      <c r="Q123" s="44"/>
      <c r="R123" s="44"/>
      <c r="S123" s="44"/>
    </row>
    <row r="124" spans="1:19" hidden="1" x14ac:dyDescent="0.25">
      <c r="A124" s="35">
        <v>103</v>
      </c>
      <c r="B124" s="46" t="s">
        <v>129</v>
      </c>
      <c r="C124" s="95">
        <f t="shared" si="12"/>
        <v>438473.76</v>
      </c>
      <c r="D124" s="43"/>
      <c r="E124" s="44">
        <v>438473.76</v>
      </c>
      <c r="F124" s="45"/>
      <c r="G124" s="45"/>
      <c r="H124" s="45"/>
      <c r="I124" s="45"/>
      <c r="J124" s="45"/>
      <c r="K124" s="44"/>
      <c r="L124" s="30"/>
      <c r="M124" s="44"/>
      <c r="N124" s="44"/>
      <c r="O124" s="44"/>
      <c r="P124" s="44"/>
      <c r="Q124" s="44"/>
      <c r="R124" s="44"/>
      <c r="S124" s="44"/>
    </row>
    <row r="125" spans="1:19" hidden="1" x14ac:dyDescent="0.25">
      <c r="A125" s="35">
        <v>104</v>
      </c>
      <c r="B125" s="46" t="s">
        <v>130</v>
      </c>
      <c r="C125" s="95">
        <f t="shared" si="12"/>
        <v>3786822.43</v>
      </c>
      <c r="D125" s="43"/>
      <c r="E125" s="44"/>
      <c r="F125" s="44"/>
      <c r="G125" s="44">
        <v>1122689.29</v>
      </c>
      <c r="H125" s="44">
        <v>1394347.95</v>
      </c>
      <c r="I125" s="44">
        <v>555617.14</v>
      </c>
      <c r="J125" s="44">
        <v>714168.05</v>
      </c>
      <c r="K125" s="44"/>
      <c r="L125" s="30"/>
      <c r="M125" s="44"/>
      <c r="N125" s="44"/>
      <c r="O125" s="44"/>
      <c r="P125" s="44"/>
      <c r="Q125" s="44"/>
      <c r="R125" s="44"/>
      <c r="S125" s="44"/>
    </row>
    <row r="126" spans="1:19" hidden="1" x14ac:dyDescent="0.25">
      <c r="A126" s="35">
        <v>105</v>
      </c>
      <c r="B126" s="46" t="s">
        <v>131</v>
      </c>
      <c r="C126" s="95">
        <f t="shared" si="12"/>
        <v>5954230.7000000002</v>
      </c>
      <c r="D126" s="43"/>
      <c r="E126" s="44"/>
      <c r="F126" s="44"/>
      <c r="G126" s="44">
        <v>1151702.53</v>
      </c>
      <c r="H126" s="44">
        <v>2669595.52</v>
      </c>
      <c r="I126" s="44">
        <v>1061748.42</v>
      </c>
      <c r="J126" s="44">
        <v>1071184.23</v>
      </c>
      <c r="K126" s="44"/>
      <c r="L126" s="30"/>
      <c r="M126" s="44"/>
      <c r="N126" s="44"/>
      <c r="O126" s="44"/>
      <c r="P126" s="44"/>
      <c r="Q126" s="44"/>
      <c r="R126" s="44"/>
      <c r="S126" s="44"/>
    </row>
    <row r="127" spans="1:19" hidden="1" x14ac:dyDescent="0.25">
      <c r="A127" s="35">
        <v>106</v>
      </c>
      <c r="B127" s="46" t="s">
        <v>132</v>
      </c>
      <c r="C127" s="95">
        <f t="shared" si="12"/>
        <v>389901.17</v>
      </c>
      <c r="D127" s="43"/>
      <c r="E127" s="44">
        <v>389901.17</v>
      </c>
      <c r="F127" s="45"/>
      <c r="G127" s="45"/>
      <c r="H127" s="45"/>
      <c r="I127" s="45"/>
      <c r="J127" s="45"/>
      <c r="K127" s="44"/>
      <c r="L127" s="30"/>
      <c r="M127" s="44"/>
      <c r="N127" s="44"/>
      <c r="O127" s="44"/>
      <c r="P127" s="44"/>
      <c r="Q127" s="44"/>
      <c r="R127" s="44"/>
      <c r="S127" s="44"/>
    </row>
    <row r="128" spans="1:19" hidden="1" x14ac:dyDescent="0.25">
      <c r="A128" s="35">
        <v>107</v>
      </c>
      <c r="B128" s="46" t="s">
        <v>133</v>
      </c>
      <c r="C128" s="95">
        <f t="shared" si="12"/>
        <v>224389.53</v>
      </c>
      <c r="D128" s="43"/>
      <c r="E128" s="44">
        <v>224389.53</v>
      </c>
      <c r="F128" s="45"/>
      <c r="G128" s="45"/>
      <c r="H128" s="45"/>
      <c r="I128" s="45"/>
      <c r="J128" s="45"/>
      <c r="K128" s="44"/>
      <c r="L128" s="30"/>
      <c r="M128" s="44"/>
      <c r="N128" s="44"/>
      <c r="O128" s="45"/>
      <c r="P128" s="44"/>
      <c r="Q128" s="44"/>
      <c r="R128" s="44"/>
      <c r="S128" s="44"/>
    </row>
    <row r="129" spans="1:19" hidden="1" x14ac:dyDescent="0.25">
      <c r="A129" s="35">
        <v>108</v>
      </c>
      <c r="B129" s="46" t="s">
        <v>134</v>
      </c>
      <c r="C129" s="95">
        <f t="shared" si="12"/>
        <v>1410407.39</v>
      </c>
      <c r="D129" s="43">
        <f>ROUND((F129+G129+H129+I129+J129+K129+M129+O129+P129+Q129+R129+S129)*0.0214,2)</f>
        <v>29550.34</v>
      </c>
      <c r="E129" s="44"/>
      <c r="F129" s="47"/>
      <c r="G129" s="45"/>
      <c r="H129" s="47">
        <v>564017.53</v>
      </c>
      <c r="I129" s="47">
        <v>303439.34999999998</v>
      </c>
      <c r="J129" s="47">
        <v>513400.17</v>
      </c>
      <c r="K129" s="44"/>
      <c r="L129" s="30"/>
      <c r="M129" s="44"/>
      <c r="N129" s="44"/>
      <c r="O129" s="47"/>
      <c r="P129" s="44"/>
      <c r="Q129" s="44"/>
      <c r="R129" s="44"/>
      <c r="S129" s="44"/>
    </row>
    <row r="130" spans="1:19" hidden="1" x14ac:dyDescent="0.25">
      <c r="A130" s="35">
        <v>109</v>
      </c>
      <c r="B130" s="46" t="s">
        <v>136</v>
      </c>
      <c r="C130" s="95">
        <f t="shared" si="12"/>
        <v>190195.77</v>
      </c>
      <c r="D130" s="43"/>
      <c r="E130" s="44">
        <v>190195.77</v>
      </c>
      <c r="F130" s="44"/>
      <c r="G130" s="45"/>
      <c r="H130" s="44"/>
      <c r="I130" s="44"/>
      <c r="J130" s="44"/>
      <c r="K130" s="44"/>
      <c r="L130" s="30"/>
      <c r="M130" s="44"/>
      <c r="N130" s="44"/>
      <c r="O130" s="44"/>
      <c r="P130" s="44"/>
      <c r="Q130" s="45"/>
      <c r="R130" s="44"/>
      <c r="S130" s="44"/>
    </row>
    <row r="131" spans="1:19" hidden="1" x14ac:dyDescent="0.25">
      <c r="A131" s="35">
        <v>110</v>
      </c>
      <c r="B131" s="46" t="s">
        <v>137</v>
      </c>
      <c r="C131" s="95">
        <f t="shared" si="12"/>
        <v>180614.26</v>
      </c>
      <c r="D131" s="43"/>
      <c r="E131" s="44">
        <v>180614.26</v>
      </c>
      <c r="F131" s="44"/>
      <c r="G131" s="45"/>
      <c r="H131" s="44"/>
      <c r="I131" s="44"/>
      <c r="J131" s="44"/>
      <c r="K131" s="44"/>
      <c r="L131" s="30"/>
      <c r="M131" s="44"/>
      <c r="N131" s="44"/>
      <c r="O131" s="44"/>
      <c r="P131" s="44"/>
      <c r="Q131" s="44"/>
      <c r="R131" s="44"/>
      <c r="S131" s="44"/>
    </row>
    <row r="132" spans="1:19" hidden="1" x14ac:dyDescent="0.25">
      <c r="A132" s="35">
        <v>111</v>
      </c>
      <c r="B132" s="46" t="s">
        <v>138</v>
      </c>
      <c r="C132" s="95">
        <f t="shared" si="12"/>
        <v>184870.25</v>
      </c>
      <c r="D132" s="43"/>
      <c r="E132" s="44">
        <v>184870.25</v>
      </c>
      <c r="F132" s="45"/>
      <c r="G132" s="45"/>
      <c r="H132" s="45"/>
      <c r="I132" s="45"/>
      <c r="J132" s="45"/>
      <c r="K132" s="44"/>
      <c r="L132" s="30"/>
      <c r="M132" s="44"/>
      <c r="N132" s="44"/>
      <c r="O132" s="45"/>
      <c r="P132" s="45"/>
      <c r="Q132" s="44"/>
      <c r="R132" s="44"/>
      <c r="S132" s="44"/>
    </row>
    <row r="133" spans="1:19" hidden="1" x14ac:dyDescent="0.25">
      <c r="A133" s="35">
        <v>112</v>
      </c>
      <c r="B133" s="46" t="s">
        <v>139</v>
      </c>
      <c r="C133" s="95">
        <f t="shared" si="12"/>
        <v>393642.18</v>
      </c>
      <c r="D133" s="43"/>
      <c r="E133" s="44">
        <v>393642.18</v>
      </c>
      <c r="F133" s="45"/>
      <c r="G133" s="44"/>
      <c r="H133" s="45"/>
      <c r="I133" s="45"/>
      <c r="J133" s="45"/>
      <c r="K133" s="44"/>
      <c r="L133" s="30"/>
      <c r="M133" s="44"/>
      <c r="N133" s="44"/>
      <c r="O133" s="44"/>
      <c r="P133" s="44"/>
      <c r="Q133" s="44"/>
      <c r="R133" s="44"/>
      <c r="S133" s="44"/>
    </row>
    <row r="134" spans="1:19" hidden="1" x14ac:dyDescent="0.25">
      <c r="A134" s="35">
        <v>113</v>
      </c>
      <c r="B134" s="46" t="s">
        <v>140</v>
      </c>
      <c r="C134" s="95">
        <f t="shared" si="12"/>
        <v>396447.65</v>
      </c>
      <c r="D134" s="43"/>
      <c r="E134" s="44">
        <v>396447.65</v>
      </c>
      <c r="F134" s="45"/>
      <c r="G134" s="45"/>
      <c r="H134" s="44"/>
      <c r="I134" s="44"/>
      <c r="J134" s="44"/>
      <c r="K134" s="44"/>
      <c r="L134" s="30"/>
      <c r="M134" s="44"/>
      <c r="N134" s="44"/>
      <c r="O134" s="45"/>
      <c r="P134" s="44"/>
      <c r="Q134" s="45"/>
      <c r="R134" s="44"/>
      <c r="S134" s="44"/>
    </row>
    <row r="135" spans="1:19" hidden="1" x14ac:dyDescent="0.25">
      <c r="A135" s="35">
        <v>114</v>
      </c>
      <c r="B135" s="46" t="s">
        <v>141</v>
      </c>
      <c r="C135" s="95">
        <f t="shared" si="12"/>
        <v>326596.28000000003</v>
      </c>
      <c r="D135" s="43"/>
      <c r="E135" s="44">
        <v>326596.28000000003</v>
      </c>
      <c r="F135" s="44"/>
      <c r="G135" s="44"/>
      <c r="H135" s="44"/>
      <c r="I135" s="44"/>
      <c r="J135" s="44"/>
      <c r="K135" s="44"/>
      <c r="L135" s="30"/>
      <c r="M135" s="44"/>
      <c r="N135" s="44"/>
      <c r="O135" s="45"/>
      <c r="P135" s="44"/>
      <c r="Q135" s="45"/>
      <c r="R135" s="44"/>
      <c r="S135" s="44"/>
    </row>
    <row r="136" spans="1:19" hidden="1" x14ac:dyDescent="0.25">
      <c r="A136" s="35">
        <v>115</v>
      </c>
      <c r="B136" s="46" t="s">
        <v>142</v>
      </c>
      <c r="C136" s="95">
        <f t="shared" si="12"/>
        <v>2453534.9500000002</v>
      </c>
      <c r="D136" s="43">
        <f>ROUND((F136+G136+H136+I136+J136+K136+M136+O136+Q136+S136)*0.0214,2)</f>
        <v>51405.57</v>
      </c>
      <c r="E136" s="44"/>
      <c r="F136" s="44"/>
      <c r="G136" s="44">
        <v>675167.78</v>
      </c>
      <c r="H136" s="44">
        <v>1001779.73</v>
      </c>
      <c r="I136" s="44">
        <v>421063.7</v>
      </c>
      <c r="J136" s="44">
        <v>304118.17</v>
      </c>
      <c r="K136" s="44"/>
      <c r="L136" s="30"/>
      <c r="M136" s="44"/>
      <c r="N136" s="44"/>
      <c r="O136" s="47"/>
      <c r="P136" s="44"/>
      <c r="Q136" s="45"/>
      <c r="R136" s="44"/>
      <c r="S136" s="44"/>
    </row>
    <row r="137" spans="1:19" hidden="1" x14ac:dyDescent="0.25">
      <c r="A137" s="35">
        <v>116</v>
      </c>
      <c r="B137" s="46" t="s">
        <v>143</v>
      </c>
      <c r="C137" s="95">
        <f t="shared" si="12"/>
        <v>34995.19</v>
      </c>
      <c r="D137" s="43"/>
      <c r="E137" s="44">
        <v>34995.19</v>
      </c>
      <c r="F137" s="44"/>
      <c r="G137" s="44"/>
      <c r="H137" s="44"/>
      <c r="I137" s="44"/>
      <c r="J137" s="44"/>
      <c r="K137" s="44"/>
      <c r="L137" s="30"/>
      <c r="M137" s="44"/>
      <c r="N137" s="44"/>
      <c r="O137" s="44"/>
      <c r="P137" s="44"/>
      <c r="Q137" s="45"/>
      <c r="R137" s="44"/>
      <c r="S137" s="44"/>
    </row>
    <row r="138" spans="1:19" hidden="1" x14ac:dyDescent="0.25">
      <c r="A138" s="35">
        <v>117</v>
      </c>
      <c r="B138" s="46" t="s">
        <v>144</v>
      </c>
      <c r="C138" s="95">
        <f t="shared" si="12"/>
        <v>140433.53</v>
      </c>
      <c r="D138" s="43"/>
      <c r="E138" s="44">
        <v>140433.53</v>
      </c>
      <c r="F138" s="45"/>
      <c r="G138" s="45"/>
      <c r="H138" s="44"/>
      <c r="I138" s="44"/>
      <c r="J138" s="44"/>
      <c r="K138" s="44"/>
      <c r="L138" s="30"/>
      <c r="M138" s="44"/>
      <c r="N138" s="44"/>
      <c r="O138" s="44"/>
      <c r="P138" s="44"/>
      <c r="Q138" s="44"/>
      <c r="R138" s="44"/>
      <c r="S138" s="44"/>
    </row>
    <row r="139" spans="1:19" hidden="1" x14ac:dyDescent="0.25">
      <c r="A139" s="35">
        <v>118</v>
      </c>
      <c r="B139" s="46" t="s">
        <v>145</v>
      </c>
      <c r="C139" s="95">
        <f t="shared" si="12"/>
        <v>55195.06</v>
      </c>
      <c r="D139" s="43"/>
      <c r="E139" s="44">
        <v>55195.06</v>
      </c>
      <c r="F139" s="45"/>
      <c r="G139" s="45"/>
      <c r="H139" s="45"/>
      <c r="I139" s="45"/>
      <c r="J139" s="45"/>
      <c r="K139" s="44"/>
      <c r="L139" s="30"/>
      <c r="M139" s="44"/>
      <c r="N139" s="44"/>
      <c r="O139" s="44"/>
      <c r="P139" s="44"/>
      <c r="Q139" s="45"/>
      <c r="R139" s="44"/>
      <c r="S139" s="44"/>
    </row>
    <row r="140" spans="1:19" hidden="1" x14ac:dyDescent="0.25">
      <c r="A140" s="35">
        <v>119</v>
      </c>
      <c r="B140" s="46" t="s">
        <v>146</v>
      </c>
      <c r="C140" s="95">
        <f t="shared" si="12"/>
        <v>4346403.0599999996</v>
      </c>
      <c r="D140" s="43">
        <v>84787.520000000004</v>
      </c>
      <c r="E140" s="44">
        <v>113497.91</v>
      </c>
      <c r="F140" s="45"/>
      <c r="G140" s="45"/>
      <c r="H140" s="45"/>
      <c r="I140" s="45"/>
      <c r="J140" s="45"/>
      <c r="K140" s="44"/>
      <c r="L140" s="30"/>
      <c r="M140" s="44"/>
      <c r="N140" s="44" t="s">
        <v>102</v>
      </c>
      <c r="O140" s="44">
        <v>4148117.63</v>
      </c>
      <c r="P140" s="44"/>
      <c r="Q140" s="47"/>
      <c r="R140" s="44"/>
      <c r="S140" s="44"/>
    </row>
    <row r="141" spans="1:19" hidden="1" x14ac:dyDescent="0.25">
      <c r="A141" s="35">
        <v>120</v>
      </c>
      <c r="B141" s="46" t="s">
        <v>147</v>
      </c>
      <c r="C141" s="95">
        <f t="shared" si="12"/>
        <v>80532.63</v>
      </c>
      <c r="D141" s="43"/>
      <c r="E141" s="44">
        <v>80532.63</v>
      </c>
      <c r="F141" s="45"/>
      <c r="G141" s="45"/>
      <c r="H141" s="45"/>
      <c r="I141" s="45"/>
      <c r="J141" s="45"/>
      <c r="K141" s="44"/>
      <c r="L141" s="30"/>
      <c r="M141" s="44"/>
      <c r="N141" s="44"/>
      <c r="O141" s="44"/>
      <c r="P141" s="44"/>
      <c r="Q141" s="44"/>
      <c r="R141" s="44"/>
      <c r="S141" s="44"/>
    </row>
    <row r="142" spans="1:19" hidden="1" x14ac:dyDescent="0.25">
      <c r="A142" s="35">
        <v>121</v>
      </c>
      <c r="B142" s="46" t="s">
        <v>148</v>
      </c>
      <c r="C142" s="95">
        <f t="shared" si="12"/>
        <v>3441919.9</v>
      </c>
      <c r="D142" s="43"/>
      <c r="E142" s="44">
        <v>147623.16</v>
      </c>
      <c r="F142" s="45"/>
      <c r="G142" s="45"/>
      <c r="H142" s="45">
        <v>1733941.99</v>
      </c>
      <c r="I142" s="45">
        <v>606520.42000000004</v>
      </c>
      <c r="J142" s="45">
        <v>953834.33</v>
      </c>
      <c r="K142" s="44"/>
      <c r="L142" s="30"/>
      <c r="M142" s="44"/>
      <c r="N142" s="44"/>
      <c r="O142" s="45"/>
      <c r="P142" s="44"/>
      <c r="Q142" s="44"/>
      <c r="R142" s="44"/>
      <c r="S142" s="44"/>
    </row>
    <row r="143" spans="1:19" hidden="1" x14ac:dyDescent="0.25">
      <c r="A143" s="35">
        <v>122</v>
      </c>
      <c r="B143" s="46" t="s">
        <v>149</v>
      </c>
      <c r="C143" s="95">
        <f t="shared" si="12"/>
        <v>154898.53</v>
      </c>
      <c r="D143" s="43"/>
      <c r="E143" s="44">
        <v>154898.53</v>
      </c>
      <c r="F143" s="45"/>
      <c r="G143" s="45"/>
      <c r="H143" s="45"/>
      <c r="I143" s="45"/>
      <c r="J143" s="45"/>
      <c r="K143" s="44"/>
      <c r="L143" s="30"/>
      <c r="M143" s="44"/>
      <c r="N143" s="44"/>
      <c r="O143" s="45"/>
      <c r="P143" s="44"/>
      <c r="Q143" s="44"/>
      <c r="R143" s="44"/>
      <c r="S143" s="44"/>
    </row>
    <row r="144" spans="1:19" hidden="1" x14ac:dyDescent="0.25">
      <c r="A144" s="35">
        <v>123</v>
      </c>
      <c r="B144" s="46" t="s">
        <v>150</v>
      </c>
      <c r="C144" s="95">
        <f t="shared" si="12"/>
        <v>171927.39</v>
      </c>
      <c r="D144" s="43"/>
      <c r="E144" s="44">
        <v>171927.39</v>
      </c>
      <c r="F144" s="44"/>
      <c r="G144" s="44"/>
      <c r="H144" s="44"/>
      <c r="I144" s="44"/>
      <c r="J144" s="44"/>
      <c r="K144" s="45"/>
      <c r="L144" s="30"/>
      <c r="M144" s="44"/>
      <c r="N144" s="44"/>
      <c r="O144" s="44"/>
      <c r="P144" s="44"/>
      <c r="Q144" s="44"/>
      <c r="R144" s="44"/>
      <c r="S144" s="44"/>
    </row>
    <row r="145" spans="1:19" hidden="1" x14ac:dyDescent="0.25">
      <c r="A145" s="35">
        <v>124</v>
      </c>
      <c r="B145" s="46" t="s">
        <v>151</v>
      </c>
      <c r="C145" s="95">
        <f t="shared" si="12"/>
        <v>190698.49</v>
      </c>
      <c r="D145" s="43"/>
      <c r="E145" s="44">
        <v>190698.49</v>
      </c>
      <c r="F145" s="44"/>
      <c r="G145" s="44"/>
      <c r="H145" s="44"/>
      <c r="I145" s="44"/>
      <c r="J145" s="44"/>
      <c r="K145" s="44"/>
      <c r="L145" s="30"/>
      <c r="M145" s="44"/>
      <c r="N145" s="44"/>
      <c r="O145" s="44"/>
      <c r="P145" s="45"/>
      <c r="Q145" s="44"/>
      <c r="R145" s="44"/>
      <c r="S145" s="44"/>
    </row>
    <row r="146" spans="1:19" hidden="1" x14ac:dyDescent="0.25">
      <c r="A146" s="35">
        <v>125</v>
      </c>
      <c r="B146" s="46" t="s">
        <v>152</v>
      </c>
      <c r="C146" s="95">
        <f t="shared" si="12"/>
        <v>124842.23</v>
      </c>
      <c r="D146" s="43"/>
      <c r="E146" s="44">
        <v>124842.23</v>
      </c>
      <c r="F146" s="45"/>
      <c r="G146" s="44"/>
      <c r="H146" s="44"/>
      <c r="I146" s="44"/>
      <c r="J146" s="44"/>
      <c r="K146" s="44"/>
      <c r="L146" s="30"/>
      <c r="M146" s="44"/>
      <c r="N146" s="44"/>
      <c r="O146" s="44"/>
      <c r="P146" s="44"/>
      <c r="Q146" s="44"/>
      <c r="R146" s="44"/>
      <c r="S146" s="44"/>
    </row>
    <row r="147" spans="1:19" hidden="1" x14ac:dyDescent="0.25">
      <c r="A147" s="35">
        <v>126</v>
      </c>
      <c r="B147" s="46" t="s">
        <v>153</v>
      </c>
      <c r="C147" s="95">
        <f t="shared" si="12"/>
        <v>692048.55</v>
      </c>
      <c r="D147" s="43"/>
      <c r="E147" s="44">
        <v>692048.55</v>
      </c>
      <c r="F147" s="45"/>
      <c r="G147" s="44"/>
      <c r="H147" s="44"/>
      <c r="I147" s="44"/>
      <c r="J147" s="44"/>
      <c r="K147" s="44"/>
      <c r="L147" s="30"/>
      <c r="M147" s="44"/>
      <c r="N147" s="44"/>
      <c r="O147" s="44"/>
      <c r="P147" s="44"/>
      <c r="Q147" s="44"/>
      <c r="R147" s="44"/>
      <c r="S147" s="44"/>
    </row>
    <row r="148" spans="1:19" hidden="1" x14ac:dyDescent="0.25">
      <c r="A148" s="35">
        <v>127</v>
      </c>
      <c r="B148" s="46" t="s">
        <v>154</v>
      </c>
      <c r="C148" s="95">
        <f t="shared" si="12"/>
        <v>493600.32</v>
      </c>
      <c r="D148" s="43"/>
      <c r="E148" s="44">
        <v>493600.32</v>
      </c>
      <c r="F148" s="45"/>
      <c r="G148" s="44"/>
      <c r="H148" s="44"/>
      <c r="I148" s="44"/>
      <c r="J148" s="44"/>
      <c r="K148" s="44"/>
      <c r="L148" s="30"/>
      <c r="M148" s="44"/>
      <c r="N148" s="44"/>
      <c r="O148" s="44"/>
      <c r="P148" s="44"/>
      <c r="Q148" s="44"/>
      <c r="R148" s="44"/>
      <c r="S148" s="44"/>
    </row>
    <row r="149" spans="1:19" hidden="1" x14ac:dyDescent="0.25">
      <c r="A149" s="35">
        <v>128</v>
      </c>
      <c r="B149" s="46" t="s">
        <v>155</v>
      </c>
      <c r="C149" s="95">
        <f t="shared" si="12"/>
        <v>57975.91</v>
      </c>
      <c r="D149" s="43"/>
      <c r="E149" s="44">
        <v>57975.91</v>
      </c>
      <c r="F149" s="44"/>
      <c r="G149" s="44"/>
      <c r="H149" s="44"/>
      <c r="I149" s="44"/>
      <c r="J149" s="44"/>
      <c r="K149" s="44"/>
      <c r="L149" s="30"/>
      <c r="M149" s="44"/>
      <c r="N149" s="44"/>
      <c r="O149" s="45"/>
      <c r="P149" s="44"/>
      <c r="Q149" s="44"/>
      <c r="R149" s="44"/>
      <c r="S149" s="44"/>
    </row>
    <row r="150" spans="1:19" hidden="1" x14ac:dyDescent="0.25">
      <c r="A150" s="35">
        <v>129</v>
      </c>
      <c r="B150" s="46" t="s">
        <v>156</v>
      </c>
      <c r="C150" s="95">
        <f t="shared" si="12"/>
        <v>370705.67</v>
      </c>
      <c r="D150" s="43"/>
      <c r="E150" s="44">
        <v>370705.67</v>
      </c>
      <c r="F150" s="44"/>
      <c r="G150" s="44"/>
      <c r="H150" s="44"/>
      <c r="I150" s="44"/>
      <c r="J150" s="44"/>
      <c r="K150" s="44"/>
      <c r="L150" s="30"/>
      <c r="M150" s="44"/>
      <c r="N150" s="44"/>
      <c r="O150" s="45"/>
      <c r="P150" s="44"/>
      <c r="Q150" s="45"/>
      <c r="R150" s="44"/>
      <c r="S150" s="44"/>
    </row>
    <row r="151" spans="1:19" hidden="1" x14ac:dyDescent="0.25">
      <c r="A151" s="35">
        <v>130</v>
      </c>
      <c r="B151" s="46" t="s">
        <v>166</v>
      </c>
      <c r="C151" s="95">
        <f t="shared" si="12"/>
        <v>782333.7</v>
      </c>
      <c r="D151" s="43"/>
      <c r="E151" s="44">
        <v>782333.7</v>
      </c>
      <c r="F151" s="45"/>
      <c r="G151" s="44"/>
      <c r="H151" s="44"/>
      <c r="I151" s="44"/>
      <c r="J151" s="44"/>
      <c r="K151" s="44"/>
      <c r="L151" s="30"/>
      <c r="M151" s="44"/>
      <c r="N151" s="44"/>
      <c r="O151" s="44"/>
      <c r="P151" s="44"/>
      <c r="Q151" s="44"/>
      <c r="R151" s="44"/>
      <c r="S151" s="44"/>
    </row>
    <row r="152" spans="1:19" hidden="1" x14ac:dyDescent="0.25">
      <c r="A152" s="154" t="s">
        <v>1155</v>
      </c>
      <c r="B152" s="155"/>
      <c r="C152" s="26">
        <f>ROUND(SUM(E152+F152+G152+H152+I152+J152+K152+M152+O152+P152+Q152+S152+D152+R152),2)</f>
        <v>55911032.659999996</v>
      </c>
      <c r="D152" s="116">
        <f t="shared" ref="D152:M152" si="13">ROUND(SUM(D113:D151),2)</f>
        <v>507190.74</v>
      </c>
      <c r="E152" s="116">
        <f t="shared" si="13"/>
        <v>9005955.2899999991</v>
      </c>
      <c r="F152" s="116">
        <f t="shared" si="13"/>
        <v>0</v>
      </c>
      <c r="G152" s="116">
        <f t="shared" si="13"/>
        <v>4200973.17</v>
      </c>
      <c r="H152" s="116">
        <f t="shared" si="13"/>
        <v>7778197.6299999999</v>
      </c>
      <c r="I152" s="116">
        <f t="shared" si="13"/>
        <v>3099555.73</v>
      </c>
      <c r="J152" s="116">
        <f t="shared" si="13"/>
        <v>4102518.24</v>
      </c>
      <c r="K152" s="116">
        <f t="shared" si="13"/>
        <v>0</v>
      </c>
      <c r="L152" s="116">
        <f t="shared" si="13"/>
        <v>11</v>
      </c>
      <c r="M152" s="116">
        <f t="shared" si="13"/>
        <v>23068524.23</v>
      </c>
      <c r="N152" s="116" t="s">
        <v>18</v>
      </c>
      <c r="O152" s="116">
        <f>ROUND(SUM(O113:O151),2)</f>
        <v>4148117.63</v>
      </c>
      <c r="P152" s="116">
        <f>ROUND(SUM(P113:P151),2)</f>
        <v>0</v>
      </c>
      <c r="Q152" s="116">
        <f>ROUND(SUM(Q113:Q151),2)</f>
        <v>0</v>
      </c>
      <c r="R152" s="116">
        <f>ROUND(SUM(R113:R151),2)</f>
        <v>0</v>
      </c>
      <c r="S152" s="116">
        <f>ROUND(SUM(S113:S151),2)</f>
        <v>0</v>
      </c>
    </row>
    <row r="153" spans="1:19" ht="15.75" hidden="1" x14ac:dyDescent="0.25">
      <c r="A153" s="161" t="s">
        <v>1061</v>
      </c>
      <c r="B153" s="162"/>
      <c r="C153" s="167"/>
      <c r="D153" s="30"/>
      <c r="E153" s="50"/>
      <c r="F153" s="50"/>
      <c r="G153" s="50"/>
      <c r="H153" s="50"/>
      <c r="I153" s="50"/>
      <c r="J153" s="50"/>
      <c r="K153" s="50"/>
      <c r="L153" s="23"/>
      <c r="M153" s="50"/>
      <c r="N153" s="51"/>
      <c r="O153" s="50"/>
      <c r="P153" s="50"/>
      <c r="Q153" s="50"/>
      <c r="R153" s="50"/>
      <c r="S153" s="50"/>
    </row>
    <row r="154" spans="1:19" hidden="1" x14ac:dyDescent="0.25">
      <c r="A154" s="35">
        <v>131</v>
      </c>
      <c r="B154" s="36" t="s">
        <v>172</v>
      </c>
      <c r="C154" s="37">
        <f t="shared" ref="C154:C181" si="14">ROUND(SUM(D154+E154+F154+G154+H154+I154+J154+K154+M154+O154+P154+Q154+R154+S154),2)</f>
        <v>38401.800000000003</v>
      </c>
      <c r="D154" s="38"/>
      <c r="E154" s="39">
        <v>38401.800000000003</v>
      </c>
      <c r="F154" s="39"/>
      <c r="G154" s="39"/>
      <c r="H154" s="39"/>
      <c r="I154" s="39"/>
      <c r="J154" s="39"/>
      <c r="K154" s="39"/>
      <c r="L154" s="40"/>
      <c r="M154" s="39"/>
      <c r="N154" s="39"/>
      <c r="O154" s="41"/>
      <c r="P154" s="39"/>
      <c r="Q154" s="39"/>
      <c r="R154" s="39"/>
      <c r="S154" s="39"/>
    </row>
    <row r="155" spans="1:19" hidden="1" x14ac:dyDescent="0.25">
      <c r="A155" s="35">
        <v>132</v>
      </c>
      <c r="B155" s="42" t="s">
        <v>173</v>
      </c>
      <c r="C155" s="37">
        <f t="shared" si="14"/>
        <v>101759.53</v>
      </c>
      <c r="D155" s="43"/>
      <c r="E155" s="44">
        <v>101759.53</v>
      </c>
      <c r="F155" s="44"/>
      <c r="G155" s="44"/>
      <c r="H155" s="44"/>
      <c r="I155" s="44"/>
      <c r="J155" s="44"/>
      <c r="K155" s="44"/>
      <c r="L155" s="30"/>
      <c r="M155" s="44"/>
      <c r="N155" s="44"/>
      <c r="O155" s="45"/>
      <c r="P155" s="44"/>
      <c r="Q155" s="45"/>
      <c r="R155" s="44"/>
      <c r="S155" s="44"/>
    </row>
    <row r="156" spans="1:19" hidden="1" x14ac:dyDescent="0.25">
      <c r="A156" s="35">
        <v>133</v>
      </c>
      <c r="B156" s="42" t="s">
        <v>174</v>
      </c>
      <c r="C156" s="37">
        <f t="shared" si="14"/>
        <v>90625.46</v>
      </c>
      <c r="D156" s="43"/>
      <c r="E156" s="44">
        <v>90625.46</v>
      </c>
      <c r="F156" s="44"/>
      <c r="G156" s="44"/>
      <c r="H156" s="44"/>
      <c r="I156" s="44"/>
      <c r="J156" s="44"/>
      <c r="K156" s="44"/>
      <c r="L156" s="30"/>
      <c r="M156" s="44"/>
      <c r="N156" s="44"/>
      <c r="O156" s="45"/>
      <c r="P156" s="44"/>
      <c r="Q156" s="45"/>
      <c r="R156" s="44"/>
      <c r="S156" s="44"/>
    </row>
    <row r="157" spans="1:19" hidden="1" x14ac:dyDescent="0.25">
      <c r="A157" s="35">
        <v>134</v>
      </c>
      <c r="B157" s="42" t="s">
        <v>175</v>
      </c>
      <c r="C157" s="37">
        <f t="shared" si="14"/>
        <v>103098.47</v>
      </c>
      <c r="D157" s="43"/>
      <c r="E157" s="44">
        <v>103098.47</v>
      </c>
      <c r="F157" s="44"/>
      <c r="G157" s="44"/>
      <c r="H157" s="44"/>
      <c r="I157" s="44"/>
      <c r="J157" s="44"/>
      <c r="K157" s="44"/>
      <c r="L157" s="30"/>
      <c r="M157" s="44"/>
      <c r="N157" s="44"/>
      <c r="O157" s="45"/>
      <c r="P157" s="44"/>
      <c r="Q157" s="45"/>
      <c r="R157" s="44"/>
      <c r="S157" s="44"/>
    </row>
    <row r="158" spans="1:19" hidden="1" x14ac:dyDescent="0.25">
      <c r="A158" s="35">
        <v>135</v>
      </c>
      <c r="B158" s="42" t="s">
        <v>176</v>
      </c>
      <c r="C158" s="37">
        <f t="shared" si="14"/>
        <v>139167.41</v>
      </c>
      <c r="D158" s="43"/>
      <c r="E158" s="44">
        <v>139167.41</v>
      </c>
      <c r="F158" s="44"/>
      <c r="G158" s="44"/>
      <c r="H158" s="44"/>
      <c r="I158" s="44"/>
      <c r="J158" s="44"/>
      <c r="K158" s="44"/>
      <c r="L158" s="30"/>
      <c r="M158" s="44"/>
      <c r="N158" s="44"/>
      <c r="O158" s="45"/>
      <c r="P158" s="44"/>
      <c r="Q158" s="45"/>
      <c r="R158" s="44"/>
      <c r="S158" s="44"/>
    </row>
    <row r="159" spans="1:19" hidden="1" x14ac:dyDescent="0.25">
      <c r="A159" s="35">
        <v>136</v>
      </c>
      <c r="B159" s="42" t="s">
        <v>177</v>
      </c>
      <c r="C159" s="37">
        <f t="shared" si="14"/>
        <v>4978105.7</v>
      </c>
      <c r="D159" s="43">
        <v>83261.3</v>
      </c>
      <c r="E159" s="44"/>
      <c r="F159" s="44"/>
      <c r="G159" s="44">
        <v>1097787.6000000001</v>
      </c>
      <c r="H159" s="44">
        <v>802500</v>
      </c>
      <c r="I159" s="44">
        <v>264470.40000000002</v>
      </c>
      <c r="J159" s="44">
        <v>824652</v>
      </c>
      <c r="K159" s="44"/>
      <c r="L159" s="30"/>
      <c r="M159" s="44"/>
      <c r="N159" s="44"/>
      <c r="O159" s="45"/>
      <c r="P159" s="44"/>
      <c r="Q159" s="45">
        <v>1905434.4</v>
      </c>
      <c r="R159" s="44"/>
      <c r="S159" s="44"/>
    </row>
    <row r="160" spans="1:19" hidden="1" x14ac:dyDescent="0.25">
      <c r="A160" s="35">
        <v>137</v>
      </c>
      <c r="B160" s="42" t="s">
        <v>178</v>
      </c>
      <c r="C160" s="37">
        <f t="shared" si="14"/>
        <v>118329.92</v>
      </c>
      <c r="D160" s="43"/>
      <c r="E160" s="44">
        <v>118329.92</v>
      </c>
      <c r="F160" s="44"/>
      <c r="G160" s="44"/>
      <c r="H160" s="44"/>
      <c r="I160" s="44"/>
      <c r="J160" s="44"/>
      <c r="K160" s="44"/>
      <c r="L160" s="30"/>
      <c r="M160" s="44"/>
      <c r="N160" s="44"/>
      <c r="O160" s="45"/>
      <c r="P160" s="44"/>
      <c r="Q160" s="45"/>
      <c r="R160" s="44"/>
      <c r="S160" s="44"/>
    </row>
    <row r="161" spans="1:19" hidden="1" x14ac:dyDescent="0.25">
      <c r="A161" s="35">
        <v>138</v>
      </c>
      <c r="B161" s="42" t="s">
        <v>179</v>
      </c>
      <c r="C161" s="37">
        <f t="shared" si="14"/>
        <v>117996.44</v>
      </c>
      <c r="D161" s="43"/>
      <c r="E161" s="44">
        <v>117996.44</v>
      </c>
      <c r="F161" s="44"/>
      <c r="G161" s="44"/>
      <c r="H161" s="44"/>
      <c r="I161" s="44"/>
      <c r="J161" s="44"/>
      <c r="K161" s="44"/>
      <c r="L161" s="30"/>
      <c r="M161" s="44"/>
      <c r="N161" s="44"/>
      <c r="O161" s="45"/>
      <c r="P161" s="44"/>
      <c r="Q161" s="45"/>
      <c r="R161" s="44"/>
      <c r="S161" s="44"/>
    </row>
    <row r="162" spans="1:19" hidden="1" x14ac:dyDescent="0.25">
      <c r="A162" s="35">
        <v>139</v>
      </c>
      <c r="B162" s="42" t="s">
        <v>180</v>
      </c>
      <c r="C162" s="37">
        <f t="shared" si="14"/>
        <v>463643.06</v>
      </c>
      <c r="D162" s="43">
        <v>7754.66</v>
      </c>
      <c r="E162" s="44"/>
      <c r="F162" s="44">
        <v>455888.4</v>
      </c>
      <c r="G162" s="44"/>
      <c r="H162" s="44"/>
      <c r="I162" s="44"/>
      <c r="J162" s="44"/>
      <c r="K162" s="44"/>
      <c r="L162" s="30"/>
      <c r="M162" s="44"/>
      <c r="N162" s="44"/>
      <c r="O162" s="45"/>
      <c r="P162" s="44"/>
      <c r="Q162" s="45"/>
      <c r="R162" s="44"/>
      <c r="S162" s="44"/>
    </row>
    <row r="163" spans="1:19" hidden="1" x14ac:dyDescent="0.25">
      <c r="A163" s="35">
        <v>140</v>
      </c>
      <c r="B163" s="42" t="s">
        <v>181</v>
      </c>
      <c r="C163" s="37">
        <f t="shared" si="14"/>
        <v>4465989.09</v>
      </c>
      <c r="D163" s="43">
        <v>74695.89</v>
      </c>
      <c r="E163" s="44"/>
      <c r="F163" s="44"/>
      <c r="G163" s="44">
        <v>992786.8</v>
      </c>
      <c r="H163" s="44">
        <v>630663.19999999995</v>
      </c>
      <c r="I163" s="44">
        <v>201988.8</v>
      </c>
      <c r="J163" s="44">
        <v>682628.4</v>
      </c>
      <c r="K163" s="44"/>
      <c r="L163" s="30"/>
      <c r="M163" s="44"/>
      <c r="N163" s="44"/>
      <c r="O163" s="45"/>
      <c r="P163" s="44"/>
      <c r="Q163" s="45">
        <v>1883226</v>
      </c>
      <c r="R163" s="44"/>
      <c r="S163" s="44"/>
    </row>
    <row r="164" spans="1:19" ht="28.5" hidden="1" customHeight="1" x14ac:dyDescent="0.25">
      <c r="A164" s="35">
        <v>141</v>
      </c>
      <c r="B164" s="42" t="s">
        <v>182</v>
      </c>
      <c r="C164" s="37">
        <f t="shared" si="14"/>
        <v>113512.32000000001</v>
      </c>
      <c r="D164" s="43"/>
      <c r="E164" s="44">
        <v>113512.32000000001</v>
      </c>
      <c r="F164" s="44"/>
      <c r="G164" s="44"/>
      <c r="H164" s="44"/>
      <c r="I164" s="44"/>
      <c r="J164" s="44"/>
      <c r="K164" s="44"/>
      <c r="L164" s="30"/>
      <c r="M164" s="44"/>
      <c r="N164" s="44"/>
      <c r="O164" s="45"/>
      <c r="P164" s="44"/>
      <c r="Q164" s="45"/>
      <c r="R164" s="44"/>
      <c r="S164" s="44"/>
    </row>
    <row r="165" spans="1:19" ht="32.25" hidden="1" customHeight="1" x14ac:dyDescent="0.25">
      <c r="A165" s="35">
        <v>142</v>
      </c>
      <c r="B165" s="42" t="s">
        <v>183</v>
      </c>
      <c r="C165" s="37">
        <f t="shared" si="14"/>
        <v>113452.77</v>
      </c>
      <c r="D165" s="43"/>
      <c r="E165" s="44">
        <v>113452.77</v>
      </c>
      <c r="F165" s="44"/>
      <c r="G165" s="44"/>
      <c r="H165" s="44"/>
      <c r="I165" s="44"/>
      <c r="J165" s="44"/>
      <c r="K165" s="44"/>
      <c r="L165" s="30"/>
      <c r="M165" s="44"/>
      <c r="N165" s="44"/>
      <c r="O165" s="45"/>
      <c r="P165" s="44"/>
      <c r="Q165" s="45"/>
      <c r="R165" s="44"/>
      <c r="S165" s="44"/>
    </row>
    <row r="166" spans="1:19" ht="36" hidden="1" customHeight="1" x14ac:dyDescent="0.25">
      <c r="A166" s="35">
        <v>143</v>
      </c>
      <c r="B166" s="42" t="s">
        <v>184</v>
      </c>
      <c r="C166" s="37">
        <f t="shared" si="14"/>
        <v>115213.48</v>
      </c>
      <c r="D166" s="43"/>
      <c r="E166" s="44">
        <v>115213.48</v>
      </c>
      <c r="F166" s="44"/>
      <c r="G166" s="44"/>
      <c r="H166" s="44"/>
      <c r="I166" s="44"/>
      <c r="J166" s="44"/>
      <c r="K166" s="44"/>
      <c r="L166" s="30"/>
      <c r="M166" s="44"/>
      <c r="N166" s="44"/>
      <c r="O166" s="45"/>
      <c r="P166" s="44"/>
      <c r="Q166" s="45"/>
      <c r="R166" s="44"/>
      <c r="S166" s="44"/>
    </row>
    <row r="167" spans="1:19" ht="28.5" hidden="1" customHeight="1" x14ac:dyDescent="0.25">
      <c r="A167" s="35">
        <v>144</v>
      </c>
      <c r="B167" s="42" t="s">
        <v>185</v>
      </c>
      <c r="C167" s="37">
        <f t="shared" si="14"/>
        <v>115440.85</v>
      </c>
      <c r="D167" s="43"/>
      <c r="E167" s="44">
        <v>115440.85</v>
      </c>
      <c r="F167" s="44"/>
      <c r="G167" s="44"/>
      <c r="H167" s="44"/>
      <c r="I167" s="44"/>
      <c r="J167" s="44"/>
      <c r="K167" s="44"/>
      <c r="L167" s="30"/>
      <c r="M167" s="44"/>
      <c r="N167" s="44"/>
      <c r="O167" s="45"/>
      <c r="P167" s="44"/>
      <c r="Q167" s="45"/>
      <c r="R167" s="44"/>
      <c r="S167" s="44"/>
    </row>
    <row r="168" spans="1:19" ht="32.25" hidden="1" customHeight="1" x14ac:dyDescent="0.25">
      <c r="A168" s="35">
        <v>145</v>
      </c>
      <c r="B168" s="46" t="s">
        <v>186</v>
      </c>
      <c r="C168" s="37">
        <f t="shared" si="14"/>
        <v>2877604.43</v>
      </c>
      <c r="D168" s="43">
        <v>43247.37</v>
      </c>
      <c r="E168" s="44"/>
      <c r="F168" s="44"/>
      <c r="G168" s="44"/>
      <c r="H168" s="44"/>
      <c r="I168" s="44"/>
      <c r="J168" s="44"/>
      <c r="K168" s="44"/>
      <c r="L168" s="30"/>
      <c r="M168" s="44"/>
      <c r="N168" s="44"/>
      <c r="O168" s="45"/>
      <c r="P168" s="44"/>
      <c r="Q168" s="45"/>
      <c r="R168" s="44">
        <v>2834357.06</v>
      </c>
      <c r="S168" s="44"/>
    </row>
    <row r="169" spans="1:19" ht="30" hidden="1" customHeight="1" x14ac:dyDescent="0.25">
      <c r="A169" s="35">
        <v>146</v>
      </c>
      <c r="B169" s="42" t="s">
        <v>187</v>
      </c>
      <c r="C169" s="37">
        <f t="shared" si="14"/>
        <v>99402.05</v>
      </c>
      <c r="D169" s="43"/>
      <c r="E169" s="44">
        <v>99402.05</v>
      </c>
      <c r="F169" s="44"/>
      <c r="G169" s="44"/>
      <c r="H169" s="44"/>
      <c r="I169" s="44"/>
      <c r="J169" s="44"/>
      <c r="K169" s="44"/>
      <c r="L169" s="30"/>
      <c r="M169" s="44"/>
      <c r="N169" s="44"/>
      <c r="O169" s="45"/>
      <c r="P169" s="44"/>
      <c r="Q169" s="45"/>
      <c r="R169" s="44"/>
      <c r="S169" s="44"/>
    </row>
    <row r="170" spans="1:19" ht="22.5" hidden="1" customHeight="1" x14ac:dyDescent="0.25">
      <c r="A170" s="35">
        <v>147</v>
      </c>
      <c r="B170" s="42" t="s">
        <v>188</v>
      </c>
      <c r="C170" s="37">
        <f t="shared" si="14"/>
        <v>606881.81000000006</v>
      </c>
      <c r="D170" s="43">
        <v>10150.4</v>
      </c>
      <c r="E170" s="44"/>
      <c r="F170" s="44">
        <v>437402.64</v>
      </c>
      <c r="G170" s="44"/>
      <c r="H170" s="48">
        <v>72425.350000000006</v>
      </c>
      <c r="I170" s="44">
        <v>86903.42</v>
      </c>
      <c r="J170" s="44"/>
      <c r="K170" s="44"/>
      <c r="L170" s="30"/>
      <c r="M170" s="44"/>
      <c r="N170" s="44"/>
      <c r="O170" s="45"/>
      <c r="P170" s="44"/>
      <c r="Q170" s="45"/>
      <c r="R170" s="44"/>
      <c r="S170" s="44"/>
    </row>
    <row r="171" spans="1:19" ht="26.25" hidden="1" customHeight="1" x14ac:dyDescent="0.25">
      <c r="A171" s="35">
        <v>148</v>
      </c>
      <c r="B171" s="42" t="s">
        <v>189</v>
      </c>
      <c r="C171" s="37">
        <f t="shared" si="14"/>
        <v>3016808.63</v>
      </c>
      <c r="D171" s="43">
        <v>40193.589999999997</v>
      </c>
      <c r="E171" s="44"/>
      <c r="F171" s="44"/>
      <c r="G171" s="44"/>
      <c r="H171" s="44"/>
      <c r="I171" s="44"/>
      <c r="J171" s="44"/>
      <c r="K171" s="44"/>
      <c r="L171" s="30"/>
      <c r="M171" s="44"/>
      <c r="N171" s="44" t="s">
        <v>102</v>
      </c>
      <c r="O171" s="45">
        <v>2976615.04</v>
      </c>
      <c r="P171" s="44"/>
      <c r="Q171" s="45"/>
      <c r="R171" s="44"/>
      <c r="S171" s="44"/>
    </row>
    <row r="172" spans="1:19" ht="33" hidden="1" customHeight="1" x14ac:dyDescent="0.25">
      <c r="A172" s="35">
        <v>149</v>
      </c>
      <c r="B172" s="46" t="s">
        <v>190</v>
      </c>
      <c r="C172" s="37">
        <f t="shared" si="14"/>
        <v>115592.43</v>
      </c>
      <c r="D172" s="43"/>
      <c r="E172" s="44">
        <v>115592.43</v>
      </c>
      <c r="F172" s="47"/>
      <c r="G172" s="44"/>
      <c r="H172" s="47"/>
      <c r="I172" s="47"/>
      <c r="J172" s="47"/>
      <c r="K172" s="44"/>
      <c r="L172" s="30"/>
      <c r="M172" s="44"/>
      <c r="N172" s="44"/>
      <c r="O172" s="45"/>
      <c r="P172" s="44"/>
      <c r="Q172" s="45"/>
      <c r="R172" s="44"/>
      <c r="S172" s="44"/>
    </row>
    <row r="173" spans="1:19" ht="30" hidden="1" customHeight="1" x14ac:dyDescent="0.25">
      <c r="A173" s="35">
        <v>150</v>
      </c>
      <c r="B173" s="42" t="s">
        <v>191</v>
      </c>
      <c r="C173" s="37">
        <f t="shared" si="14"/>
        <v>257424.53</v>
      </c>
      <c r="D173" s="43"/>
      <c r="E173" s="44">
        <v>257424.53</v>
      </c>
      <c r="F173" s="44"/>
      <c r="G173" s="44"/>
      <c r="H173" s="44"/>
      <c r="I173" s="44"/>
      <c r="J173" s="44"/>
      <c r="K173" s="44"/>
      <c r="L173" s="30"/>
      <c r="M173" s="44"/>
      <c r="N173" s="44"/>
      <c r="O173" s="45"/>
      <c r="P173" s="44"/>
      <c r="Q173" s="45"/>
      <c r="R173" s="44"/>
      <c r="S173" s="44"/>
    </row>
    <row r="174" spans="1:19" ht="24.75" hidden="1" customHeight="1" x14ac:dyDescent="0.25">
      <c r="A174" s="35">
        <v>151</v>
      </c>
      <c r="B174" s="42" t="s">
        <v>192</v>
      </c>
      <c r="C174" s="37">
        <f t="shared" si="14"/>
        <v>3058920.56</v>
      </c>
      <c r="D174" s="43">
        <v>40721.39</v>
      </c>
      <c r="E174" s="44"/>
      <c r="F174" s="44"/>
      <c r="G174" s="44"/>
      <c r="H174" s="44"/>
      <c r="I174" s="44"/>
      <c r="J174" s="44"/>
      <c r="K174" s="44"/>
      <c r="L174" s="30"/>
      <c r="M174" s="44"/>
      <c r="N174" s="44" t="s">
        <v>102</v>
      </c>
      <c r="O174" s="45">
        <v>3018199.17</v>
      </c>
      <c r="P174" s="44"/>
      <c r="Q174" s="45"/>
      <c r="R174" s="44"/>
      <c r="S174" s="44"/>
    </row>
    <row r="175" spans="1:19" ht="24.75" hidden="1" customHeight="1" x14ac:dyDescent="0.25">
      <c r="A175" s="35">
        <v>152</v>
      </c>
      <c r="B175" s="42" t="s">
        <v>193</v>
      </c>
      <c r="C175" s="37">
        <f t="shared" si="14"/>
        <v>93879.52</v>
      </c>
      <c r="D175" s="43"/>
      <c r="E175" s="44">
        <v>93879.52</v>
      </c>
      <c r="F175" s="44"/>
      <c r="G175" s="44"/>
      <c r="H175" s="44"/>
      <c r="I175" s="44"/>
      <c r="J175" s="44"/>
      <c r="K175" s="44"/>
      <c r="L175" s="30"/>
      <c r="M175" s="44"/>
      <c r="N175" s="44"/>
      <c r="O175" s="45"/>
      <c r="P175" s="44"/>
      <c r="Q175" s="45"/>
      <c r="R175" s="44"/>
      <c r="S175" s="44"/>
    </row>
    <row r="176" spans="1:19" ht="27" hidden="1" customHeight="1" x14ac:dyDescent="0.25">
      <c r="A176" s="35">
        <v>153</v>
      </c>
      <c r="B176" s="42" t="s">
        <v>194</v>
      </c>
      <c r="C176" s="37">
        <f t="shared" si="14"/>
        <v>157666.68</v>
      </c>
      <c r="D176" s="43"/>
      <c r="E176" s="44">
        <v>157666.68</v>
      </c>
      <c r="F176" s="44"/>
      <c r="G176" s="44"/>
      <c r="H176" s="44"/>
      <c r="I176" s="44"/>
      <c r="J176" s="44"/>
      <c r="K176" s="44"/>
      <c r="L176" s="30"/>
      <c r="M176" s="44"/>
      <c r="N176" s="44"/>
      <c r="O176" s="45"/>
      <c r="P176" s="44"/>
      <c r="Q176" s="45"/>
      <c r="R176" s="44"/>
      <c r="S176" s="44"/>
    </row>
    <row r="177" spans="1:19" ht="33" hidden="1" customHeight="1" x14ac:dyDescent="0.25">
      <c r="A177" s="35">
        <v>154</v>
      </c>
      <c r="B177" s="42" t="s">
        <v>195</v>
      </c>
      <c r="C177" s="37">
        <f t="shared" si="14"/>
        <v>65775.360000000001</v>
      </c>
      <c r="D177" s="43"/>
      <c r="E177" s="44">
        <v>65775.360000000001</v>
      </c>
      <c r="F177" s="44"/>
      <c r="G177" s="44"/>
      <c r="H177" s="44"/>
      <c r="I177" s="44"/>
      <c r="J177" s="44"/>
      <c r="K177" s="44"/>
      <c r="L177" s="30"/>
      <c r="M177" s="44"/>
      <c r="N177" s="44"/>
      <c r="O177" s="45"/>
      <c r="P177" s="44"/>
      <c r="Q177" s="45"/>
      <c r="R177" s="44"/>
      <c r="S177" s="44"/>
    </row>
    <row r="178" spans="1:19" ht="30" hidden="1" customHeight="1" x14ac:dyDescent="0.25">
      <c r="A178" s="35">
        <v>155</v>
      </c>
      <c r="B178" s="42" t="s">
        <v>196</v>
      </c>
      <c r="C178" s="37">
        <f t="shared" si="14"/>
        <v>88063.13</v>
      </c>
      <c r="D178" s="43"/>
      <c r="E178" s="44">
        <v>88063.13</v>
      </c>
      <c r="F178" s="44"/>
      <c r="G178" s="44"/>
      <c r="H178" s="44"/>
      <c r="I178" s="44"/>
      <c r="J178" s="44"/>
      <c r="K178" s="44"/>
      <c r="L178" s="30"/>
      <c r="M178" s="44"/>
      <c r="N178" s="44"/>
      <c r="O178" s="45"/>
      <c r="P178" s="44"/>
      <c r="Q178" s="45"/>
      <c r="R178" s="44"/>
      <c r="S178" s="44"/>
    </row>
    <row r="179" spans="1:19" ht="29.25" hidden="1" customHeight="1" x14ac:dyDescent="0.25">
      <c r="A179" s="35">
        <v>156</v>
      </c>
      <c r="B179" s="42" t="s">
        <v>197</v>
      </c>
      <c r="C179" s="37">
        <f t="shared" si="14"/>
        <v>2941365.46</v>
      </c>
      <c r="D179" s="43">
        <v>49195.81</v>
      </c>
      <c r="E179" s="44"/>
      <c r="F179" s="44"/>
      <c r="G179" s="44"/>
      <c r="H179" s="44"/>
      <c r="I179" s="44"/>
      <c r="J179" s="44"/>
      <c r="K179" s="44"/>
      <c r="L179" s="30"/>
      <c r="M179" s="44"/>
      <c r="N179" s="44"/>
      <c r="O179" s="45"/>
      <c r="P179" s="44"/>
      <c r="Q179" s="45">
        <v>2892169.65</v>
      </c>
      <c r="R179" s="44"/>
      <c r="S179" s="44"/>
    </row>
    <row r="180" spans="1:19" ht="29.25" hidden="1" customHeight="1" x14ac:dyDescent="0.25">
      <c r="A180" s="35">
        <v>157</v>
      </c>
      <c r="B180" s="42" t="s">
        <v>198</v>
      </c>
      <c r="C180" s="37">
        <f t="shared" si="14"/>
        <v>106529.67</v>
      </c>
      <c r="D180" s="43"/>
      <c r="E180" s="44">
        <v>106529.67</v>
      </c>
      <c r="F180" s="44"/>
      <c r="G180" s="44"/>
      <c r="H180" s="44"/>
      <c r="I180" s="44"/>
      <c r="J180" s="44"/>
      <c r="K180" s="44"/>
      <c r="L180" s="30"/>
      <c r="M180" s="44"/>
      <c r="N180" s="44"/>
      <c r="O180" s="45"/>
      <c r="P180" s="44"/>
      <c r="Q180" s="45"/>
      <c r="R180" s="44"/>
      <c r="S180" s="44"/>
    </row>
    <row r="181" spans="1:19" ht="33" hidden="1" customHeight="1" x14ac:dyDescent="0.25">
      <c r="A181" s="35">
        <v>158</v>
      </c>
      <c r="B181" s="42" t="s">
        <v>199</v>
      </c>
      <c r="C181" s="37">
        <f t="shared" si="14"/>
        <v>86819.69</v>
      </c>
      <c r="D181" s="43"/>
      <c r="E181" s="44">
        <v>86819.69</v>
      </c>
      <c r="F181" s="48"/>
      <c r="G181" s="44"/>
      <c r="H181" s="48"/>
      <c r="I181" s="48"/>
      <c r="J181" s="48"/>
      <c r="K181" s="44"/>
      <c r="L181" s="30"/>
      <c r="M181" s="44"/>
      <c r="N181" s="44"/>
      <c r="O181" s="45"/>
      <c r="P181" s="44"/>
      <c r="Q181" s="45"/>
      <c r="R181" s="44"/>
      <c r="S181" s="44"/>
    </row>
    <row r="182" spans="1:19" hidden="1" x14ac:dyDescent="0.25">
      <c r="A182" s="143" t="s">
        <v>1228</v>
      </c>
      <c r="B182" s="143"/>
      <c r="C182" s="26">
        <f>ROUND(SUM(E182+F182+G182+H182+I182+J182+K182+M182+O182+P182+Q182+S182+D182+R182),2)</f>
        <v>24647470.25</v>
      </c>
      <c r="D182" s="116">
        <f t="shared" ref="D182:S182" si="15">ROUND(SUM(D154:D181),2)</f>
        <v>349220.41</v>
      </c>
      <c r="E182" s="116">
        <f t="shared" si="15"/>
        <v>2238151.5099999998</v>
      </c>
      <c r="F182" s="116">
        <f t="shared" si="15"/>
        <v>893291.04</v>
      </c>
      <c r="G182" s="116">
        <f t="shared" si="15"/>
        <v>2090574.4</v>
      </c>
      <c r="H182" s="116">
        <f t="shared" si="15"/>
        <v>1505588.55</v>
      </c>
      <c r="I182" s="116">
        <f t="shared" si="15"/>
        <v>553362.62</v>
      </c>
      <c r="J182" s="116">
        <f t="shared" si="15"/>
        <v>1507280.4</v>
      </c>
      <c r="K182" s="116">
        <f t="shared" si="15"/>
        <v>0</v>
      </c>
      <c r="L182" s="116">
        <f t="shared" si="15"/>
        <v>0</v>
      </c>
      <c r="M182" s="116">
        <f t="shared" si="15"/>
        <v>0</v>
      </c>
      <c r="N182" s="116">
        <f t="shared" si="15"/>
        <v>0</v>
      </c>
      <c r="O182" s="116">
        <f t="shared" si="15"/>
        <v>5994814.21</v>
      </c>
      <c r="P182" s="116">
        <f t="shared" si="15"/>
        <v>0</v>
      </c>
      <c r="Q182" s="116">
        <f t="shared" si="15"/>
        <v>6680830.0499999998</v>
      </c>
      <c r="R182" s="116">
        <f t="shared" si="15"/>
        <v>2834357.06</v>
      </c>
      <c r="S182" s="116">
        <f t="shared" si="15"/>
        <v>0</v>
      </c>
    </row>
    <row r="183" spans="1:19" ht="15.75" hidden="1" x14ac:dyDescent="0.25">
      <c r="A183" s="161" t="s">
        <v>1156</v>
      </c>
      <c r="B183" s="162"/>
      <c r="C183" s="167"/>
      <c r="D183" s="30"/>
      <c r="E183" s="50"/>
      <c r="F183" s="50"/>
      <c r="G183" s="50"/>
      <c r="H183" s="50"/>
      <c r="I183" s="50"/>
      <c r="J183" s="50"/>
      <c r="K183" s="50"/>
      <c r="L183" s="23"/>
      <c r="M183" s="50"/>
      <c r="N183" s="51"/>
      <c r="O183" s="50"/>
      <c r="P183" s="50"/>
      <c r="Q183" s="50"/>
      <c r="R183" s="50"/>
      <c r="S183" s="50"/>
    </row>
    <row r="184" spans="1:19" hidden="1" x14ac:dyDescent="0.25">
      <c r="A184" s="22">
        <v>159</v>
      </c>
      <c r="B184" s="36" t="s">
        <v>200</v>
      </c>
      <c r="C184" s="37">
        <f t="shared" ref="C184:C215" si="16">ROUND(SUM(D184+E184+F184+G184+H184+I184+J184+K184+M184+O184+P184+Q184+R184+S184),2)</f>
        <v>1084856.17</v>
      </c>
      <c r="D184" s="43">
        <v>9207.5499999999993</v>
      </c>
      <c r="E184" s="39"/>
      <c r="F184" s="39"/>
      <c r="G184" s="39"/>
      <c r="H184" s="44">
        <v>1075648.6200000001</v>
      </c>
      <c r="I184" s="39"/>
      <c r="J184" s="39"/>
      <c r="K184" s="39"/>
      <c r="L184" s="40"/>
      <c r="M184" s="39"/>
      <c r="N184" s="39"/>
      <c r="O184" s="41"/>
      <c r="P184" s="39"/>
      <c r="Q184" s="39"/>
      <c r="R184" s="39"/>
      <c r="S184" s="39"/>
    </row>
    <row r="185" spans="1:19" hidden="1" x14ac:dyDescent="0.25">
      <c r="A185" s="22">
        <v>160</v>
      </c>
      <c r="B185" s="36" t="s">
        <v>201</v>
      </c>
      <c r="C185" s="37">
        <f t="shared" si="16"/>
        <v>53678.84</v>
      </c>
      <c r="D185" s="38"/>
      <c r="E185" s="39">
        <v>53678.84</v>
      </c>
      <c r="F185" s="39"/>
      <c r="G185" s="39"/>
      <c r="H185" s="39"/>
      <c r="I185" s="39"/>
      <c r="J185" s="39"/>
      <c r="K185" s="39"/>
      <c r="L185" s="40"/>
      <c r="M185" s="39"/>
      <c r="N185" s="39"/>
      <c r="O185" s="41"/>
      <c r="P185" s="39"/>
      <c r="Q185" s="39"/>
      <c r="R185" s="39"/>
      <c r="S185" s="39"/>
    </row>
    <row r="186" spans="1:19" hidden="1" x14ac:dyDescent="0.25">
      <c r="A186" s="22">
        <v>161</v>
      </c>
      <c r="B186" s="42" t="s">
        <v>202</v>
      </c>
      <c r="C186" s="95">
        <f t="shared" si="16"/>
        <v>11317924.279999999</v>
      </c>
      <c r="D186" s="43">
        <v>61096.4</v>
      </c>
      <c r="E186" s="44">
        <v>60912.79</v>
      </c>
      <c r="F186" s="44"/>
      <c r="G186" s="44"/>
      <c r="H186" s="44"/>
      <c r="I186" s="44"/>
      <c r="J186" s="44"/>
      <c r="K186" s="44"/>
      <c r="L186" s="30">
        <v>4</v>
      </c>
      <c r="M186" s="44">
        <v>11195915.09</v>
      </c>
      <c r="N186" s="44"/>
      <c r="O186" s="45"/>
      <c r="P186" s="44"/>
      <c r="Q186" s="45"/>
      <c r="R186" s="44"/>
      <c r="S186" s="44"/>
    </row>
    <row r="187" spans="1:19" hidden="1" x14ac:dyDescent="0.25">
      <c r="A187" s="22">
        <v>162</v>
      </c>
      <c r="B187" s="46" t="s">
        <v>203</v>
      </c>
      <c r="C187" s="95">
        <f t="shared" si="16"/>
        <v>4041076.45</v>
      </c>
      <c r="D187" s="43">
        <v>83838.06</v>
      </c>
      <c r="E187" s="44"/>
      <c r="F187" s="44"/>
      <c r="G187" s="44">
        <v>3957238.3899999997</v>
      </c>
      <c r="H187" s="44"/>
      <c r="I187" s="44"/>
      <c r="J187" s="44"/>
      <c r="K187" s="44"/>
      <c r="L187" s="30"/>
      <c r="M187" s="44"/>
      <c r="N187" s="44"/>
      <c r="O187" s="45"/>
      <c r="P187" s="44"/>
      <c r="Q187" s="45"/>
      <c r="R187" s="44"/>
      <c r="S187" s="44"/>
    </row>
    <row r="188" spans="1:19" hidden="1" x14ac:dyDescent="0.25">
      <c r="A188" s="22">
        <v>163</v>
      </c>
      <c r="B188" s="46" t="s">
        <v>204</v>
      </c>
      <c r="C188" s="95">
        <f t="shared" si="16"/>
        <v>427120.98</v>
      </c>
      <c r="D188" s="43">
        <f>ROUND((F188+G188+H188+I188+J188+K188+M188+O188+P188+Q188+R188+S188)*0.0214,2)</f>
        <v>8948.8799999999992</v>
      </c>
      <c r="E188" s="44"/>
      <c r="F188" s="44"/>
      <c r="G188" s="44"/>
      <c r="H188" s="44"/>
      <c r="I188" s="44"/>
      <c r="J188" s="44">
        <v>418172.1</v>
      </c>
      <c r="K188" s="44"/>
      <c r="L188" s="30"/>
      <c r="M188" s="44"/>
      <c r="N188" s="44"/>
      <c r="O188" s="45"/>
      <c r="P188" s="44"/>
      <c r="Q188" s="45"/>
      <c r="R188" s="44"/>
      <c r="S188" s="44"/>
    </row>
    <row r="189" spans="1:19" hidden="1" x14ac:dyDescent="0.25">
      <c r="A189" s="22">
        <v>164</v>
      </c>
      <c r="B189" s="42" t="s">
        <v>205</v>
      </c>
      <c r="C189" s="95">
        <f t="shared" si="16"/>
        <v>293676.49</v>
      </c>
      <c r="D189" s="43">
        <f>ROUND((F189+G189+H189+I189+J189+K189+M189+O189+P189+Q189+R189+S189)*0.0214,2)</f>
        <v>6153</v>
      </c>
      <c r="E189" s="44"/>
      <c r="F189" s="44"/>
      <c r="G189" s="44"/>
      <c r="H189" s="44"/>
      <c r="I189" s="44"/>
      <c r="J189" s="44">
        <v>287523.49</v>
      </c>
      <c r="K189" s="44"/>
      <c r="L189" s="30"/>
      <c r="M189" s="44"/>
      <c r="N189" s="44"/>
      <c r="O189" s="45"/>
      <c r="P189" s="44"/>
      <c r="Q189" s="45"/>
      <c r="R189" s="44"/>
      <c r="S189" s="44"/>
    </row>
    <row r="190" spans="1:19" hidden="1" x14ac:dyDescent="0.25">
      <c r="A190" s="22">
        <v>165</v>
      </c>
      <c r="B190" s="42" t="s">
        <v>206</v>
      </c>
      <c r="C190" s="95">
        <f t="shared" si="16"/>
        <v>476063.99</v>
      </c>
      <c r="D190" s="43"/>
      <c r="E190" s="44">
        <v>476063.99</v>
      </c>
      <c r="F190" s="44"/>
      <c r="G190" s="44"/>
      <c r="H190" s="44"/>
      <c r="I190" s="44"/>
      <c r="J190" s="44"/>
      <c r="K190" s="44"/>
      <c r="L190" s="30"/>
      <c r="M190" s="44"/>
      <c r="N190" s="44"/>
      <c r="O190" s="45"/>
      <c r="P190" s="44"/>
      <c r="Q190" s="45"/>
      <c r="R190" s="44"/>
      <c r="S190" s="44"/>
    </row>
    <row r="191" spans="1:19" hidden="1" x14ac:dyDescent="0.25">
      <c r="A191" s="22">
        <v>166</v>
      </c>
      <c r="B191" s="46" t="s">
        <v>207</v>
      </c>
      <c r="C191" s="95">
        <f t="shared" si="16"/>
        <v>9735278.6600000001</v>
      </c>
      <c r="D191" s="43">
        <v>52089.71</v>
      </c>
      <c r="E191" s="44">
        <v>43954.58</v>
      </c>
      <c r="F191" s="45"/>
      <c r="G191" s="44"/>
      <c r="H191" s="45"/>
      <c r="I191" s="45"/>
      <c r="J191" s="45"/>
      <c r="K191" s="44"/>
      <c r="L191" s="30">
        <v>4</v>
      </c>
      <c r="M191" s="44">
        <v>9639234.3699999992</v>
      </c>
      <c r="N191" s="44"/>
      <c r="O191" s="45"/>
      <c r="P191" s="44"/>
      <c r="Q191" s="45"/>
      <c r="R191" s="44"/>
      <c r="S191" s="44"/>
    </row>
    <row r="192" spans="1:19" hidden="1" x14ac:dyDescent="0.25">
      <c r="A192" s="22">
        <v>167</v>
      </c>
      <c r="B192" s="46" t="s">
        <v>208</v>
      </c>
      <c r="C192" s="95">
        <f t="shared" si="16"/>
        <v>2123882.12</v>
      </c>
      <c r="D192" s="43">
        <v>18026.13</v>
      </c>
      <c r="E192" s="44"/>
      <c r="F192" s="47"/>
      <c r="G192" s="44">
        <v>2105855.9900000002</v>
      </c>
      <c r="H192" s="47"/>
      <c r="I192" s="47"/>
      <c r="J192" s="47"/>
      <c r="K192" s="44"/>
      <c r="L192" s="30"/>
      <c r="M192" s="44"/>
      <c r="N192" s="44"/>
      <c r="O192" s="45"/>
      <c r="P192" s="44"/>
      <c r="Q192" s="47"/>
      <c r="R192" s="44"/>
      <c r="S192" s="44"/>
    </row>
    <row r="193" spans="1:19" hidden="1" x14ac:dyDescent="0.25">
      <c r="A193" s="22">
        <v>168</v>
      </c>
      <c r="B193" s="46" t="s">
        <v>209</v>
      </c>
      <c r="C193" s="95">
        <f t="shared" si="16"/>
        <v>44567.18</v>
      </c>
      <c r="D193" s="43"/>
      <c r="E193" s="44">
        <v>44567.18</v>
      </c>
      <c r="F193" s="44"/>
      <c r="G193" s="44"/>
      <c r="H193" s="44"/>
      <c r="I193" s="44"/>
      <c r="J193" s="44"/>
      <c r="K193" s="44"/>
      <c r="L193" s="30"/>
      <c r="M193" s="44"/>
      <c r="N193" s="44"/>
      <c r="O193" s="45"/>
      <c r="P193" s="44"/>
      <c r="Q193" s="44"/>
      <c r="R193" s="44"/>
      <c r="S193" s="44"/>
    </row>
    <row r="194" spans="1:19" hidden="1" x14ac:dyDescent="0.25">
      <c r="A194" s="22">
        <v>169</v>
      </c>
      <c r="B194" s="46" t="s">
        <v>210</v>
      </c>
      <c r="C194" s="95">
        <f t="shared" si="16"/>
        <v>513320.46</v>
      </c>
      <c r="D194" s="43">
        <f>ROUND((F194+G194+H194+I194+J194+K194+M194+O194+P194+Q194+R194+S194)*0.0214,2)</f>
        <v>10754.9</v>
      </c>
      <c r="E194" s="44"/>
      <c r="F194" s="44"/>
      <c r="G194" s="44"/>
      <c r="H194" s="44"/>
      <c r="I194" s="44"/>
      <c r="J194" s="44">
        <v>502565.56</v>
      </c>
      <c r="K194" s="44"/>
      <c r="L194" s="30"/>
      <c r="M194" s="44"/>
      <c r="N194" s="44"/>
      <c r="O194" s="45"/>
      <c r="P194" s="44"/>
      <c r="Q194" s="44"/>
      <c r="R194" s="44"/>
      <c r="S194" s="44"/>
    </row>
    <row r="195" spans="1:19" hidden="1" x14ac:dyDescent="0.25">
      <c r="A195" s="22">
        <v>170</v>
      </c>
      <c r="B195" s="46" t="s">
        <v>211</v>
      </c>
      <c r="C195" s="95">
        <f t="shared" si="16"/>
        <v>2644292.31</v>
      </c>
      <c r="D195" s="43">
        <v>12876.03</v>
      </c>
      <c r="E195" s="44">
        <v>199686.07</v>
      </c>
      <c r="F195" s="44"/>
      <c r="G195" s="44"/>
      <c r="H195" s="44"/>
      <c r="I195" s="44"/>
      <c r="J195" s="44"/>
      <c r="K195" s="44"/>
      <c r="L195" s="30">
        <v>1</v>
      </c>
      <c r="M195" s="45">
        <v>2431730.21</v>
      </c>
      <c r="N195" s="44"/>
      <c r="O195" s="45"/>
      <c r="P195" s="44"/>
      <c r="Q195" s="45"/>
      <c r="R195" s="44"/>
      <c r="S195" s="44"/>
    </row>
    <row r="196" spans="1:19" hidden="1" x14ac:dyDescent="0.25">
      <c r="A196" s="22">
        <v>171</v>
      </c>
      <c r="B196" s="46" t="s">
        <v>212</v>
      </c>
      <c r="C196" s="95">
        <f t="shared" si="16"/>
        <v>2364992.6</v>
      </c>
      <c r="D196" s="43">
        <v>37839.51</v>
      </c>
      <c r="E196" s="44"/>
      <c r="F196" s="44"/>
      <c r="G196" s="44">
        <v>2327153.09</v>
      </c>
      <c r="H196" s="44"/>
      <c r="I196" s="44"/>
      <c r="J196" s="44"/>
      <c r="K196" s="44"/>
      <c r="L196" s="30"/>
      <c r="M196" s="47"/>
      <c r="N196" s="44"/>
      <c r="O196" s="45"/>
      <c r="P196" s="44"/>
      <c r="Q196" s="47"/>
      <c r="R196" s="44"/>
      <c r="S196" s="44"/>
    </row>
    <row r="197" spans="1:19" hidden="1" x14ac:dyDescent="0.25">
      <c r="A197" s="22">
        <v>172</v>
      </c>
      <c r="B197" s="46" t="s">
        <v>213</v>
      </c>
      <c r="C197" s="95">
        <f t="shared" si="16"/>
        <v>79165.2</v>
      </c>
      <c r="D197" s="43"/>
      <c r="E197" s="44">
        <v>79165.2</v>
      </c>
      <c r="F197" s="44"/>
      <c r="G197" s="44"/>
      <c r="H197" s="44"/>
      <c r="I197" s="44"/>
      <c r="J197" s="44"/>
      <c r="K197" s="44"/>
      <c r="L197" s="30"/>
      <c r="M197" s="44"/>
      <c r="N197" s="44"/>
      <c r="O197" s="45"/>
      <c r="P197" s="44"/>
      <c r="Q197" s="44"/>
      <c r="R197" s="44"/>
      <c r="S197" s="44"/>
    </row>
    <row r="198" spans="1:19" hidden="1" x14ac:dyDescent="0.25">
      <c r="A198" s="22">
        <v>173</v>
      </c>
      <c r="B198" s="46" t="s">
        <v>214</v>
      </c>
      <c r="C198" s="95">
        <f t="shared" si="16"/>
        <v>186386.98</v>
      </c>
      <c r="D198" s="43"/>
      <c r="E198" s="44">
        <v>186386.98</v>
      </c>
      <c r="F198" s="44"/>
      <c r="G198" s="44"/>
      <c r="H198" s="44"/>
      <c r="I198" s="44"/>
      <c r="J198" s="44"/>
      <c r="K198" s="44"/>
      <c r="L198" s="30"/>
      <c r="M198" s="44"/>
      <c r="N198" s="44"/>
      <c r="O198" s="45"/>
      <c r="P198" s="44"/>
      <c r="Q198" s="44"/>
      <c r="R198" s="44"/>
      <c r="S198" s="44"/>
    </row>
    <row r="199" spans="1:19" hidden="1" x14ac:dyDescent="0.25">
      <c r="A199" s="22">
        <v>174</v>
      </c>
      <c r="B199" s="46" t="s">
        <v>215</v>
      </c>
      <c r="C199" s="95">
        <f t="shared" si="16"/>
        <v>13032486.76</v>
      </c>
      <c r="D199" s="43">
        <v>70808.429999999993</v>
      </c>
      <c r="E199" s="44">
        <v>42873.06</v>
      </c>
      <c r="F199" s="44"/>
      <c r="G199" s="44"/>
      <c r="H199" s="44"/>
      <c r="I199" s="44"/>
      <c r="J199" s="44"/>
      <c r="K199" s="44"/>
      <c r="L199" s="30">
        <v>6</v>
      </c>
      <c r="M199" s="44">
        <v>12918805.27</v>
      </c>
      <c r="N199" s="44"/>
      <c r="O199" s="45"/>
      <c r="P199" s="44"/>
      <c r="Q199" s="44"/>
      <c r="R199" s="44"/>
      <c r="S199" s="44"/>
    </row>
    <row r="200" spans="1:19" hidden="1" x14ac:dyDescent="0.25">
      <c r="A200" s="22">
        <v>175</v>
      </c>
      <c r="B200" s="46" t="s">
        <v>216</v>
      </c>
      <c r="C200" s="95">
        <f t="shared" si="16"/>
        <v>379765.82</v>
      </c>
      <c r="D200" s="43"/>
      <c r="E200" s="44">
        <v>379765.82</v>
      </c>
      <c r="F200" s="44"/>
      <c r="G200" s="44"/>
      <c r="H200" s="44"/>
      <c r="I200" s="44"/>
      <c r="J200" s="44"/>
      <c r="K200" s="44"/>
      <c r="L200" s="30"/>
      <c r="M200" s="44"/>
      <c r="N200" s="44"/>
      <c r="O200" s="45"/>
      <c r="P200" s="44"/>
      <c r="Q200" s="44"/>
      <c r="R200" s="44"/>
      <c r="S200" s="44"/>
    </row>
    <row r="201" spans="1:19" hidden="1" x14ac:dyDescent="0.25">
      <c r="A201" s="22">
        <v>176</v>
      </c>
      <c r="B201" s="46" t="s">
        <v>217</v>
      </c>
      <c r="C201" s="95">
        <f t="shared" si="16"/>
        <v>425637.87</v>
      </c>
      <c r="D201" s="43"/>
      <c r="E201" s="44">
        <v>425637.87</v>
      </c>
      <c r="F201" s="45"/>
      <c r="G201" s="45"/>
      <c r="H201" s="45"/>
      <c r="I201" s="45"/>
      <c r="J201" s="45"/>
      <c r="K201" s="44"/>
      <c r="L201" s="30"/>
      <c r="M201" s="44"/>
      <c r="N201" s="44"/>
      <c r="O201" s="44"/>
      <c r="P201" s="44"/>
      <c r="Q201" s="44"/>
      <c r="R201" s="44"/>
      <c r="S201" s="44"/>
    </row>
    <row r="202" spans="1:19" hidden="1" x14ac:dyDescent="0.25">
      <c r="A202" s="22">
        <v>177</v>
      </c>
      <c r="B202" s="46" t="s">
        <v>218</v>
      </c>
      <c r="C202" s="95">
        <f t="shared" si="16"/>
        <v>306198.08</v>
      </c>
      <c r="D202" s="43"/>
      <c r="E202" s="44">
        <v>306198.08</v>
      </c>
      <c r="F202" s="45"/>
      <c r="G202" s="45"/>
      <c r="H202" s="45"/>
      <c r="I202" s="45"/>
      <c r="J202" s="45"/>
      <c r="K202" s="44"/>
      <c r="L202" s="30"/>
      <c r="M202" s="44"/>
      <c r="N202" s="44"/>
      <c r="O202" s="44"/>
      <c r="P202" s="44"/>
      <c r="Q202" s="45"/>
      <c r="R202" s="44"/>
      <c r="S202" s="44"/>
    </row>
    <row r="203" spans="1:19" hidden="1" x14ac:dyDescent="0.25">
      <c r="A203" s="22">
        <v>178</v>
      </c>
      <c r="B203" s="46" t="s">
        <v>219</v>
      </c>
      <c r="C203" s="95">
        <f t="shared" si="16"/>
        <v>434658.32</v>
      </c>
      <c r="D203" s="43"/>
      <c r="E203" s="44">
        <v>434658.32</v>
      </c>
      <c r="F203" s="45"/>
      <c r="G203" s="45"/>
      <c r="H203" s="45"/>
      <c r="I203" s="45"/>
      <c r="J203" s="45"/>
      <c r="K203" s="44"/>
      <c r="L203" s="30"/>
      <c r="M203" s="44"/>
      <c r="N203" s="44"/>
      <c r="O203" s="45"/>
      <c r="P203" s="44"/>
      <c r="Q203" s="44"/>
      <c r="R203" s="44"/>
      <c r="S203" s="44"/>
    </row>
    <row r="204" spans="1:19" hidden="1" x14ac:dyDescent="0.25">
      <c r="A204" s="22">
        <v>179</v>
      </c>
      <c r="B204" s="46" t="s">
        <v>220</v>
      </c>
      <c r="C204" s="95">
        <f t="shared" si="16"/>
        <v>371818.42</v>
      </c>
      <c r="D204" s="43"/>
      <c r="E204" s="44">
        <v>371818.42</v>
      </c>
      <c r="F204" s="44"/>
      <c r="G204" s="45"/>
      <c r="H204" s="44"/>
      <c r="I204" s="44"/>
      <c r="J204" s="44"/>
      <c r="K204" s="44"/>
      <c r="L204" s="30"/>
      <c r="M204" s="44"/>
      <c r="N204" s="44"/>
      <c r="O204" s="44"/>
      <c r="P204" s="44"/>
      <c r="Q204" s="45"/>
      <c r="R204" s="44"/>
      <c r="S204" s="44"/>
    </row>
    <row r="205" spans="1:19" hidden="1" x14ac:dyDescent="0.25">
      <c r="A205" s="22">
        <v>180</v>
      </c>
      <c r="B205" s="46" t="s">
        <v>221</v>
      </c>
      <c r="C205" s="95">
        <f t="shared" si="16"/>
        <v>13046512.060000001</v>
      </c>
      <c r="D205" s="43">
        <v>70884.95</v>
      </c>
      <c r="E205" s="44">
        <v>42984.94</v>
      </c>
      <c r="F205" s="44"/>
      <c r="G205" s="45"/>
      <c r="H205" s="44"/>
      <c r="I205" s="44"/>
      <c r="J205" s="44"/>
      <c r="K205" s="44"/>
      <c r="L205" s="30">
        <v>6</v>
      </c>
      <c r="M205" s="44">
        <v>12932642.17</v>
      </c>
      <c r="N205" s="44"/>
      <c r="O205" s="44"/>
      <c r="P205" s="44"/>
      <c r="Q205" s="44"/>
      <c r="R205" s="44"/>
      <c r="S205" s="44"/>
    </row>
    <row r="206" spans="1:19" hidden="1" x14ac:dyDescent="0.25">
      <c r="A206" s="22">
        <v>181</v>
      </c>
      <c r="B206" s="46" t="s">
        <v>222</v>
      </c>
      <c r="C206" s="95">
        <f t="shared" si="16"/>
        <v>317600.40000000002</v>
      </c>
      <c r="D206" s="43">
        <f>ROUND((F206+G206+H206+I206+J206+K206+M206+O206+P206+Q206+R206+S206)*0.0214,2)</f>
        <v>6654.25</v>
      </c>
      <c r="E206" s="44"/>
      <c r="F206" s="44"/>
      <c r="G206" s="47"/>
      <c r="H206" s="44"/>
      <c r="I206" s="44">
        <v>90602.37</v>
      </c>
      <c r="J206" s="44">
        <v>220343.78</v>
      </c>
      <c r="K206" s="44"/>
      <c r="L206" s="30"/>
      <c r="M206" s="44"/>
      <c r="N206" s="44"/>
      <c r="O206" s="44"/>
      <c r="P206" s="44"/>
      <c r="Q206" s="44"/>
      <c r="R206" s="44"/>
      <c r="S206" s="44"/>
    </row>
    <row r="207" spans="1:19" hidden="1" x14ac:dyDescent="0.25">
      <c r="A207" s="22">
        <v>182</v>
      </c>
      <c r="B207" s="46" t="s">
        <v>223</v>
      </c>
      <c r="C207" s="95">
        <f t="shared" si="16"/>
        <v>5752512.6200000001</v>
      </c>
      <c r="D207" s="43">
        <v>23317.82</v>
      </c>
      <c r="E207" s="44"/>
      <c r="F207" s="44"/>
      <c r="G207" s="47"/>
      <c r="H207" s="44"/>
      <c r="I207" s="44"/>
      <c r="J207" s="44"/>
      <c r="K207" s="44"/>
      <c r="L207" s="30"/>
      <c r="M207" s="44"/>
      <c r="N207" s="44" t="s">
        <v>54</v>
      </c>
      <c r="O207" s="44">
        <v>2529858</v>
      </c>
      <c r="P207" s="44"/>
      <c r="Q207" s="44"/>
      <c r="R207" s="44">
        <v>3199336.8</v>
      </c>
      <c r="S207" s="44"/>
    </row>
    <row r="208" spans="1:19" hidden="1" x14ac:dyDescent="0.25">
      <c r="A208" s="22">
        <v>183</v>
      </c>
      <c r="B208" s="46" t="s">
        <v>224</v>
      </c>
      <c r="C208" s="95">
        <f t="shared" si="16"/>
        <v>5644495.9800000004</v>
      </c>
      <c r="D208" s="43">
        <v>22879.98</v>
      </c>
      <c r="E208" s="44"/>
      <c r="F208" s="44"/>
      <c r="G208" s="47"/>
      <c r="H208" s="44"/>
      <c r="I208" s="44"/>
      <c r="J208" s="44"/>
      <c r="K208" s="44"/>
      <c r="L208" s="30"/>
      <c r="M208" s="44"/>
      <c r="N208" s="44" t="s">
        <v>54</v>
      </c>
      <c r="O208" s="44">
        <v>2226825.6</v>
      </c>
      <c r="P208" s="44"/>
      <c r="Q208" s="44"/>
      <c r="R208" s="44">
        <v>3394790.4</v>
      </c>
      <c r="S208" s="44"/>
    </row>
    <row r="209" spans="1:19" hidden="1" x14ac:dyDescent="0.25">
      <c r="A209" s="22">
        <v>184</v>
      </c>
      <c r="B209" s="46" t="s">
        <v>225</v>
      </c>
      <c r="C209" s="95">
        <f t="shared" si="16"/>
        <v>14247077.33</v>
      </c>
      <c r="D209" s="43">
        <v>79182.98</v>
      </c>
      <c r="E209" s="44">
        <v>938042.8</v>
      </c>
      <c r="F209" s="45"/>
      <c r="G209" s="44"/>
      <c r="H209" s="45"/>
      <c r="I209" s="45"/>
      <c r="J209" s="45"/>
      <c r="K209" s="44"/>
      <c r="L209" s="30">
        <v>6</v>
      </c>
      <c r="M209" s="44">
        <v>13229851.550000001</v>
      </c>
      <c r="N209" s="44"/>
      <c r="O209" s="44"/>
      <c r="P209" s="44"/>
      <c r="Q209" s="44"/>
      <c r="R209" s="44"/>
      <c r="S209" s="44"/>
    </row>
    <row r="210" spans="1:19" hidden="1" x14ac:dyDescent="0.25">
      <c r="A210" s="22">
        <v>185</v>
      </c>
      <c r="B210" s="46" t="s">
        <v>226</v>
      </c>
      <c r="C210" s="95">
        <f t="shared" si="16"/>
        <v>13186882.98</v>
      </c>
      <c r="D210" s="43">
        <v>78203.81</v>
      </c>
      <c r="E210" s="44">
        <v>43295.92</v>
      </c>
      <c r="F210" s="45"/>
      <c r="G210" s="45"/>
      <c r="H210" s="44"/>
      <c r="I210" s="44"/>
      <c r="J210" s="44"/>
      <c r="K210" s="44"/>
      <c r="L210" s="30">
        <v>6</v>
      </c>
      <c r="M210" s="44">
        <v>13065383.25</v>
      </c>
      <c r="N210" s="44"/>
      <c r="O210" s="45"/>
      <c r="P210" s="44"/>
      <c r="Q210" s="45"/>
      <c r="R210" s="44"/>
      <c r="S210" s="44"/>
    </row>
    <row r="211" spans="1:19" hidden="1" x14ac:dyDescent="0.25">
      <c r="A211" s="22">
        <v>186</v>
      </c>
      <c r="B211" s="46" t="s">
        <v>227</v>
      </c>
      <c r="C211" s="95">
        <f t="shared" si="16"/>
        <v>346516.28</v>
      </c>
      <c r="D211" s="43"/>
      <c r="E211" s="44">
        <v>346516.28</v>
      </c>
      <c r="F211" s="44"/>
      <c r="G211" s="44"/>
      <c r="H211" s="44"/>
      <c r="I211" s="44"/>
      <c r="J211" s="44"/>
      <c r="K211" s="44"/>
      <c r="L211" s="30"/>
      <c r="M211" s="44"/>
      <c r="N211" s="44"/>
      <c r="O211" s="45"/>
      <c r="P211" s="44"/>
      <c r="Q211" s="45"/>
      <c r="R211" s="44"/>
      <c r="S211" s="44"/>
    </row>
    <row r="212" spans="1:19" hidden="1" x14ac:dyDescent="0.25">
      <c r="A212" s="22">
        <v>187</v>
      </c>
      <c r="B212" s="46" t="s">
        <v>228</v>
      </c>
      <c r="C212" s="95">
        <f t="shared" si="16"/>
        <v>4414372.55</v>
      </c>
      <c r="D212" s="43">
        <v>26053.91</v>
      </c>
      <c r="E212" s="44">
        <v>34722.910000000003</v>
      </c>
      <c r="F212" s="44"/>
      <c r="G212" s="44"/>
      <c r="H212" s="44"/>
      <c r="I212" s="44"/>
      <c r="J212" s="44"/>
      <c r="K212" s="44"/>
      <c r="L212" s="30">
        <v>2</v>
      </c>
      <c r="M212" s="44">
        <v>4353595.7300000004</v>
      </c>
      <c r="N212" s="44"/>
      <c r="O212" s="44"/>
      <c r="P212" s="44"/>
      <c r="Q212" s="45"/>
      <c r="R212" s="44"/>
      <c r="S212" s="44"/>
    </row>
    <row r="213" spans="1:19" hidden="1" x14ac:dyDescent="0.25">
      <c r="A213" s="22">
        <v>188</v>
      </c>
      <c r="B213" s="46" t="s">
        <v>229</v>
      </c>
      <c r="C213" s="95">
        <f t="shared" si="16"/>
        <v>14209244.93</v>
      </c>
      <c r="D213" s="43">
        <v>79319.289999999994</v>
      </c>
      <c r="E213" s="44">
        <v>877506.48</v>
      </c>
      <c r="F213" s="45"/>
      <c r="G213" s="45"/>
      <c r="H213" s="44"/>
      <c r="I213" s="44"/>
      <c r="J213" s="44"/>
      <c r="K213" s="44"/>
      <c r="L213" s="30">
        <v>6</v>
      </c>
      <c r="M213" s="44">
        <v>13252419.16</v>
      </c>
      <c r="N213" s="44"/>
      <c r="O213" s="44"/>
      <c r="P213" s="44"/>
      <c r="Q213" s="44"/>
      <c r="R213" s="44"/>
      <c r="S213" s="44"/>
    </row>
    <row r="214" spans="1:19" hidden="1" x14ac:dyDescent="0.25">
      <c r="A214" s="22">
        <v>189</v>
      </c>
      <c r="B214" s="46" t="s">
        <v>230</v>
      </c>
      <c r="C214" s="95">
        <f t="shared" si="16"/>
        <v>12671493.210000001</v>
      </c>
      <c r="D214" s="43">
        <v>68538.34</v>
      </c>
      <c r="E214" s="44">
        <v>44314.78</v>
      </c>
      <c r="F214" s="45"/>
      <c r="G214" s="45"/>
      <c r="H214" s="45"/>
      <c r="I214" s="45"/>
      <c r="J214" s="45"/>
      <c r="K214" s="44"/>
      <c r="L214" s="30">
        <v>6</v>
      </c>
      <c r="M214" s="44">
        <v>12558640.09</v>
      </c>
      <c r="N214" s="44"/>
      <c r="O214" s="44"/>
      <c r="P214" s="44"/>
      <c r="Q214" s="44"/>
      <c r="R214" s="44"/>
      <c r="S214" s="44"/>
    </row>
    <row r="215" spans="1:19" hidden="1" x14ac:dyDescent="0.25">
      <c r="A215" s="22">
        <v>190</v>
      </c>
      <c r="B215" s="46" t="s">
        <v>231</v>
      </c>
      <c r="C215" s="95">
        <f t="shared" si="16"/>
        <v>12672336.02</v>
      </c>
      <c r="D215" s="43">
        <v>60260.26</v>
      </c>
      <c r="E215" s="44">
        <v>1160706.22</v>
      </c>
      <c r="F215" s="45"/>
      <c r="G215" s="45"/>
      <c r="H215" s="45"/>
      <c r="I215" s="45"/>
      <c r="J215" s="45"/>
      <c r="K215" s="44"/>
      <c r="L215" s="30">
        <v>6</v>
      </c>
      <c r="M215" s="44">
        <v>11451369.539999999</v>
      </c>
      <c r="N215" s="44"/>
      <c r="O215" s="45"/>
      <c r="P215" s="44"/>
      <c r="Q215" s="44"/>
      <c r="R215" s="44"/>
      <c r="S215" s="44"/>
    </row>
    <row r="216" spans="1:19" hidden="1" x14ac:dyDescent="0.25">
      <c r="A216" s="22">
        <v>191</v>
      </c>
      <c r="B216" s="46" t="s">
        <v>232</v>
      </c>
      <c r="C216" s="95">
        <f t="shared" ref="C216:C247" si="17">ROUND(SUM(D216+E216+F216+G216+H216+I216+J216+K216+M216+O216+P216+Q216+R216+S216),2)</f>
        <v>13059159.18</v>
      </c>
      <c r="D216" s="43">
        <v>70911.899999999994</v>
      </c>
      <c r="E216" s="44">
        <v>43594.93</v>
      </c>
      <c r="F216" s="44"/>
      <c r="G216" s="44"/>
      <c r="H216" s="44"/>
      <c r="I216" s="44"/>
      <c r="J216" s="44"/>
      <c r="K216" s="45"/>
      <c r="L216" s="30">
        <v>6</v>
      </c>
      <c r="M216" s="44">
        <v>12944652.35</v>
      </c>
      <c r="N216" s="44"/>
      <c r="O216" s="44"/>
      <c r="P216" s="44"/>
      <c r="Q216" s="44"/>
      <c r="R216" s="44"/>
      <c r="S216" s="44"/>
    </row>
    <row r="217" spans="1:19" hidden="1" x14ac:dyDescent="0.25">
      <c r="A217" s="22">
        <v>192</v>
      </c>
      <c r="B217" s="46" t="s">
        <v>233</v>
      </c>
      <c r="C217" s="95">
        <f t="shared" si="17"/>
        <v>230944.57</v>
      </c>
      <c r="D217" s="43"/>
      <c r="E217" s="44">
        <v>230944.57</v>
      </c>
      <c r="F217" s="44"/>
      <c r="G217" s="44"/>
      <c r="H217" s="44"/>
      <c r="I217" s="44"/>
      <c r="J217" s="44"/>
      <c r="K217" s="44"/>
      <c r="L217" s="30"/>
      <c r="M217" s="44"/>
      <c r="N217" s="44"/>
      <c r="O217" s="44"/>
      <c r="P217" s="45"/>
      <c r="Q217" s="44"/>
      <c r="R217" s="44"/>
      <c r="S217" s="44"/>
    </row>
    <row r="218" spans="1:19" hidden="1" x14ac:dyDescent="0.25">
      <c r="A218" s="22">
        <v>193</v>
      </c>
      <c r="B218" s="46" t="s">
        <v>234</v>
      </c>
      <c r="C218" s="95">
        <f t="shared" si="17"/>
        <v>5362192.51</v>
      </c>
      <c r="D218" s="43">
        <v>23968.62</v>
      </c>
      <c r="E218" s="44"/>
      <c r="F218" s="44"/>
      <c r="G218" s="44">
        <v>3262457.51</v>
      </c>
      <c r="H218" s="44"/>
      <c r="I218" s="44"/>
      <c r="J218" s="44">
        <v>2075766.38</v>
      </c>
      <c r="K218" s="44"/>
      <c r="L218" s="30"/>
      <c r="M218" s="44"/>
      <c r="N218" s="44"/>
      <c r="O218" s="44"/>
      <c r="P218" s="47"/>
      <c r="Q218" s="44"/>
      <c r="R218" s="44"/>
      <c r="S218" s="44"/>
    </row>
    <row r="219" spans="1:19" hidden="1" x14ac:dyDescent="0.25">
      <c r="A219" s="22">
        <v>194</v>
      </c>
      <c r="B219" s="46" t="s">
        <v>235</v>
      </c>
      <c r="C219" s="95">
        <f t="shared" si="17"/>
        <v>1715023.95</v>
      </c>
      <c r="D219" s="43">
        <v>7666.04</v>
      </c>
      <c r="E219" s="44"/>
      <c r="F219" s="44"/>
      <c r="G219" s="44">
        <v>1707357.91</v>
      </c>
      <c r="H219" s="44"/>
      <c r="I219" s="44"/>
      <c r="J219" s="44"/>
      <c r="K219" s="44"/>
      <c r="L219" s="30"/>
      <c r="M219" s="44"/>
      <c r="N219" s="44"/>
      <c r="O219" s="44"/>
      <c r="P219" s="47"/>
      <c r="Q219" s="44"/>
      <c r="R219" s="44"/>
      <c r="S219" s="44"/>
    </row>
    <row r="220" spans="1:19" hidden="1" x14ac:dyDescent="0.25">
      <c r="A220" s="22">
        <v>195</v>
      </c>
      <c r="B220" s="46" t="s">
        <v>236</v>
      </c>
      <c r="C220" s="95">
        <f t="shared" si="17"/>
        <v>141890.07999999999</v>
      </c>
      <c r="D220" s="43"/>
      <c r="E220" s="44">
        <v>141890.07999999999</v>
      </c>
      <c r="F220" s="45"/>
      <c r="G220" s="44"/>
      <c r="H220" s="44"/>
      <c r="I220" s="44"/>
      <c r="J220" s="44"/>
      <c r="K220" s="44"/>
      <c r="L220" s="30"/>
      <c r="M220" s="44"/>
      <c r="N220" s="44"/>
      <c r="O220" s="44"/>
      <c r="P220" s="44"/>
      <c r="Q220" s="44"/>
      <c r="R220" s="44"/>
      <c r="S220" s="44"/>
    </row>
    <row r="221" spans="1:19" hidden="1" x14ac:dyDescent="0.25">
      <c r="A221" s="22">
        <v>196</v>
      </c>
      <c r="B221" s="46" t="s">
        <v>51</v>
      </c>
      <c r="C221" s="95">
        <f t="shared" si="17"/>
        <v>2397500.08</v>
      </c>
      <c r="D221" s="43"/>
      <c r="E221" s="44">
        <v>2397500.08</v>
      </c>
      <c r="F221" s="45"/>
      <c r="G221" s="44"/>
      <c r="H221" s="44"/>
      <c r="I221" s="44"/>
      <c r="J221" s="44"/>
      <c r="K221" s="44"/>
      <c r="L221" s="30"/>
      <c r="M221" s="44"/>
      <c r="N221" s="44"/>
      <c r="O221" s="44"/>
      <c r="P221" s="44"/>
      <c r="Q221" s="44"/>
      <c r="R221" s="44"/>
      <c r="S221" s="44"/>
    </row>
    <row r="222" spans="1:19" hidden="1" x14ac:dyDescent="0.25">
      <c r="A222" s="22">
        <v>197</v>
      </c>
      <c r="B222" s="46" t="s">
        <v>237</v>
      </c>
      <c r="C222" s="95">
        <f t="shared" si="17"/>
        <v>695191.66</v>
      </c>
      <c r="D222" s="43"/>
      <c r="E222" s="44">
        <v>695191.66</v>
      </c>
      <c r="F222" s="45"/>
      <c r="G222" s="44"/>
      <c r="H222" s="44"/>
      <c r="I222" s="44"/>
      <c r="J222" s="44"/>
      <c r="K222" s="44"/>
      <c r="L222" s="30"/>
      <c r="M222" s="44"/>
      <c r="N222" s="44"/>
      <c r="O222" s="44"/>
      <c r="P222" s="44"/>
      <c r="Q222" s="44"/>
      <c r="R222" s="44"/>
      <c r="S222" s="44"/>
    </row>
    <row r="223" spans="1:19" hidden="1" x14ac:dyDescent="0.25">
      <c r="A223" s="22">
        <v>198</v>
      </c>
      <c r="B223" s="46" t="s">
        <v>239</v>
      </c>
      <c r="C223" s="95">
        <f t="shared" si="17"/>
        <v>18258352.530000001</v>
      </c>
      <c r="D223" s="43">
        <v>100571.66</v>
      </c>
      <c r="E223" s="44">
        <v>1449048.69</v>
      </c>
      <c r="F223" s="44"/>
      <c r="G223" s="44"/>
      <c r="H223" s="44"/>
      <c r="I223" s="44"/>
      <c r="J223" s="44"/>
      <c r="K223" s="44"/>
      <c r="L223" s="30">
        <v>6</v>
      </c>
      <c r="M223" s="44">
        <v>16708732.18</v>
      </c>
      <c r="N223" s="44"/>
      <c r="O223" s="45"/>
      <c r="P223" s="44"/>
      <c r="Q223" s="44"/>
      <c r="R223" s="44"/>
      <c r="S223" s="44"/>
    </row>
    <row r="224" spans="1:19" hidden="1" x14ac:dyDescent="0.25">
      <c r="A224" s="22">
        <v>199</v>
      </c>
      <c r="B224" s="46" t="s">
        <v>240</v>
      </c>
      <c r="C224" s="95">
        <f t="shared" si="17"/>
        <v>2951898.89</v>
      </c>
      <c r="D224" s="43">
        <v>1224.1500000000001</v>
      </c>
      <c r="E224" s="44"/>
      <c r="F224" s="44"/>
      <c r="G224" s="44"/>
      <c r="H224" s="44">
        <v>819925.8</v>
      </c>
      <c r="I224" s="44">
        <v>571138.24</v>
      </c>
      <c r="J224" s="44">
        <v>1559610.7</v>
      </c>
      <c r="K224" s="44"/>
      <c r="L224" s="30"/>
      <c r="M224" s="44"/>
      <c r="N224" s="44"/>
      <c r="O224" s="45"/>
      <c r="P224" s="44"/>
      <c r="Q224" s="44"/>
      <c r="R224" s="44"/>
      <c r="S224" s="44"/>
    </row>
    <row r="225" spans="1:19" hidden="1" x14ac:dyDescent="0.25">
      <c r="A225" s="22">
        <v>200</v>
      </c>
      <c r="B225" s="46" t="s">
        <v>241</v>
      </c>
      <c r="C225" s="95">
        <f t="shared" si="17"/>
        <v>439338.1</v>
      </c>
      <c r="D225" s="43">
        <f>ROUND((F225+G225+H225+I225+J225+K225+M225+O225+P225+Q225+R225+S225)*0.0214,2)</f>
        <v>9204.85</v>
      </c>
      <c r="E225" s="44"/>
      <c r="F225" s="44"/>
      <c r="G225" s="44"/>
      <c r="H225" s="44"/>
      <c r="I225" s="44"/>
      <c r="J225" s="44">
        <v>430133.25</v>
      </c>
      <c r="K225" s="44"/>
      <c r="L225" s="30"/>
      <c r="M225" s="44"/>
      <c r="N225" s="44"/>
      <c r="O225" s="45"/>
      <c r="P225" s="44"/>
      <c r="Q225" s="44"/>
      <c r="R225" s="44"/>
      <c r="S225" s="44"/>
    </row>
    <row r="226" spans="1:19" hidden="1" x14ac:dyDescent="0.25">
      <c r="A226" s="22">
        <v>201</v>
      </c>
      <c r="B226" s="46" t="s">
        <v>242</v>
      </c>
      <c r="C226" s="95">
        <f t="shared" si="17"/>
        <v>17115538.870000001</v>
      </c>
      <c r="D226" s="43">
        <v>84407.329999999987</v>
      </c>
      <c r="E226" s="44">
        <v>60758.84</v>
      </c>
      <c r="F226" s="44"/>
      <c r="G226" s="44"/>
      <c r="H226" s="44"/>
      <c r="I226" s="44"/>
      <c r="J226" s="44"/>
      <c r="K226" s="44"/>
      <c r="L226" s="30">
        <v>6</v>
      </c>
      <c r="M226" s="44">
        <v>16970372.699999999</v>
      </c>
      <c r="N226" s="44"/>
      <c r="O226" s="45"/>
      <c r="P226" s="44"/>
      <c r="Q226" s="45"/>
      <c r="R226" s="44"/>
      <c r="S226" s="44"/>
    </row>
    <row r="227" spans="1:19" hidden="1" x14ac:dyDescent="0.25">
      <c r="A227" s="22">
        <v>202</v>
      </c>
      <c r="B227" s="46" t="s">
        <v>243</v>
      </c>
      <c r="C227" s="95">
        <f t="shared" si="17"/>
        <v>17094640.789999999</v>
      </c>
      <c r="D227" s="43">
        <v>107490.4</v>
      </c>
      <c r="E227" s="44">
        <v>253241.15</v>
      </c>
      <c r="F227" s="44"/>
      <c r="G227" s="44"/>
      <c r="H227" s="44"/>
      <c r="I227" s="44"/>
      <c r="J227" s="44"/>
      <c r="K227" s="44"/>
      <c r="L227" s="30">
        <v>6</v>
      </c>
      <c r="M227" s="44">
        <v>16733909.239999998</v>
      </c>
      <c r="N227" s="44"/>
      <c r="O227" s="45"/>
      <c r="P227" s="44"/>
      <c r="Q227" s="44"/>
      <c r="R227" s="44"/>
      <c r="S227" s="44"/>
    </row>
    <row r="228" spans="1:19" hidden="1" x14ac:dyDescent="0.25">
      <c r="A228" s="22">
        <v>203</v>
      </c>
      <c r="B228" s="46" t="s">
        <v>244</v>
      </c>
      <c r="C228" s="95">
        <f t="shared" si="17"/>
        <v>16902157.23</v>
      </c>
      <c r="D228" s="43">
        <v>107490.4</v>
      </c>
      <c r="E228" s="44">
        <v>60757.59</v>
      </c>
      <c r="F228" s="44"/>
      <c r="G228" s="45"/>
      <c r="H228" s="44"/>
      <c r="I228" s="44"/>
      <c r="J228" s="44"/>
      <c r="K228" s="44"/>
      <c r="L228" s="30">
        <v>6</v>
      </c>
      <c r="M228" s="44">
        <v>16733909.239999998</v>
      </c>
      <c r="N228" s="44"/>
      <c r="O228" s="44"/>
      <c r="P228" s="45"/>
      <c r="Q228" s="44"/>
      <c r="R228" s="44"/>
      <c r="S228" s="44"/>
    </row>
    <row r="229" spans="1:19" hidden="1" x14ac:dyDescent="0.25">
      <c r="A229" s="22">
        <v>204</v>
      </c>
      <c r="B229" s="46" t="s">
        <v>245</v>
      </c>
      <c r="C229" s="95">
        <f t="shared" si="17"/>
        <v>16902158.899999999</v>
      </c>
      <c r="D229" s="43">
        <v>107490.4</v>
      </c>
      <c r="E229" s="44">
        <v>60759.26</v>
      </c>
      <c r="F229" s="44"/>
      <c r="G229" s="44"/>
      <c r="H229" s="44"/>
      <c r="I229" s="44"/>
      <c r="J229" s="44"/>
      <c r="K229" s="44"/>
      <c r="L229" s="30">
        <v>6</v>
      </c>
      <c r="M229" s="44">
        <v>16733909.239999998</v>
      </c>
      <c r="N229" s="44"/>
      <c r="O229" s="44"/>
      <c r="P229" s="45"/>
      <c r="Q229" s="44"/>
      <c r="R229" s="44"/>
      <c r="S229" s="44"/>
    </row>
    <row r="230" spans="1:19" hidden="1" x14ac:dyDescent="0.25">
      <c r="A230" s="22">
        <v>205</v>
      </c>
      <c r="B230" s="46" t="s">
        <v>246</v>
      </c>
      <c r="C230" s="95">
        <f t="shared" si="17"/>
        <v>18988571.829999998</v>
      </c>
      <c r="D230" s="43">
        <v>105970.86</v>
      </c>
      <c r="E230" s="44">
        <v>1338883.3899999999</v>
      </c>
      <c r="F230" s="44"/>
      <c r="G230" s="44"/>
      <c r="H230" s="45"/>
      <c r="I230" s="45"/>
      <c r="J230" s="45"/>
      <c r="K230" s="44"/>
      <c r="L230" s="30">
        <v>6</v>
      </c>
      <c r="M230" s="44">
        <v>17543717.579999998</v>
      </c>
      <c r="N230" s="44"/>
      <c r="O230" s="44"/>
      <c r="P230" s="44"/>
      <c r="Q230" s="44"/>
      <c r="R230" s="44"/>
      <c r="S230" s="44"/>
    </row>
    <row r="231" spans="1:19" hidden="1" x14ac:dyDescent="0.25">
      <c r="A231" s="22">
        <v>206</v>
      </c>
      <c r="B231" s="46" t="s">
        <v>247</v>
      </c>
      <c r="C231" s="95">
        <f t="shared" si="17"/>
        <v>4712927.08</v>
      </c>
      <c r="D231" s="43">
        <v>26680.880000000001</v>
      </c>
      <c r="E231" s="44">
        <v>271816.94</v>
      </c>
      <c r="F231" s="44"/>
      <c r="G231" s="44"/>
      <c r="H231" s="44"/>
      <c r="I231" s="44"/>
      <c r="J231" s="44"/>
      <c r="K231" s="44"/>
      <c r="L231" s="30">
        <v>2</v>
      </c>
      <c r="M231" s="44">
        <v>4414429.26</v>
      </c>
      <c r="N231" s="44"/>
      <c r="O231" s="45"/>
      <c r="P231" s="44"/>
      <c r="Q231" s="45"/>
      <c r="R231" s="44"/>
      <c r="S231" s="44"/>
    </row>
    <row r="232" spans="1:19" hidden="1" x14ac:dyDescent="0.25">
      <c r="A232" s="22">
        <v>207</v>
      </c>
      <c r="B232" s="46" t="s">
        <v>248</v>
      </c>
      <c r="C232" s="95">
        <f t="shared" si="17"/>
        <v>14129478.939999999</v>
      </c>
      <c r="D232" s="43">
        <v>79533.179999999993</v>
      </c>
      <c r="E232" s="44">
        <v>890195.04</v>
      </c>
      <c r="F232" s="44"/>
      <c r="G232" s="45"/>
      <c r="H232" s="45"/>
      <c r="I232" s="45"/>
      <c r="J232" s="45"/>
      <c r="K232" s="44"/>
      <c r="L232" s="30">
        <v>6</v>
      </c>
      <c r="M232" s="44">
        <v>13159750.720000001</v>
      </c>
      <c r="N232" s="44"/>
      <c r="O232" s="45"/>
      <c r="P232" s="45"/>
      <c r="Q232" s="45"/>
      <c r="R232" s="44"/>
      <c r="S232" s="44"/>
    </row>
    <row r="233" spans="1:19" hidden="1" x14ac:dyDescent="0.25">
      <c r="A233" s="22">
        <v>208</v>
      </c>
      <c r="B233" s="46" t="s">
        <v>249</v>
      </c>
      <c r="C233" s="95">
        <f t="shared" si="17"/>
        <v>4787159.1399999997</v>
      </c>
      <c r="D233" s="43">
        <v>26696.21</v>
      </c>
      <c r="E233" s="44">
        <v>343521.77</v>
      </c>
      <c r="F233" s="44"/>
      <c r="G233" s="45"/>
      <c r="H233" s="45"/>
      <c r="I233" s="45"/>
      <c r="J233" s="45"/>
      <c r="K233" s="44"/>
      <c r="L233" s="30">
        <v>2</v>
      </c>
      <c r="M233" s="44">
        <v>4416941.16</v>
      </c>
      <c r="N233" s="44"/>
      <c r="O233" s="45"/>
      <c r="P233" s="45"/>
      <c r="Q233" s="45"/>
      <c r="R233" s="44"/>
      <c r="S233" s="44"/>
    </row>
    <row r="234" spans="1:19" hidden="1" x14ac:dyDescent="0.25">
      <c r="A234" s="22">
        <v>209</v>
      </c>
      <c r="B234" s="46" t="s">
        <v>250</v>
      </c>
      <c r="C234" s="95">
        <f t="shared" si="17"/>
        <v>2365205.77</v>
      </c>
      <c r="D234" s="43">
        <v>13335.1</v>
      </c>
      <c r="E234" s="44"/>
      <c r="F234" s="44"/>
      <c r="G234" s="47">
        <v>2351870.67</v>
      </c>
      <c r="H234" s="47"/>
      <c r="I234" s="47"/>
      <c r="J234" s="44"/>
      <c r="K234" s="44"/>
      <c r="L234" s="30"/>
      <c r="M234" s="44"/>
      <c r="N234" s="44"/>
      <c r="O234" s="47"/>
      <c r="P234" s="47"/>
      <c r="Q234" s="45"/>
      <c r="R234" s="44"/>
      <c r="S234" s="44"/>
    </row>
    <row r="235" spans="1:19" hidden="1" x14ac:dyDescent="0.25">
      <c r="A235" s="22">
        <v>210</v>
      </c>
      <c r="B235" s="46" t="s">
        <v>251</v>
      </c>
      <c r="C235" s="95">
        <f t="shared" si="17"/>
        <v>1041742.49</v>
      </c>
      <c r="D235" s="43">
        <f>ROUND((F235+G235+H235+I235+J235+K235+M235+O235+P235+Q235+R235+S235)*0.0214,2)</f>
        <v>21826.21</v>
      </c>
      <c r="E235" s="44"/>
      <c r="F235" s="44"/>
      <c r="G235" s="47"/>
      <c r="H235" s="47"/>
      <c r="I235" s="47"/>
      <c r="J235" s="44">
        <v>1019916.28</v>
      </c>
      <c r="K235" s="44"/>
      <c r="L235" s="30"/>
      <c r="M235" s="44"/>
      <c r="N235" s="44"/>
      <c r="O235" s="47"/>
      <c r="P235" s="47"/>
      <c r="Q235" s="45"/>
      <c r="R235" s="44"/>
      <c r="S235" s="44"/>
    </row>
    <row r="236" spans="1:19" hidden="1" x14ac:dyDescent="0.25">
      <c r="A236" s="22">
        <v>211</v>
      </c>
      <c r="B236" s="46" t="s">
        <v>252</v>
      </c>
      <c r="C236" s="95">
        <f t="shared" si="17"/>
        <v>1748327.31</v>
      </c>
      <c r="D236" s="43">
        <v>9857.1299999999992</v>
      </c>
      <c r="E236" s="44"/>
      <c r="F236" s="44"/>
      <c r="G236" s="47">
        <v>1273059.92</v>
      </c>
      <c r="H236" s="47"/>
      <c r="I236" s="47"/>
      <c r="J236" s="44">
        <v>465410.26</v>
      </c>
      <c r="K236" s="44"/>
      <c r="L236" s="30"/>
      <c r="M236" s="44"/>
      <c r="N236" s="44"/>
      <c r="O236" s="47"/>
      <c r="P236" s="47"/>
      <c r="Q236" s="45"/>
      <c r="R236" s="44"/>
      <c r="S236" s="44"/>
    </row>
    <row r="237" spans="1:19" hidden="1" x14ac:dyDescent="0.25">
      <c r="A237" s="22">
        <v>212</v>
      </c>
      <c r="B237" s="46" t="s">
        <v>253</v>
      </c>
      <c r="C237" s="95">
        <f t="shared" si="17"/>
        <v>937028.97</v>
      </c>
      <c r="D237" s="43">
        <v>5526.59</v>
      </c>
      <c r="E237" s="44"/>
      <c r="F237" s="44"/>
      <c r="G237" s="44">
        <v>931502.38</v>
      </c>
      <c r="H237" s="47"/>
      <c r="I237" s="47"/>
      <c r="J237" s="47"/>
      <c r="K237" s="44"/>
      <c r="L237" s="30"/>
      <c r="M237" s="44"/>
      <c r="N237" s="44"/>
      <c r="O237" s="47"/>
      <c r="P237" s="47"/>
      <c r="Q237" s="45"/>
      <c r="R237" s="44"/>
      <c r="S237" s="44"/>
    </row>
    <row r="238" spans="1:19" hidden="1" x14ac:dyDescent="0.25">
      <c r="A238" s="22">
        <v>213</v>
      </c>
      <c r="B238" s="46" t="s">
        <v>254</v>
      </c>
      <c r="C238" s="95">
        <f t="shared" si="17"/>
        <v>1057488.55</v>
      </c>
      <c r="D238" s="43">
        <v>5962.15</v>
      </c>
      <c r="E238" s="44"/>
      <c r="F238" s="44"/>
      <c r="G238" s="44">
        <v>1051526.3999999999</v>
      </c>
      <c r="H238" s="47"/>
      <c r="I238" s="47"/>
      <c r="J238" s="44"/>
      <c r="K238" s="44"/>
      <c r="L238" s="30"/>
      <c r="M238" s="44"/>
      <c r="N238" s="44"/>
      <c r="O238" s="47"/>
      <c r="P238" s="47"/>
      <c r="Q238" s="45"/>
      <c r="R238" s="44"/>
      <c r="S238" s="44"/>
    </row>
    <row r="239" spans="1:19" hidden="1" x14ac:dyDescent="0.25">
      <c r="A239" s="22">
        <v>214</v>
      </c>
      <c r="B239" s="46" t="s">
        <v>255</v>
      </c>
      <c r="C239" s="95">
        <f t="shared" si="17"/>
        <v>884545.65</v>
      </c>
      <c r="D239" s="43">
        <v>4987.1000000000004</v>
      </c>
      <c r="E239" s="44"/>
      <c r="F239" s="44"/>
      <c r="G239" s="44">
        <v>879558.55</v>
      </c>
      <c r="H239" s="47"/>
      <c r="I239" s="47"/>
      <c r="J239" s="44"/>
      <c r="K239" s="44"/>
      <c r="L239" s="30"/>
      <c r="M239" s="44"/>
      <c r="N239" s="44"/>
      <c r="O239" s="47"/>
      <c r="P239" s="47"/>
      <c r="Q239" s="45"/>
      <c r="R239" s="44"/>
      <c r="S239" s="44"/>
    </row>
    <row r="240" spans="1:19" hidden="1" x14ac:dyDescent="0.25">
      <c r="A240" s="22">
        <v>215</v>
      </c>
      <c r="B240" s="46" t="s">
        <v>256</v>
      </c>
      <c r="C240" s="95">
        <f t="shared" si="17"/>
        <v>1541549.88</v>
      </c>
      <c r="D240" s="43">
        <v>8691.31</v>
      </c>
      <c r="E240" s="44"/>
      <c r="F240" s="44"/>
      <c r="G240" s="44">
        <v>1532858.57</v>
      </c>
      <c r="H240" s="47"/>
      <c r="I240" s="47"/>
      <c r="J240" s="44"/>
      <c r="K240" s="44"/>
      <c r="L240" s="30"/>
      <c r="M240" s="44"/>
      <c r="N240" s="44"/>
      <c r="O240" s="47"/>
      <c r="P240" s="47"/>
      <c r="Q240" s="45"/>
      <c r="R240" s="44"/>
      <c r="S240" s="44"/>
    </row>
    <row r="241" spans="1:19" hidden="1" x14ac:dyDescent="0.25">
      <c r="A241" s="22">
        <v>216</v>
      </c>
      <c r="B241" s="46" t="s">
        <v>257</v>
      </c>
      <c r="C241" s="95">
        <f t="shared" si="17"/>
        <v>916504.84</v>
      </c>
      <c r="D241" s="43">
        <v>5167.28</v>
      </c>
      <c r="E241" s="44"/>
      <c r="F241" s="44"/>
      <c r="G241" s="47"/>
      <c r="H241" s="47"/>
      <c r="I241" s="47"/>
      <c r="J241" s="44">
        <v>911337.56</v>
      </c>
      <c r="K241" s="44"/>
      <c r="L241" s="30"/>
      <c r="M241" s="44"/>
      <c r="N241" s="44"/>
      <c r="O241" s="47"/>
      <c r="P241" s="47"/>
      <c r="Q241" s="45"/>
      <c r="R241" s="44"/>
      <c r="S241" s="44"/>
    </row>
    <row r="242" spans="1:19" hidden="1" x14ac:dyDescent="0.25">
      <c r="A242" s="22">
        <v>217</v>
      </c>
      <c r="B242" s="46" t="s">
        <v>258</v>
      </c>
      <c r="C242" s="95">
        <f t="shared" si="17"/>
        <v>3092027.36</v>
      </c>
      <c r="D242" s="43">
        <v>17432.95</v>
      </c>
      <c r="E242" s="44"/>
      <c r="F242" s="44"/>
      <c r="G242" s="44">
        <v>3074594.41</v>
      </c>
      <c r="H242" s="47"/>
      <c r="I242" s="47"/>
      <c r="J242" s="47"/>
      <c r="K242" s="44"/>
      <c r="L242" s="30"/>
      <c r="M242" s="44"/>
      <c r="N242" s="44"/>
      <c r="O242" s="47"/>
      <c r="P242" s="47"/>
      <c r="Q242" s="45"/>
      <c r="R242" s="44"/>
      <c r="S242" s="44"/>
    </row>
    <row r="243" spans="1:19" hidden="1" x14ac:dyDescent="0.25">
      <c r="A243" s="22">
        <v>218</v>
      </c>
      <c r="B243" s="46" t="s">
        <v>259</v>
      </c>
      <c r="C243" s="95">
        <f t="shared" si="17"/>
        <v>1737016.41</v>
      </c>
      <c r="D243" s="43">
        <f>ROUND((F243+G243+H243+I243+J243+K243+M243+O243+P243+Q243+R243+S243)*0.0214,2)</f>
        <v>36393.33</v>
      </c>
      <c r="E243" s="44"/>
      <c r="F243" s="44"/>
      <c r="G243" s="44"/>
      <c r="H243" s="44">
        <v>452999.51</v>
      </c>
      <c r="I243" s="44">
        <v>281220.71000000002</v>
      </c>
      <c r="J243" s="44">
        <v>966402.86</v>
      </c>
      <c r="K243" s="44"/>
      <c r="L243" s="30"/>
      <c r="M243" s="44"/>
      <c r="N243" s="44"/>
      <c r="O243" s="47"/>
      <c r="P243" s="47"/>
      <c r="Q243" s="45"/>
      <c r="R243" s="44"/>
      <c r="S243" s="44"/>
    </row>
    <row r="244" spans="1:19" hidden="1" x14ac:dyDescent="0.25">
      <c r="A244" s="22">
        <v>219</v>
      </c>
      <c r="B244" s="46" t="s">
        <v>260</v>
      </c>
      <c r="C244" s="95">
        <f t="shared" si="17"/>
        <v>1030961.98</v>
      </c>
      <c r="D244" s="43">
        <v>6790.26</v>
      </c>
      <c r="E244" s="44"/>
      <c r="F244" s="44"/>
      <c r="G244" s="44">
        <v>1024171.72</v>
      </c>
      <c r="H244" s="47"/>
      <c r="I244" s="47"/>
      <c r="J244" s="44"/>
      <c r="K244" s="44"/>
      <c r="L244" s="30"/>
      <c r="M244" s="44"/>
      <c r="N244" s="44"/>
      <c r="O244" s="47"/>
      <c r="P244" s="47"/>
      <c r="Q244" s="45"/>
      <c r="R244" s="44"/>
      <c r="S244" s="44"/>
    </row>
    <row r="245" spans="1:19" hidden="1" x14ac:dyDescent="0.25">
      <c r="A245" s="22">
        <v>220</v>
      </c>
      <c r="B245" s="46" t="s">
        <v>261</v>
      </c>
      <c r="C245" s="95">
        <f t="shared" si="17"/>
        <v>217777.33</v>
      </c>
      <c r="D245" s="43"/>
      <c r="E245" s="44">
        <v>217777.33</v>
      </c>
      <c r="F245" s="45"/>
      <c r="G245" s="44"/>
      <c r="H245" s="44"/>
      <c r="I245" s="44"/>
      <c r="J245" s="44"/>
      <c r="K245" s="44"/>
      <c r="L245" s="30"/>
      <c r="M245" s="44"/>
      <c r="N245" s="44"/>
      <c r="O245" s="44"/>
      <c r="P245" s="44"/>
      <c r="Q245" s="45"/>
      <c r="R245" s="44"/>
      <c r="S245" s="44"/>
    </row>
    <row r="246" spans="1:19" hidden="1" x14ac:dyDescent="0.25">
      <c r="A246" s="22">
        <v>221</v>
      </c>
      <c r="B246" s="46" t="s">
        <v>262</v>
      </c>
      <c r="C246" s="95">
        <f t="shared" si="17"/>
        <v>14318520.99</v>
      </c>
      <c r="D246" s="43">
        <v>67340.22</v>
      </c>
      <c r="E246" s="44">
        <v>767782.52</v>
      </c>
      <c r="F246" s="45"/>
      <c r="G246" s="44"/>
      <c r="H246" s="44"/>
      <c r="I246" s="44"/>
      <c r="J246" s="44"/>
      <c r="K246" s="44"/>
      <c r="L246" s="30">
        <v>6</v>
      </c>
      <c r="M246" s="44">
        <v>13483398.25</v>
      </c>
      <c r="N246" s="44"/>
      <c r="O246" s="44"/>
      <c r="P246" s="44"/>
      <c r="Q246" s="44"/>
      <c r="R246" s="44"/>
      <c r="S246" s="44"/>
    </row>
    <row r="247" spans="1:19" hidden="1" x14ac:dyDescent="0.25">
      <c r="A247" s="22">
        <v>222</v>
      </c>
      <c r="B247" s="46" t="s">
        <v>263</v>
      </c>
      <c r="C247" s="95">
        <f t="shared" si="17"/>
        <v>24038591.420000002</v>
      </c>
      <c r="D247" s="43">
        <v>65760.160000000003</v>
      </c>
      <c r="E247" s="44">
        <v>835971.74</v>
      </c>
      <c r="F247" s="45"/>
      <c r="G247" s="44"/>
      <c r="H247" s="44"/>
      <c r="I247" s="44"/>
      <c r="J247" s="44"/>
      <c r="K247" s="44"/>
      <c r="L247" s="30">
        <v>6</v>
      </c>
      <c r="M247" s="44">
        <v>23136859.515000001</v>
      </c>
      <c r="N247" s="44"/>
      <c r="O247" s="44"/>
      <c r="P247" s="44"/>
      <c r="Q247" s="44"/>
      <c r="R247" s="44"/>
      <c r="S247" s="44"/>
    </row>
    <row r="248" spans="1:19" hidden="1" x14ac:dyDescent="0.25">
      <c r="A248" s="22">
        <v>223</v>
      </c>
      <c r="B248" s="46" t="s">
        <v>264</v>
      </c>
      <c r="C248" s="95">
        <f t="shared" ref="C248:C279" si="18">ROUND(SUM(D248+E248+F248+G248+H248+I248+J248+K248+M248+O248+P248+Q248+R248+S248),2)</f>
        <v>465316.8</v>
      </c>
      <c r="D248" s="43"/>
      <c r="E248" s="44">
        <v>465316.8</v>
      </c>
      <c r="F248" s="44"/>
      <c r="G248" s="44"/>
      <c r="H248" s="44"/>
      <c r="I248" s="44"/>
      <c r="J248" s="44"/>
      <c r="K248" s="45"/>
      <c r="L248" s="30"/>
      <c r="M248" s="44"/>
      <c r="N248" s="44"/>
      <c r="O248" s="45"/>
      <c r="P248" s="44"/>
      <c r="Q248" s="44"/>
      <c r="R248" s="44"/>
      <c r="S248" s="44"/>
    </row>
    <row r="249" spans="1:19" hidden="1" x14ac:dyDescent="0.25">
      <c r="A249" s="22">
        <v>224</v>
      </c>
      <c r="B249" s="46" t="s">
        <v>265</v>
      </c>
      <c r="C249" s="95">
        <f t="shared" si="18"/>
        <v>18216634.25</v>
      </c>
      <c r="D249" s="43">
        <v>87495.15</v>
      </c>
      <c r="E249" s="44">
        <v>1570806.44</v>
      </c>
      <c r="F249" s="44"/>
      <c r="G249" s="45"/>
      <c r="H249" s="44"/>
      <c r="I249" s="44"/>
      <c r="J249" s="44"/>
      <c r="K249" s="44"/>
      <c r="L249" s="30">
        <v>6</v>
      </c>
      <c r="M249" s="44">
        <v>16558332.66</v>
      </c>
      <c r="N249" s="44"/>
      <c r="O249" s="45"/>
      <c r="P249" s="44"/>
      <c r="Q249" s="44"/>
      <c r="R249" s="44"/>
      <c r="S249" s="44"/>
    </row>
    <row r="250" spans="1:19" hidden="1" x14ac:dyDescent="0.25">
      <c r="A250" s="22">
        <v>225</v>
      </c>
      <c r="B250" s="46" t="s">
        <v>266</v>
      </c>
      <c r="C250" s="95">
        <f t="shared" si="18"/>
        <v>416301.35</v>
      </c>
      <c r="D250" s="43"/>
      <c r="E250" s="44">
        <v>416301.35</v>
      </c>
      <c r="F250" s="44"/>
      <c r="G250" s="45"/>
      <c r="H250" s="44"/>
      <c r="I250" s="44"/>
      <c r="J250" s="44"/>
      <c r="K250" s="44"/>
      <c r="L250" s="30"/>
      <c r="M250" s="44"/>
      <c r="N250" s="44"/>
      <c r="O250" s="44"/>
      <c r="P250" s="44"/>
      <c r="Q250" s="45"/>
      <c r="R250" s="44"/>
      <c r="S250" s="44"/>
    </row>
    <row r="251" spans="1:19" hidden="1" x14ac:dyDescent="0.25">
      <c r="A251" s="22">
        <v>226</v>
      </c>
      <c r="B251" s="46" t="s">
        <v>267</v>
      </c>
      <c r="C251" s="95">
        <f t="shared" si="18"/>
        <v>313816.53999999998</v>
      </c>
      <c r="D251" s="43"/>
      <c r="E251" s="44">
        <v>313816.53999999998</v>
      </c>
      <c r="F251" s="44"/>
      <c r="G251" s="44"/>
      <c r="H251" s="45"/>
      <c r="I251" s="45"/>
      <c r="J251" s="45"/>
      <c r="K251" s="44"/>
      <c r="L251" s="30"/>
      <c r="M251" s="44"/>
      <c r="N251" s="44"/>
      <c r="O251" s="44"/>
      <c r="P251" s="44"/>
      <c r="Q251" s="44"/>
      <c r="R251" s="44"/>
      <c r="S251" s="44"/>
    </row>
    <row r="252" spans="1:19" hidden="1" x14ac:dyDescent="0.25">
      <c r="A252" s="22">
        <v>227</v>
      </c>
      <c r="B252" s="46" t="s">
        <v>268</v>
      </c>
      <c r="C252" s="95">
        <f t="shared" si="18"/>
        <v>18214346.699999999</v>
      </c>
      <c r="D252" s="43">
        <v>87495.15</v>
      </c>
      <c r="E252" s="44">
        <v>1568518.89</v>
      </c>
      <c r="F252" s="44"/>
      <c r="G252" s="44"/>
      <c r="H252" s="44"/>
      <c r="I252" s="44"/>
      <c r="J252" s="44"/>
      <c r="K252" s="45"/>
      <c r="L252" s="30">
        <v>6</v>
      </c>
      <c r="M252" s="44">
        <v>16558332.66</v>
      </c>
      <c r="N252" s="44"/>
      <c r="O252" s="44"/>
      <c r="P252" s="44"/>
      <c r="Q252" s="44"/>
      <c r="R252" s="44"/>
      <c r="S252" s="44"/>
    </row>
    <row r="253" spans="1:19" hidden="1" x14ac:dyDescent="0.25">
      <c r="A253" s="22">
        <v>228</v>
      </c>
      <c r="B253" s="46" t="s">
        <v>269</v>
      </c>
      <c r="C253" s="95">
        <f t="shared" si="18"/>
        <v>18210915.379999999</v>
      </c>
      <c r="D253" s="43">
        <v>87495.15</v>
      </c>
      <c r="E253" s="44">
        <v>1565087.57</v>
      </c>
      <c r="F253" s="44"/>
      <c r="G253" s="44"/>
      <c r="H253" s="44"/>
      <c r="I253" s="44"/>
      <c r="J253" s="44"/>
      <c r="K253" s="44"/>
      <c r="L253" s="30">
        <v>6</v>
      </c>
      <c r="M253" s="44">
        <v>16558332.66</v>
      </c>
      <c r="N253" s="44"/>
      <c r="O253" s="45"/>
      <c r="P253" s="44"/>
      <c r="Q253" s="44"/>
      <c r="R253" s="44"/>
      <c r="S253" s="44"/>
    </row>
    <row r="254" spans="1:19" hidden="1" x14ac:dyDescent="0.25">
      <c r="A254" s="22">
        <v>229</v>
      </c>
      <c r="B254" s="46" t="s">
        <v>270</v>
      </c>
      <c r="C254" s="95">
        <f t="shared" si="18"/>
        <v>188207.93</v>
      </c>
      <c r="D254" s="43"/>
      <c r="E254" s="44">
        <v>188207.93</v>
      </c>
      <c r="F254" s="45"/>
      <c r="G254" s="44"/>
      <c r="H254" s="44"/>
      <c r="I254" s="44"/>
      <c r="J254" s="44"/>
      <c r="K254" s="44"/>
      <c r="L254" s="30"/>
      <c r="M254" s="44"/>
      <c r="N254" s="44"/>
      <c r="O254" s="44"/>
      <c r="P254" s="44"/>
      <c r="Q254" s="44"/>
      <c r="R254" s="44"/>
      <c r="S254" s="44"/>
    </row>
    <row r="255" spans="1:19" hidden="1" x14ac:dyDescent="0.25">
      <c r="A255" s="22">
        <v>230</v>
      </c>
      <c r="B255" s="46" t="s">
        <v>271</v>
      </c>
      <c r="C255" s="95">
        <f t="shared" si="18"/>
        <v>637769.42000000004</v>
      </c>
      <c r="D255" s="43">
        <v>2850.79</v>
      </c>
      <c r="E255" s="44"/>
      <c r="F255" s="45"/>
      <c r="G255" s="44"/>
      <c r="H255" s="44"/>
      <c r="I255" s="44"/>
      <c r="J255" s="44">
        <v>634918.63</v>
      </c>
      <c r="K255" s="44"/>
      <c r="L255" s="30"/>
      <c r="M255" s="44"/>
      <c r="N255" s="44"/>
      <c r="O255" s="44"/>
      <c r="P255" s="44"/>
      <c r="Q255" s="44"/>
      <c r="R255" s="44"/>
      <c r="S255" s="44"/>
    </row>
    <row r="256" spans="1:19" hidden="1" x14ac:dyDescent="0.25">
      <c r="A256" s="22">
        <v>231</v>
      </c>
      <c r="B256" s="46" t="s">
        <v>272</v>
      </c>
      <c r="C256" s="95">
        <f t="shared" si="18"/>
        <v>6048118.3099999996</v>
      </c>
      <c r="D256" s="43">
        <v>22530.65</v>
      </c>
      <c r="E256" s="44"/>
      <c r="F256" s="45"/>
      <c r="G256" s="44">
        <v>5017962.96</v>
      </c>
      <c r="H256" s="44"/>
      <c r="I256" s="44"/>
      <c r="J256" s="44">
        <v>1007624.7</v>
      </c>
      <c r="K256" s="44"/>
      <c r="L256" s="30"/>
      <c r="M256" s="44"/>
      <c r="N256" s="44"/>
      <c r="O256" s="44"/>
      <c r="P256" s="44"/>
      <c r="Q256" s="44"/>
      <c r="R256" s="44"/>
      <c r="S256" s="44"/>
    </row>
    <row r="257" spans="1:19" hidden="1" x14ac:dyDescent="0.25">
      <c r="A257" s="22">
        <v>232</v>
      </c>
      <c r="B257" s="46" t="s">
        <v>273</v>
      </c>
      <c r="C257" s="95">
        <f t="shared" si="18"/>
        <v>1952993.07</v>
      </c>
      <c r="D257" s="43">
        <v>8729.74</v>
      </c>
      <c r="E257" s="44"/>
      <c r="F257" s="45"/>
      <c r="G257" s="44">
        <v>1944263.33</v>
      </c>
      <c r="H257" s="44"/>
      <c r="I257" s="44"/>
      <c r="J257" s="44"/>
      <c r="K257" s="44"/>
      <c r="L257" s="30"/>
      <c r="M257" s="44"/>
      <c r="N257" s="44"/>
      <c r="O257" s="44"/>
      <c r="P257" s="44"/>
      <c r="Q257" s="44"/>
      <c r="R257" s="44"/>
      <c r="S257" s="44"/>
    </row>
    <row r="258" spans="1:19" hidden="1" x14ac:dyDescent="0.25">
      <c r="A258" s="22">
        <v>233</v>
      </c>
      <c r="B258" s="46" t="s">
        <v>274</v>
      </c>
      <c r="C258" s="95">
        <f t="shared" si="18"/>
        <v>11914120.5</v>
      </c>
      <c r="D258" s="43">
        <v>66127.100000000006</v>
      </c>
      <c r="E258" s="44">
        <v>799729.05</v>
      </c>
      <c r="F258" s="45"/>
      <c r="G258" s="44"/>
      <c r="H258" s="44"/>
      <c r="I258" s="44"/>
      <c r="J258" s="44"/>
      <c r="K258" s="44"/>
      <c r="L258" s="30">
        <v>5</v>
      </c>
      <c r="M258" s="44">
        <v>11048264.35</v>
      </c>
      <c r="N258" s="44"/>
      <c r="O258" s="44"/>
      <c r="P258" s="44"/>
      <c r="Q258" s="44"/>
      <c r="R258" s="44"/>
      <c r="S258" s="44"/>
    </row>
    <row r="259" spans="1:19" hidden="1" x14ac:dyDescent="0.25">
      <c r="A259" s="22">
        <v>234</v>
      </c>
      <c r="B259" s="46" t="s">
        <v>275</v>
      </c>
      <c r="C259" s="95">
        <f t="shared" si="18"/>
        <v>558171.76</v>
      </c>
      <c r="D259" s="43">
        <v>35938.81</v>
      </c>
      <c r="E259" s="44"/>
      <c r="F259" s="45"/>
      <c r="G259" s="44"/>
      <c r="H259" s="44"/>
      <c r="I259" s="44"/>
      <c r="J259" s="44">
        <v>522232.95</v>
      </c>
      <c r="K259" s="44"/>
      <c r="L259" s="30"/>
      <c r="M259" s="44"/>
      <c r="N259" s="44"/>
      <c r="O259" s="44"/>
      <c r="P259" s="44"/>
      <c r="Q259" s="44"/>
      <c r="R259" s="44"/>
      <c r="S259" s="44"/>
    </row>
    <row r="260" spans="1:19" hidden="1" x14ac:dyDescent="0.25">
      <c r="A260" s="22">
        <v>235</v>
      </c>
      <c r="B260" s="46" t="s">
        <v>276</v>
      </c>
      <c r="C260" s="95">
        <f t="shared" si="18"/>
        <v>9118290.8699999992</v>
      </c>
      <c r="D260" s="43">
        <v>35938.81</v>
      </c>
      <c r="E260" s="44">
        <v>252178.46</v>
      </c>
      <c r="F260" s="45"/>
      <c r="G260" s="44"/>
      <c r="H260" s="44"/>
      <c r="I260" s="44"/>
      <c r="J260" s="44"/>
      <c r="K260" s="44"/>
      <c r="L260" s="30"/>
      <c r="M260" s="44"/>
      <c r="N260" s="44"/>
      <c r="O260" s="44"/>
      <c r="P260" s="44"/>
      <c r="Q260" s="44"/>
      <c r="R260" s="44">
        <v>8830173.5999999996</v>
      </c>
      <c r="S260" s="44"/>
    </row>
    <row r="261" spans="1:19" hidden="1" x14ac:dyDescent="0.25">
      <c r="A261" s="22">
        <v>236</v>
      </c>
      <c r="B261" s="46" t="s">
        <v>277</v>
      </c>
      <c r="C261" s="95">
        <f t="shared" si="18"/>
        <v>3158026.57</v>
      </c>
      <c r="D261" s="43">
        <v>5728.63</v>
      </c>
      <c r="E261" s="44">
        <v>1744771.71</v>
      </c>
      <c r="F261" s="45"/>
      <c r="G261" s="44"/>
      <c r="H261" s="44">
        <v>1407526.23</v>
      </c>
      <c r="I261" s="44"/>
      <c r="J261" s="44"/>
      <c r="K261" s="44"/>
      <c r="L261" s="30"/>
      <c r="M261" s="44"/>
      <c r="N261" s="44"/>
      <c r="O261" s="44"/>
      <c r="P261" s="44"/>
      <c r="Q261" s="44"/>
      <c r="R261" s="44"/>
      <c r="S261" s="44"/>
    </row>
    <row r="262" spans="1:19" hidden="1" x14ac:dyDescent="0.25">
      <c r="A262" s="22">
        <v>237</v>
      </c>
      <c r="B262" s="46" t="s">
        <v>278</v>
      </c>
      <c r="C262" s="95">
        <f t="shared" si="18"/>
        <v>14054361.35</v>
      </c>
      <c r="D262" s="43">
        <v>69496.97</v>
      </c>
      <c r="E262" s="44">
        <v>1110883.69</v>
      </c>
      <c r="F262" s="45"/>
      <c r="G262" s="44"/>
      <c r="H262" s="44"/>
      <c r="I262" s="44"/>
      <c r="J262" s="44"/>
      <c r="K262" s="44"/>
      <c r="L262" s="30">
        <v>6</v>
      </c>
      <c r="M262" s="44">
        <v>12873980.689999999</v>
      </c>
      <c r="N262" s="44"/>
      <c r="O262" s="44"/>
      <c r="P262" s="44"/>
      <c r="Q262" s="44"/>
      <c r="R262" s="44"/>
      <c r="S262" s="44"/>
    </row>
    <row r="263" spans="1:19" hidden="1" x14ac:dyDescent="0.25">
      <c r="A263" s="22">
        <v>238</v>
      </c>
      <c r="B263" s="46" t="s">
        <v>279</v>
      </c>
      <c r="C263" s="95">
        <f t="shared" si="18"/>
        <v>14010845.92</v>
      </c>
      <c r="D263" s="43">
        <v>71284.33</v>
      </c>
      <c r="E263" s="44">
        <v>737624.35</v>
      </c>
      <c r="F263" s="45"/>
      <c r="G263" s="45"/>
      <c r="H263" s="45"/>
      <c r="I263" s="45"/>
      <c r="J263" s="45"/>
      <c r="K263" s="44"/>
      <c r="L263" s="30">
        <v>6</v>
      </c>
      <c r="M263" s="44">
        <v>13201937.24</v>
      </c>
      <c r="N263" s="44"/>
      <c r="O263" s="45"/>
      <c r="P263" s="44"/>
      <c r="Q263" s="44"/>
      <c r="R263" s="44"/>
      <c r="S263" s="44"/>
    </row>
    <row r="264" spans="1:19" hidden="1" x14ac:dyDescent="0.25">
      <c r="A264" s="22">
        <v>239</v>
      </c>
      <c r="B264" s="46" t="s">
        <v>280</v>
      </c>
      <c r="C264" s="95">
        <f t="shared" si="18"/>
        <v>12330870.529999999</v>
      </c>
      <c r="D264" s="43">
        <v>62996.36</v>
      </c>
      <c r="E264" s="44">
        <v>536060.55000000005</v>
      </c>
      <c r="F264" s="44"/>
      <c r="G264" s="44"/>
      <c r="H264" s="44"/>
      <c r="I264" s="44"/>
      <c r="J264" s="44"/>
      <c r="K264" s="44"/>
      <c r="L264" s="30">
        <v>6</v>
      </c>
      <c r="M264" s="44">
        <v>11731813.619999999</v>
      </c>
      <c r="N264" s="44"/>
      <c r="O264" s="45"/>
      <c r="P264" s="44"/>
      <c r="Q264" s="45"/>
      <c r="R264" s="44"/>
      <c r="S264" s="44"/>
    </row>
    <row r="265" spans="1:19" hidden="1" x14ac:dyDescent="0.25">
      <c r="A265" s="22">
        <v>240</v>
      </c>
      <c r="B265" s="46" t="s">
        <v>281</v>
      </c>
      <c r="C265" s="95">
        <f t="shared" si="18"/>
        <v>492678.64</v>
      </c>
      <c r="D265" s="43"/>
      <c r="E265" s="44">
        <v>492678.64</v>
      </c>
      <c r="F265" s="45"/>
      <c r="G265" s="45"/>
      <c r="H265" s="45"/>
      <c r="I265" s="45"/>
      <c r="J265" s="45"/>
      <c r="K265" s="44"/>
      <c r="L265" s="30"/>
      <c r="M265" s="44"/>
      <c r="N265" s="44"/>
      <c r="O265" s="45"/>
      <c r="P265" s="44"/>
      <c r="Q265" s="44"/>
      <c r="R265" s="44"/>
      <c r="S265" s="44"/>
    </row>
    <row r="266" spans="1:19" hidden="1" x14ac:dyDescent="0.25">
      <c r="A266" s="22">
        <v>241</v>
      </c>
      <c r="B266" s="46" t="s">
        <v>282</v>
      </c>
      <c r="C266" s="95">
        <f t="shared" si="18"/>
        <v>336141.9</v>
      </c>
      <c r="D266" s="43"/>
      <c r="E266" s="44">
        <v>336141.9</v>
      </c>
      <c r="F266" s="44"/>
      <c r="G266" s="45"/>
      <c r="H266" s="44"/>
      <c r="I266" s="44"/>
      <c r="J266" s="44"/>
      <c r="K266" s="44"/>
      <c r="L266" s="30"/>
      <c r="M266" s="44"/>
      <c r="N266" s="44"/>
      <c r="O266" s="44"/>
      <c r="P266" s="44"/>
      <c r="Q266" s="44"/>
      <c r="R266" s="44"/>
      <c r="S266" s="44"/>
    </row>
    <row r="267" spans="1:19" hidden="1" x14ac:dyDescent="0.25">
      <c r="A267" s="22">
        <v>242</v>
      </c>
      <c r="B267" s="46" t="s">
        <v>283</v>
      </c>
      <c r="C267" s="95">
        <f t="shared" si="18"/>
        <v>459516.06</v>
      </c>
      <c r="D267" s="43"/>
      <c r="E267" s="44">
        <v>459516.06</v>
      </c>
      <c r="F267" s="44"/>
      <c r="G267" s="45"/>
      <c r="H267" s="44"/>
      <c r="I267" s="44"/>
      <c r="J267" s="44"/>
      <c r="K267" s="44"/>
      <c r="L267" s="30"/>
      <c r="M267" s="44"/>
      <c r="N267" s="44"/>
      <c r="O267" s="44"/>
      <c r="P267" s="44"/>
      <c r="Q267" s="44"/>
      <c r="R267" s="44"/>
      <c r="S267" s="44"/>
    </row>
    <row r="268" spans="1:19" hidden="1" x14ac:dyDescent="0.25">
      <c r="A268" s="22">
        <v>243</v>
      </c>
      <c r="B268" s="46" t="s">
        <v>284</v>
      </c>
      <c r="C268" s="95">
        <f t="shared" si="18"/>
        <v>459516.06</v>
      </c>
      <c r="D268" s="43"/>
      <c r="E268" s="44">
        <v>459516.06</v>
      </c>
      <c r="F268" s="44"/>
      <c r="G268" s="45"/>
      <c r="H268" s="44"/>
      <c r="I268" s="44"/>
      <c r="J268" s="44"/>
      <c r="K268" s="44"/>
      <c r="L268" s="30"/>
      <c r="M268" s="44"/>
      <c r="N268" s="44"/>
      <c r="O268" s="44"/>
      <c r="P268" s="44"/>
      <c r="Q268" s="44"/>
      <c r="R268" s="44"/>
      <c r="S268" s="44"/>
    </row>
    <row r="269" spans="1:19" hidden="1" x14ac:dyDescent="0.25">
      <c r="A269" s="22">
        <v>244</v>
      </c>
      <c r="B269" s="46" t="s">
        <v>285</v>
      </c>
      <c r="C269" s="95">
        <f t="shared" si="18"/>
        <v>459693.82</v>
      </c>
      <c r="D269" s="43"/>
      <c r="E269" s="44">
        <v>459693.82</v>
      </c>
      <c r="F269" s="44"/>
      <c r="G269" s="45"/>
      <c r="H269" s="44"/>
      <c r="I269" s="44"/>
      <c r="J269" s="44"/>
      <c r="K269" s="44"/>
      <c r="L269" s="30"/>
      <c r="M269" s="44"/>
      <c r="N269" s="44"/>
      <c r="O269" s="44"/>
      <c r="P269" s="44"/>
      <c r="Q269" s="44"/>
      <c r="R269" s="44"/>
      <c r="S269" s="44"/>
    </row>
    <row r="270" spans="1:19" hidden="1" x14ac:dyDescent="0.25">
      <c r="A270" s="22">
        <v>245</v>
      </c>
      <c r="B270" s="46" t="s">
        <v>286</v>
      </c>
      <c r="C270" s="95">
        <f t="shared" si="18"/>
        <v>13043106.880000001</v>
      </c>
      <c r="D270" s="43">
        <v>64323.32</v>
      </c>
      <c r="E270" s="44">
        <v>43371.9</v>
      </c>
      <c r="F270" s="44"/>
      <c r="G270" s="45"/>
      <c r="H270" s="44"/>
      <c r="I270" s="44"/>
      <c r="J270" s="44"/>
      <c r="K270" s="44"/>
      <c r="L270" s="30">
        <v>6</v>
      </c>
      <c r="M270" s="44">
        <v>12935411.66</v>
      </c>
      <c r="N270" s="44"/>
      <c r="O270" s="44"/>
      <c r="P270" s="44"/>
      <c r="Q270" s="44"/>
      <c r="R270" s="44"/>
      <c r="S270" s="44"/>
    </row>
    <row r="271" spans="1:19" hidden="1" x14ac:dyDescent="0.25">
      <c r="A271" s="22">
        <v>246</v>
      </c>
      <c r="B271" s="46" t="s">
        <v>287</v>
      </c>
      <c r="C271" s="95">
        <f t="shared" si="18"/>
        <v>13045613.91</v>
      </c>
      <c r="D271" s="43">
        <v>64336.02</v>
      </c>
      <c r="E271" s="44">
        <v>43347.92</v>
      </c>
      <c r="F271" s="44"/>
      <c r="G271" s="45"/>
      <c r="H271" s="44"/>
      <c r="I271" s="44"/>
      <c r="J271" s="44"/>
      <c r="K271" s="44"/>
      <c r="L271" s="30">
        <v>6</v>
      </c>
      <c r="M271" s="44">
        <v>12937929.970000001</v>
      </c>
      <c r="N271" s="44"/>
      <c r="O271" s="44"/>
      <c r="P271" s="44"/>
      <c r="Q271" s="44"/>
      <c r="R271" s="44"/>
      <c r="S271" s="44"/>
    </row>
    <row r="272" spans="1:19" hidden="1" x14ac:dyDescent="0.25">
      <c r="A272" s="22">
        <v>247</v>
      </c>
      <c r="B272" s="46" t="s">
        <v>288</v>
      </c>
      <c r="C272" s="95">
        <f t="shared" si="18"/>
        <v>382523.77</v>
      </c>
      <c r="D272" s="43"/>
      <c r="E272" s="44">
        <v>382523.77</v>
      </c>
      <c r="F272" s="44"/>
      <c r="G272" s="45"/>
      <c r="H272" s="44"/>
      <c r="I272" s="44"/>
      <c r="J272" s="44"/>
      <c r="K272" s="44"/>
      <c r="L272" s="30"/>
      <c r="M272" s="44"/>
      <c r="N272" s="44"/>
      <c r="O272" s="44"/>
      <c r="P272" s="44"/>
      <c r="Q272" s="44"/>
      <c r="R272" s="44"/>
      <c r="S272" s="44"/>
    </row>
    <row r="273" spans="1:19" hidden="1" x14ac:dyDescent="0.25">
      <c r="A273" s="22">
        <v>248</v>
      </c>
      <c r="B273" s="46" t="s">
        <v>1007</v>
      </c>
      <c r="C273" s="95">
        <f t="shared" si="18"/>
        <v>2163609.96</v>
      </c>
      <c r="D273" s="43">
        <v>41656.54</v>
      </c>
      <c r="E273" s="44">
        <v>166247.42000000001</v>
      </c>
      <c r="F273" s="44"/>
      <c r="G273" s="47"/>
      <c r="H273" s="44"/>
      <c r="I273" s="44"/>
      <c r="J273" s="44">
        <v>1955706</v>
      </c>
      <c r="K273" s="44"/>
      <c r="L273" s="30"/>
      <c r="M273" s="44"/>
      <c r="N273" s="44"/>
      <c r="O273" s="44"/>
      <c r="P273" s="44"/>
      <c r="Q273" s="44"/>
      <c r="R273" s="44"/>
      <c r="S273" s="44"/>
    </row>
    <row r="274" spans="1:19" hidden="1" x14ac:dyDescent="0.25">
      <c r="A274" s="22">
        <v>249</v>
      </c>
      <c r="B274" s="46" t="s">
        <v>289</v>
      </c>
      <c r="C274" s="95">
        <f t="shared" si="18"/>
        <v>1114195.1100000001</v>
      </c>
      <c r="D274" s="43">
        <v>262.95</v>
      </c>
      <c r="E274" s="44"/>
      <c r="F274" s="44"/>
      <c r="G274" s="47"/>
      <c r="H274" s="44"/>
      <c r="I274" s="44"/>
      <c r="J274" s="44">
        <v>1113932.1599999999</v>
      </c>
      <c r="K274" s="44"/>
      <c r="L274" s="30"/>
      <c r="M274" s="44"/>
      <c r="N274" s="44"/>
      <c r="O274" s="44"/>
      <c r="P274" s="44"/>
      <c r="Q274" s="44"/>
      <c r="R274" s="44"/>
      <c r="S274" s="44"/>
    </row>
    <row r="275" spans="1:19" hidden="1" x14ac:dyDescent="0.25">
      <c r="A275" s="22">
        <v>250</v>
      </c>
      <c r="B275" s="46" t="s">
        <v>290</v>
      </c>
      <c r="C275" s="95">
        <f t="shared" si="18"/>
        <v>1098661.2</v>
      </c>
      <c r="D275" s="43">
        <f>ROUND((F275+G275+H275+I275+J275+K275+M275+O275+P275+Q275+R275+S275)*0.0214,2)</f>
        <v>23018.75</v>
      </c>
      <c r="E275" s="44"/>
      <c r="F275" s="44"/>
      <c r="G275" s="47"/>
      <c r="H275" s="44"/>
      <c r="I275" s="44"/>
      <c r="J275" s="44">
        <v>1075642.45</v>
      </c>
      <c r="K275" s="44"/>
      <c r="L275" s="30"/>
      <c r="M275" s="44"/>
      <c r="N275" s="44"/>
      <c r="O275" s="44"/>
      <c r="P275" s="44"/>
      <c r="Q275" s="44"/>
      <c r="R275" s="44"/>
      <c r="S275" s="44"/>
    </row>
    <row r="276" spans="1:19" hidden="1" x14ac:dyDescent="0.25">
      <c r="A276" s="22">
        <v>251</v>
      </c>
      <c r="B276" s="46" t="s">
        <v>291</v>
      </c>
      <c r="C276" s="95">
        <f t="shared" si="18"/>
        <v>853706.05</v>
      </c>
      <c r="D276" s="43">
        <f>ROUND((F276+G276+H276+I276+J276+K276+M276+O276+P276+Q276+R276+S276)*0.0214,2)</f>
        <v>17886.54</v>
      </c>
      <c r="E276" s="44"/>
      <c r="F276" s="44"/>
      <c r="G276" s="47"/>
      <c r="H276" s="44"/>
      <c r="I276" s="44"/>
      <c r="J276" s="44">
        <v>835819.51</v>
      </c>
      <c r="K276" s="44"/>
      <c r="L276" s="30"/>
      <c r="M276" s="44"/>
      <c r="N276" s="44"/>
      <c r="O276" s="44"/>
      <c r="P276" s="44"/>
      <c r="Q276" s="44"/>
      <c r="R276" s="44"/>
      <c r="S276" s="44"/>
    </row>
    <row r="277" spans="1:19" hidden="1" x14ac:dyDescent="0.25">
      <c r="A277" s="22">
        <v>252</v>
      </c>
      <c r="B277" s="46" t="s">
        <v>292</v>
      </c>
      <c r="C277" s="95">
        <f t="shared" si="18"/>
        <v>12642623.689999999</v>
      </c>
      <c r="D277" s="43">
        <v>67672.210000000006</v>
      </c>
      <c r="E277" s="44">
        <v>42967.34</v>
      </c>
      <c r="F277" s="44"/>
      <c r="G277" s="44"/>
      <c r="H277" s="44"/>
      <c r="I277" s="44"/>
      <c r="J277" s="44"/>
      <c r="K277" s="44"/>
      <c r="L277" s="30">
        <v>6</v>
      </c>
      <c r="M277" s="44">
        <v>12531984.140000001</v>
      </c>
      <c r="N277" s="44"/>
      <c r="O277" s="45"/>
      <c r="P277" s="44"/>
      <c r="Q277" s="44"/>
      <c r="R277" s="44"/>
      <c r="S277" s="44"/>
    </row>
    <row r="278" spans="1:19" hidden="1" x14ac:dyDescent="0.25">
      <c r="A278" s="22">
        <v>253</v>
      </c>
      <c r="B278" s="46" t="s">
        <v>293</v>
      </c>
      <c r="C278" s="95">
        <f t="shared" si="18"/>
        <v>507397.59</v>
      </c>
      <c r="D278" s="43"/>
      <c r="E278" s="44">
        <v>507397.59</v>
      </c>
      <c r="F278" s="45"/>
      <c r="G278" s="45"/>
      <c r="H278" s="45"/>
      <c r="I278" s="45"/>
      <c r="J278" s="45"/>
      <c r="K278" s="44"/>
      <c r="L278" s="30"/>
      <c r="M278" s="44"/>
      <c r="N278" s="44"/>
      <c r="O278" s="45"/>
      <c r="P278" s="44"/>
      <c r="Q278" s="44"/>
      <c r="R278" s="44"/>
      <c r="S278" s="44"/>
    </row>
    <row r="279" spans="1:19" ht="21" hidden="1" customHeight="1" x14ac:dyDescent="0.25">
      <c r="A279" s="154" t="s">
        <v>1157</v>
      </c>
      <c r="B279" s="155"/>
      <c r="C279" s="26">
        <f t="shared" si="18"/>
        <v>534525397.50999999</v>
      </c>
      <c r="D279" s="49">
        <f t="shared" ref="D279:S279" si="19">ROUND(SUM(D184:D278),2)</f>
        <v>2938574.83</v>
      </c>
      <c r="E279" s="49">
        <f t="shared" si="19"/>
        <v>31315798.859999999</v>
      </c>
      <c r="F279" s="49">
        <f t="shared" si="19"/>
        <v>0</v>
      </c>
      <c r="G279" s="49">
        <f t="shared" si="19"/>
        <v>32441431.800000001</v>
      </c>
      <c r="H279" s="49">
        <f t="shared" si="19"/>
        <v>3756100.16</v>
      </c>
      <c r="I279" s="49">
        <f t="shared" si="19"/>
        <v>942961.32</v>
      </c>
      <c r="J279" s="49">
        <f t="shared" si="19"/>
        <v>16003058.619999999</v>
      </c>
      <c r="K279" s="49">
        <f t="shared" si="19"/>
        <v>0</v>
      </c>
      <c r="L279" s="49">
        <f t="shared" si="19"/>
        <v>176</v>
      </c>
      <c r="M279" s="49">
        <f t="shared" si="19"/>
        <v>426946487.51999998</v>
      </c>
      <c r="N279" s="49">
        <f t="shared" si="19"/>
        <v>0</v>
      </c>
      <c r="O279" s="49">
        <f t="shared" si="19"/>
        <v>4756683.5999999996</v>
      </c>
      <c r="P279" s="49">
        <f t="shared" si="19"/>
        <v>0</v>
      </c>
      <c r="Q279" s="49">
        <f t="shared" si="19"/>
        <v>0</v>
      </c>
      <c r="R279" s="49">
        <f t="shared" si="19"/>
        <v>15424300.800000001</v>
      </c>
      <c r="S279" s="49">
        <f t="shared" si="19"/>
        <v>0</v>
      </c>
    </row>
    <row r="280" spans="1:19" ht="15.75" hidden="1" x14ac:dyDescent="0.25">
      <c r="A280" s="156" t="s">
        <v>1063</v>
      </c>
      <c r="B280" s="157"/>
      <c r="C280" s="158"/>
      <c r="D280" s="61"/>
      <c r="E280" s="50"/>
      <c r="F280" s="50"/>
      <c r="G280" s="50"/>
      <c r="H280" s="50"/>
      <c r="I280" s="50"/>
      <c r="J280" s="50"/>
      <c r="K280" s="50"/>
      <c r="L280" s="62"/>
      <c r="M280" s="50"/>
      <c r="N280" s="51"/>
      <c r="O280" s="50"/>
      <c r="P280" s="50"/>
      <c r="Q280" s="50"/>
      <c r="R280" s="50"/>
      <c r="S280" s="50"/>
    </row>
    <row r="281" spans="1:19" ht="30" hidden="1" customHeight="1" x14ac:dyDescent="0.25">
      <c r="A281" s="35">
        <v>254</v>
      </c>
      <c r="B281" s="36" t="s">
        <v>294</v>
      </c>
      <c r="C281" s="37">
        <f t="shared" ref="C281:C295" si="20">ROUND(SUM(D281+E281+F281+G281+H281+I281+J281+K281+M281+O281+P281+Q281+R281+S281),2)</f>
        <v>775017.38</v>
      </c>
      <c r="D281" s="38"/>
      <c r="E281" s="39">
        <v>775017.38</v>
      </c>
      <c r="F281" s="39"/>
      <c r="G281" s="39"/>
      <c r="H281" s="39"/>
      <c r="I281" s="39"/>
      <c r="J281" s="39"/>
      <c r="K281" s="39"/>
      <c r="L281" s="40"/>
      <c r="M281" s="39"/>
      <c r="N281" s="39"/>
      <c r="O281" s="41"/>
      <c r="P281" s="39"/>
      <c r="Q281" s="39"/>
      <c r="R281" s="39"/>
      <c r="S281" s="39"/>
    </row>
    <row r="282" spans="1:19" ht="28.5" hidden="1" customHeight="1" x14ac:dyDescent="0.25">
      <c r="A282" s="35">
        <v>255</v>
      </c>
      <c r="B282" s="36" t="s">
        <v>998</v>
      </c>
      <c r="C282" s="37">
        <f t="shared" si="20"/>
        <v>1620654.41</v>
      </c>
      <c r="D282" s="43"/>
      <c r="E282" s="39"/>
      <c r="F282" s="39"/>
      <c r="G282" s="39"/>
      <c r="H282" s="39"/>
      <c r="I282" s="39"/>
      <c r="J282" s="39"/>
      <c r="K282" s="39"/>
      <c r="L282" s="40"/>
      <c r="M282" s="39"/>
      <c r="N282" s="39" t="s">
        <v>54</v>
      </c>
      <c r="O282" s="41">
        <v>1620654.41</v>
      </c>
      <c r="P282" s="39"/>
      <c r="Q282" s="39"/>
      <c r="R282" s="39"/>
      <c r="S282" s="39"/>
    </row>
    <row r="283" spans="1:19" ht="39.75" hidden="1" customHeight="1" x14ac:dyDescent="0.25">
      <c r="A283" s="35">
        <v>256</v>
      </c>
      <c r="B283" s="42" t="s">
        <v>295</v>
      </c>
      <c r="C283" s="37">
        <f t="shared" si="20"/>
        <v>703930.11</v>
      </c>
      <c r="D283" s="43"/>
      <c r="E283" s="44">
        <v>703930.11</v>
      </c>
      <c r="F283" s="44"/>
      <c r="G283" s="44"/>
      <c r="H283" s="44"/>
      <c r="I283" s="44"/>
      <c r="J283" s="44"/>
      <c r="K283" s="44"/>
      <c r="L283" s="30"/>
      <c r="M283" s="44"/>
      <c r="N283" s="44"/>
      <c r="O283" s="45"/>
      <c r="P283" s="44"/>
      <c r="Q283" s="45"/>
      <c r="R283" s="44"/>
      <c r="S283" s="44"/>
    </row>
    <row r="284" spans="1:19" ht="32.25" hidden="1" customHeight="1" x14ac:dyDescent="0.25">
      <c r="A284" s="35">
        <v>257</v>
      </c>
      <c r="B284" s="42" t="s">
        <v>296</v>
      </c>
      <c r="C284" s="37">
        <f t="shared" si="20"/>
        <v>428497.52</v>
      </c>
      <c r="D284" s="43"/>
      <c r="E284" s="44">
        <v>428497.52</v>
      </c>
      <c r="F284" s="44"/>
      <c r="G284" s="44"/>
      <c r="H284" s="44"/>
      <c r="I284" s="44"/>
      <c r="J284" s="44"/>
      <c r="K284" s="44"/>
      <c r="L284" s="30"/>
      <c r="M284" s="44"/>
      <c r="N284" s="44"/>
      <c r="O284" s="45"/>
      <c r="P284" s="44"/>
      <c r="Q284" s="45"/>
      <c r="R284" s="44"/>
      <c r="S284" s="44"/>
    </row>
    <row r="285" spans="1:19" hidden="1" x14ac:dyDescent="0.25">
      <c r="A285" s="35">
        <v>258</v>
      </c>
      <c r="B285" s="42" t="s">
        <v>297</v>
      </c>
      <c r="C285" s="37">
        <f t="shared" si="20"/>
        <v>100107.51</v>
      </c>
      <c r="D285" s="43"/>
      <c r="E285" s="44">
        <v>100107.51</v>
      </c>
      <c r="F285" s="44"/>
      <c r="G285" s="44"/>
      <c r="H285" s="44"/>
      <c r="I285" s="44"/>
      <c r="J285" s="44"/>
      <c r="K285" s="44"/>
      <c r="L285" s="30"/>
      <c r="M285" s="44"/>
      <c r="N285" s="44"/>
      <c r="O285" s="45"/>
      <c r="P285" s="44"/>
      <c r="Q285" s="45"/>
      <c r="R285" s="44"/>
      <c r="S285" s="44"/>
    </row>
    <row r="286" spans="1:19" hidden="1" x14ac:dyDescent="0.25">
      <c r="A286" s="35">
        <v>259</v>
      </c>
      <c r="B286" s="42" t="s">
        <v>299</v>
      </c>
      <c r="C286" s="37">
        <f t="shared" si="20"/>
        <v>351513.26</v>
      </c>
      <c r="D286" s="43"/>
      <c r="E286" s="44">
        <v>351513.26</v>
      </c>
      <c r="F286" s="44"/>
      <c r="G286" s="44"/>
      <c r="H286" s="44"/>
      <c r="I286" s="44"/>
      <c r="J286" s="44"/>
      <c r="K286" s="44"/>
      <c r="L286" s="30"/>
      <c r="M286" s="44"/>
      <c r="N286" s="44"/>
      <c r="O286" s="45"/>
      <c r="P286" s="44"/>
      <c r="Q286" s="45"/>
      <c r="R286" s="44"/>
      <c r="S286" s="44"/>
    </row>
    <row r="287" spans="1:19" hidden="1" x14ac:dyDescent="0.25">
      <c r="A287" s="35">
        <v>260</v>
      </c>
      <c r="B287" s="42" t="s">
        <v>300</v>
      </c>
      <c r="C287" s="37">
        <f t="shared" si="20"/>
        <v>79879.06</v>
      </c>
      <c r="D287" s="43"/>
      <c r="E287" s="44">
        <v>79879.06</v>
      </c>
      <c r="F287" s="44"/>
      <c r="G287" s="44"/>
      <c r="H287" s="44"/>
      <c r="I287" s="44"/>
      <c r="J287" s="44"/>
      <c r="K287" s="44"/>
      <c r="L287" s="30"/>
      <c r="M287" s="44"/>
      <c r="N287" s="44"/>
      <c r="O287" s="45"/>
      <c r="P287" s="44"/>
      <c r="Q287" s="45"/>
      <c r="R287" s="44"/>
      <c r="S287" s="44"/>
    </row>
    <row r="288" spans="1:19" hidden="1" x14ac:dyDescent="0.25">
      <c r="A288" s="35">
        <v>261</v>
      </c>
      <c r="B288" s="42" t="s">
        <v>301</v>
      </c>
      <c r="C288" s="37">
        <f t="shared" si="20"/>
        <v>380387.95</v>
      </c>
      <c r="D288" s="43"/>
      <c r="E288" s="44">
        <v>380387.95</v>
      </c>
      <c r="F288" s="44"/>
      <c r="G288" s="44"/>
      <c r="H288" s="44"/>
      <c r="I288" s="44"/>
      <c r="J288" s="44"/>
      <c r="K288" s="44"/>
      <c r="L288" s="30"/>
      <c r="M288" s="44"/>
      <c r="N288" s="44"/>
      <c r="O288" s="45"/>
      <c r="P288" s="44"/>
      <c r="Q288" s="45"/>
      <c r="R288" s="44"/>
      <c r="S288" s="44"/>
    </row>
    <row r="289" spans="1:19" hidden="1" x14ac:dyDescent="0.25">
      <c r="A289" s="35">
        <v>262</v>
      </c>
      <c r="B289" s="42" t="s">
        <v>302</v>
      </c>
      <c r="C289" s="37">
        <f t="shared" si="20"/>
        <v>99243.64</v>
      </c>
      <c r="D289" s="43"/>
      <c r="E289" s="44">
        <v>99243.64</v>
      </c>
      <c r="F289" s="44"/>
      <c r="G289" s="44"/>
      <c r="H289" s="44"/>
      <c r="I289" s="44"/>
      <c r="J289" s="44"/>
      <c r="K289" s="44"/>
      <c r="L289" s="30"/>
      <c r="M289" s="44"/>
      <c r="N289" s="44"/>
      <c r="O289" s="45"/>
      <c r="P289" s="44"/>
      <c r="Q289" s="45"/>
      <c r="R289" s="44"/>
      <c r="S289" s="44"/>
    </row>
    <row r="290" spans="1:19" hidden="1" x14ac:dyDescent="0.25">
      <c r="A290" s="35">
        <v>263</v>
      </c>
      <c r="B290" s="42" t="s">
        <v>303</v>
      </c>
      <c r="C290" s="37">
        <f t="shared" si="20"/>
        <v>81803.27</v>
      </c>
      <c r="D290" s="43"/>
      <c r="E290" s="44">
        <v>81803.27</v>
      </c>
      <c r="F290" s="44"/>
      <c r="G290" s="44"/>
      <c r="H290" s="44"/>
      <c r="I290" s="44"/>
      <c r="J290" s="44"/>
      <c r="K290" s="44"/>
      <c r="L290" s="30"/>
      <c r="M290" s="44"/>
      <c r="N290" s="44"/>
      <c r="O290" s="45"/>
      <c r="P290" s="44"/>
      <c r="Q290" s="45"/>
      <c r="R290" s="44"/>
      <c r="S290" s="44"/>
    </row>
    <row r="291" spans="1:19" ht="30" hidden="1" customHeight="1" x14ac:dyDescent="0.25">
      <c r="A291" s="35">
        <v>264</v>
      </c>
      <c r="B291" s="42" t="s">
        <v>304</v>
      </c>
      <c r="C291" s="37">
        <f t="shared" si="20"/>
        <v>177516.09</v>
      </c>
      <c r="D291" s="43"/>
      <c r="E291" s="44">
        <v>177516.09</v>
      </c>
      <c r="F291" s="44"/>
      <c r="G291" s="44"/>
      <c r="H291" s="44"/>
      <c r="I291" s="44"/>
      <c r="J291" s="44"/>
      <c r="K291" s="44"/>
      <c r="L291" s="30"/>
      <c r="M291" s="44"/>
      <c r="N291" s="44"/>
      <c r="O291" s="45"/>
      <c r="P291" s="44"/>
      <c r="Q291" s="45"/>
      <c r="R291" s="44"/>
      <c r="S291" s="44"/>
    </row>
    <row r="292" spans="1:19" ht="23.25" hidden="1" customHeight="1" x14ac:dyDescent="0.25">
      <c r="A292" s="35">
        <v>265</v>
      </c>
      <c r="B292" s="42" t="s">
        <v>305</v>
      </c>
      <c r="C292" s="37">
        <f t="shared" si="20"/>
        <v>265132.39</v>
      </c>
      <c r="D292" s="43"/>
      <c r="E292" s="44">
        <v>265132.39</v>
      </c>
      <c r="F292" s="44"/>
      <c r="G292" s="44"/>
      <c r="H292" s="44"/>
      <c r="I292" s="44"/>
      <c r="J292" s="44"/>
      <c r="K292" s="44"/>
      <c r="L292" s="30"/>
      <c r="M292" s="44"/>
      <c r="N292" s="44"/>
      <c r="O292" s="45"/>
      <c r="P292" s="44"/>
      <c r="Q292" s="45"/>
      <c r="R292" s="44"/>
      <c r="S292" s="44"/>
    </row>
    <row r="293" spans="1:19" ht="22.5" hidden="1" customHeight="1" x14ac:dyDescent="0.25">
      <c r="A293" s="35">
        <v>266</v>
      </c>
      <c r="B293" s="42" t="s">
        <v>306</v>
      </c>
      <c r="C293" s="37">
        <f t="shared" si="20"/>
        <v>295258.09000000003</v>
      </c>
      <c r="D293" s="43"/>
      <c r="E293" s="44">
        <v>295258.09000000003</v>
      </c>
      <c r="F293" s="44"/>
      <c r="G293" s="44"/>
      <c r="H293" s="44"/>
      <c r="I293" s="44"/>
      <c r="J293" s="44"/>
      <c r="K293" s="44"/>
      <c r="L293" s="30"/>
      <c r="M293" s="44"/>
      <c r="N293" s="44"/>
      <c r="O293" s="45"/>
      <c r="P293" s="44"/>
      <c r="Q293" s="45"/>
      <c r="R293" s="44"/>
      <c r="S293" s="44"/>
    </row>
    <row r="294" spans="1:19" ht="21" hidden="1" customHeight="1" x14ac:dyDescent="0.25">
      <c r="A294" s="35">
        <v>267</v>
      </c>
      <c r="B294" s="42" t="s">
        <v>307</v>
      </c>
      <c r="C294" s="37">
        <f t="shared" si="20"/>
        <v>156814.1</v>
      </c>
      <c r="D294" s="43"/>
      <c r="E294" s="44">
        <v>156814.1</v>
      </c>
      <c r="F294" s="44"/>
      <c r="G294" s="44"/>
      <c r="H294" s="44"/>
      <c r="I294" s="44"/>
      <c r="J294" s="44"/>
      <c r="K294" s="44"/>
      <c r="L294" s="30"/>
      <c r="M294" s="44"/>
      <c r="N294" s="44"/>
      <c r="O294" s="45"/>
      <c r="P294" s="44"/>
      <c r="Q294" s="45"/>
      <c r="R294" s="44"/>
      <c r="S294" s="44"/>
    </row>
    <row r="295" spans="1:19" ht="23.25" hidden="1" customHeight="1" x14ac:dyDescent="0.25">
      <c r="A295" s="35">
        <v>268</v>
      </c>
      <c r="B295" s="42" t="s">
        <v>308</v>
      </c>
      <c r="C295" s="37">
        <f t="shared" si="20"/>
        <v>311239.3</v>
      </c>
      <c r="D295" s="43"/>
      <c r="E295" s="44">
        <v>311239.3</v>
      </c>
      <c r="F295" s="44"/>
      <c r="G295" s="44"/>
      <c r="H295" s="44"/>
      <c r="I295" s="44"/>
      <c r="J295" s="44"/>
      <c r="K295" s="44"/>
      <c r="L295" s="30"/>
      <c r="M295" s="44"/>
      <c r="N295" s="44"/>
      <c r="O295" s="45"/>
      <c r="P295" s="44"/>
      <c r="Q295" s="45"/>
      <c r="R295" s="44"/>
      <c r="S295" s="44"/>
    </row>
    <row r="296" spans="1:19" hidden="1" x14ac:dyDescent="0.25">
      <c r="A296" s="154" t="s">
        <v>1229</v>
      </c>
      <c r="B296" s="155"/>
      <c r="C296" s="26">
        <f>ROUND(SUM(D296+E296+F296+G296+H296+I296+J296+K296+M296+O296+P296+Q296+S296+R296),2)</f>
        <v>5826994.0800000001</v>
      </c>
      <c r="D296" s="116">
        <f t="shared" ref="D296:S296" si="21">ROUND(SUM(D281:D295),2)</f>
        <v>0</v>
      </c>
      <c r="E296" s="116">
        <f t="shared" si="21"/>
        <v>4206339.67</v>
      </c>
      <c r="F296" s="116">
        <f t="shared" si="21"/>
        <v>0</v>
      </c>
      <c r="G296" s="116">
        <f t="shared" si="21"/>
        <v>0</v>
      </c>
      <c r="H296" s="116">
        <f t="shared" si="21"/>
        <v>0</v>
      </c>
      <c r="I296" s="116">
        <f t="shared" si="21"/>
        <v>0</v>
      </c>
      <c r="J296" s="116">
        <f t="shared" si="21"/>
        <v>0</v>
      </c>
      <c r="K296" s="116">
        <f t="shared" si="21"/>
        <v>0</v>
      </c>
      <c r="L296" s="116">
        <f t="shared" si="21"/>
        <v>0</v>
      </c>
      <c r="M296" s="116">
        <f t="shared" si="21"/>
        <v>0</v>
      </c>
      <c r="N296" s="116">
        <f t="shared" si="21"/>
        <v>0</v>
      </c>
      <c r="O296" s="116">
        <f t="shared" si="21"/>
        <v>1620654.41</v>
      </c>
      <c r="P296" s="116">
        <f t="shared" si="21"/>
        <v>0</v>
      </c>
      <c r="Q296" s="116">
        <f t="shared" si="21"/>
        <v>0</v>
      </c>
      <c r="R296" s="116">
        <f t="shared" si="21"/>
        <v>0</v>
      </c>
      <c r="S296" s="116">
        <f t="shared" si="21"/>
        <v>0</v>
      </c>
    </row>
    <row r="297" spans="1:19" ht="15.75" hidden="1" x14ac:dyDescent="0.25">
      <c r="A297" s="161" t="s">
        <v>1158</v>
      </c>
      <c r="B297" s="162"/>
      <c r="C297" s="167"/>
      <c r="D297" s="44"/>
      <c r="E297" s="50"/>
      <c r="F297" s="50"/>
      <c r="G297" s="50"/>
      <c r="H297" s="50"/>
      <c r="I297" s="50"/>
      <c r="J297" s="50"/>
      <c r="K297" s="50"/>
      <c r="L297" s="23"/>
      <c r="M297" s="50"/>
      <c r="N297" s="51"/>
      <c r="O297" s="50"/>
      <c r="P297" s="50"/>
      <c r="Q297" s="50"/>
      <c r="R297" s="50"/>
      <c r="S297" s="50"/>
    </row>
    <row r="298" spans="1:19" hidden="1" x14ac:dyDescent="0.25">
      <c r="A298" s="35">
        <v>269</v>
      </c>
      <c r="B298" s="36" t="s">
        <v>309</v>
      </c>
      <c r="C298" s="95">
        <f t="shared" ref="C298:C336" si="22">ROUND(SUM(D298+E298+F298+G298+H298+I298+J298+K298+M298+O298+P298+Q298+R298+S298),2)</f>
        <v>106987.33</v>
      </c>
      <c r="D298" s="38"/>
      <c r="E298" s="39">
        <v>106987.33</v>
      </c>
      <c r="F298" s="39"/>
      <c r="G298" s="39"/>
      <c r="H298" s="39"/>
      <c r="I298" s="39"/>
      <c r="J298" s="39"/>
      <c r="K298" s="39"/>
      <c r="L298" s="40"/>
      <c r="M298" s="39"/>
      <c r="N298" s="39"/>
      <c r="O298" s="41"/>
      <c r="P298" s="39"/>
      <c r="Q298" s="39"/>
      <c r="R298" s="39"/>
      <c r="S298" s="39"/>
    </row>
    <row r="299" spans="1:19" hidden="1" x14ac:dyDescent="0.25">
      <c r="A299" s="35">
        <v>270</v>
      </c>
      <c r="B299" s="36" t="s">
        <v>310</v>
      </c>
      <c r="C299" s="95">
        <f t="shared" si="22"/>
        <v>84745.65</v>
      </c>
      <c r="D299" s="38"/>
      <c r="E299" s="39">
        <v>84745.65</v>
      </c>
      <c r="F299" s="39"/>
      <c r="G299" s="39"/>
      <c r="H299" s="39"/>
      <c r="I299" s="39"/>
      <c r="J299" s="39"/>
      <c r="K299" s="39"/>
      <c r="L299" s="40"/>
      <c r="M299" s="39"/>
      <c r="N299" s="39"/>
      <c r="O299" s="41"/>
      <c r="P299" s="39"/>
      <c r="Q299" s="39"/>
      <c r="R299" s="39"/>
      <c r="S299" s="39"/>
    </row>
    <row r="300" spans="1:19" hidden="1" x14ac:dyDescent="0.25">
      <c r="A300" s="35">
        <v>271</v>
      </c>
      <c r="B300" s="36" t="s">
        <v>311</v>
      </c>
      <c r="C300" s="95">
        <f t="shared" si="22"/>
        <v>78595.100000000006</v>
      </c>
      <c r="D300" s="38"/>
      <c r="E300" s="39">
        <v>78595.100000000006</v>
      </c>
      <c r="F300" s="39"/>
      <c r="G300" s="39"/>
      <c r="H300" s="39"/>
      <c r="I300" s="39"/>
      <c r="J300" s="39"/>
      <c r="K300" s="39"/>
      <c r="L300" s="40"/>
      <c r="M300" s="39"/>
      <c r="N300" s="39"/>
      <c r="O300" s="41"/>
      <c r="P300" s="39"/>
      <c r="Q300" s="39"/>
      <c r="R300" s="39"/>
      <c r="S300" s="39"/>
    </row>
    <row r="301" spans="1:19" hidden="1" x14ac:dyDescent="0.25">
      <c r="A301" s="35">
        <v>272</v>
      </c>
      <c r="B301" s="36" t="s">
        <v>312</v>
      </c>
      <c r="C301" s="95">
        <f t="shared" si="22"/>
        <v>71583.539999999994</v>
      </c>
      <c r="D301" s="38"/>
      <c r="E301" s="39">
        <v>71583.539999999994</v>
      </c>
      <c r="F301" s="39"/>
      <c r="G301" s="39"/>
      <c r="H301" s="39"/>
      <c r="I301" s="39"/>
      <c r="J301" s="39"/>
      <c r="K301" s="39"/>
      <c r="L301" s="40"/>
      <c r="M301" s="39"/>
      <c r="N301" s="39"/>
      <c r="O301" s="41"/>
      <c r="P301" s="39"/>
      <c r="Q301" s="39"/>
      <c r="R301" s="39"/>
      <c r="S301" s="39"/>
    </row>
    <row r="302" spans="1:19" hidden="1" x14ac:dyDescent="0.25">
      <c r="A302" s="35">
        <v>273</v>
      </c>
      <c r="B302" s="36" t="s">
        <v>313</v>
      </c>
      <c r="C302" s="95">
        <f t="shared" si="22"/>
        <v>78912.039999999994</v>
      </c>
      <c r="D302" s="38"/>
      <c r="E302" s="39">
        <v>78912.039999999994</v>
      </c>
      <c r="F302" s="39"/>
      <c r="G302" s="39"/>
      <c r="H302" s="39"/>
      <c r="I302" s="39"/>
      <c r="J302" s="39"/>
      <c r="K302" s="39"/>
      <c r="L302" s="40"/>
      <c r="M302" s="39"/>
      <c r="N302" s="39"/>
      <c r="O302" s="41"/>
      <c r="P302" s="39"/>
      <c r="Q302" s="39"/>
      <c r="R302" s="39"/>
      <c r="S302" s="39"/>
    </row>
    <row r="303" spans="1:19" hidden="1" x14ac:dyDescent="0.25">
      <c r="A303" s="35">
        <v>274</v>
      </c>
      <c r="B303" s="36" t="s">
        <v>314</v>
      </c>
      <c r="C303" s="95">
        <f t="shared" si="22"/>
        <v>79028.59</v>
      </c>
      <c r="D303" s="38"/>
      <c r="E303" s="39">
        <v>79028.59</v>
      </c>
      <c r="F303" s="39"/>
      <c r="G303" s="39"/>
      <c r="H303" s="39"/>
      <c r="I303" s="39"/>
      <c r="J303" s="39"/>
      <c r="K303" s="39"/>
      <c r="L303" s="40"/>
      <c r="M303" s="39"/>
      <c r="N303" s="39"/>
      <c r="O303" s="41"/>
      <c r="P303" s="39"/>
      <c r="Q303" s="39"/>
      <c r="R303" s="39"/>
      <c r="S303" s="39"/>
    </row>
    <row r="304" spans="1:19" hidden="1" x14ac:dyDescent="0.25">
      <c r="A304" s="35">
        <v>275</v>
      </c>
      <c r="B304" s="36" t="s">
        <v>315</v>
      </c>
      <c r="C304" s="95">
        <f t="shared" si="22"/>
        <v>79175.600000000006</v>
      </c>
      <c r="D304" s="38"/>
      <c r="E304" s="39">
        <v>79175.600000000006</v>
      </c>
      <c r="F304" s="39"/>
      <c r="G304" s="39"/>
      <c r="H304" s="39"/>
      <c r="I304" s="39"/>
      <c r="J304" s="39"/>
      <c r="K304" s="39"/>
      <c r="L304" s="40"/>
      <c r="M304" s="39"/>
      <c r="N304" s="39"/>
      <c r="O304" s="41"/>
      <c r="P304" s="39"/>
      <c r="Q304" s="39"/>
      <c r="R304" s="39"/>
      <c r="S304" s="39"/>
    </row>
    <row r="305" spans="1:19" hidden="1" x14ac:dyDescent="0.25">
      <c r="A305" s="35">
        <v>276</v>
      </c>
      <c r="B305" s="36" t="s">
        <v>316</v>
      </c>
      <c r="C305" s="95">
        <f t="shared" si="22"/>
        <v>87151.99</v>
      </c>
      <c r="D305" s="38"/>
      <c r="E305" s="39">
        <v>87151.99</v>
      </c>
      <c r="F305" s="39"/>
      <c r="G305" s="39"/>
      <c r="H305" s="39"/>
      <c r="I305" s="39"/>
      <c r="J305" s="39"/>
      <c r="K305" s="39"/>
      <c r="L305" s="40"/>
      <c r="M305" s="39"/>
      <c r="N305" s="39"/>
      <c r="O305" s="41"/>
      <c r="P305" s="39"/>
      <c r="Q305" s="39"/>
      <c r="R305" s="39"/>
      <c r="S305" s="39"/>
    </row>
    <row r="306" spans="1:19" hidden="1" x14ac:dyDescent="0.25">
      <c r="A306" s="35">
        <v>277</v>
      </c>
      <c r="B306" s="36" t="s">
        <v>317</v>
      </c>
      <c r="C306" s="95">
        <f t="shared" si="22"/>
        <v>109162.18</v>
      </c>
      <c r="D306" s="38"/>
      <c r="E306" s="39">
        <v>109162.18</v>
      </c>
      <c r="F306" s="39"/>
      <c r="G306" s="39"/>
      <c r="H306" s="39"/>
      <c r="I306" s="39"/>
      <c r="J306" s="39"/>
      <c r="K306" s="39"/>
      <c r="L306" s="40"/>
      <c r="M306" s="39"/>
      <c r="N306" s="39"/>
      <c r="O306" s="41"/>
      <c r="P306" s="39"/>
      <c r="Q306" s="39"/>
      <c r="R306" s="39"/>
      <c r="S306" s="39"/>
    </row>
    <row r="307" spans="1:19" hidden="1" x14ac:dyDescent="0.25">
      <c r="A307" s="35">
        <v>278</v>
      </c>
      <c r="B307" s="36" t="s">
        <v>318</v>
      </c>
      <c r="C307" s="95">
        <f t="shared" si="22"/>
        <v>109126.57</v>
      </c>
      <c r="D307" s="38"/>
      <c r="E307" s="39">
        <v>109126.57</v>
      </c>
      <c r="F307" s="39"/>
      <c r="G307" s="39"/>
      <c r="H307" s="39"/>
      <c r="I307" s="39"/>
      <c r="J307" s="39"/>
      <c r="K307" s="39"/>
      <c r="L307" s="40"/>
      <c r="M307" s="39"/>
      <c r="N307" s="39"/>
      <c r="O307" s="41"/>
      <c r="P307" s="39"/>
      <c r="Q307" s="39"/>
      <c r="R307" s="39"/>
      <c r="S307" s="39"/>
    </row>
    <row r="308" spans="1:19" hidden="1" x14ac:dyDescent="0.25">
      <c r="A308" s="35">
        <v>279</v>
      </c>
      <c r="B308" s="36" t="s">
        <v>319</v>
      </c>
      <c r="C308" s="95">
        <f t="shared" si="22"/>
        <v>109130</v>
      </c>
      <c r="D308" s="38"/>
      <c r="E308" s="39">
        <v>109130</v>
      </c>
      <c r="F308" s="39"/>
      <c r="G308" s="39"/>
      <c r="H308" s="39"/>
      <c r="I308" s="39"/>
      <c r="J308" s="39"/>
      <c r="K308" s="39"/>
      <c r="L308" s="40"/>
      <c r="M308" s="39"/>
      <c r="N308" s="39"/>
      <c r="O308" s="41"/>
      <c r="P308" s="39"/>
      <c r="Q308" s="39"/>
      <c r="R308" s="39"/>
      <c r="S308" s="39"/>
    </row>
    <row r="309" spans="1:19" hidden="1" x14ac:dyDescent="0.25">
      <c r="A309" s="35">
        <v>280</v>
      </c>
      <c r="B309" s="36" t="s">
        <v>320</v>
      </c>
      <c r="C309" s="95">
        <f t="shared" si="22"/>
        <v>314513.43</v>
      </c>
      <c r="D309" s="38"/>
      <c r="E309" s="39">
        <v>314513.43</v>
      </c>
      <c r="F309" s="39"/>
      <c r="G309" s="39"/>
      <c r="H309" s="39"/>
      <c r="I309" s="39"/>
      <c r="J309" s="39"/>
      <c r="K309" s="39"/>
      <c r="L309" s="40"/>
      <c r="M309" s="39"/>
      <c r="N309" s="39"/>
      <c r="O309" s="41"/>
      <c r="P309" s="39"/>
      <c r="Q309" s="39"/>
      <c r="R309" s="39"/>
      <c r="S309" s="39"/>
    </row>
    <row r="310" spans="1:19" hidden="1" x14ac:dyDescent="0.25">
      <c r="A310" s="35">
        <v>281</v>
      </c>
      <c r="B310" s="36" t="s">
        <v>321</v>
      </c>
      <c r="C310" s="95">
        <f t="shared" si="22"/>
        <v>106619.05</v>
      </c>
      <c r="D310" s="38"/>
      <c r="E310" s="39">
        <v>106619.05</v>
      </c>
      <c r="F310" s="39"/>
      <c r="G310" s="39"/>
      <c r="H310" s="39"/>
      <c r="I310" s="39"/>
      <c r="J310" s="39"/>
      <c r="K310" s="39"/>
      <c r="L310" s="40"/>
      <c r="M310" s="39"/>
      <c r="N310" s="39"/>
      <c r="O310" s="41"/>
      <c r="P310" s="39"/>
      <c r="Q310" s="39"/>
      <c r="R310" s="39"/>
      <c r="S310" s="39"/>
    </row>
    <row r="311" spans="1:19" hidden="1" x14ac:dyDescent="0.25">
      <c r="A311" s="35">
        <v>282</v>
      </c>
      <c r="B311" s="36" t="s">
        <v>322</v>
      </c>
      <c r="C311" s="95">
        <f t="shared" si="22"/>
        <v>359703.16</v>
      </c>
      <c r="D311" s="38"/>
      <c r="E311" s="39">
        <v>359703.16</v>
      </c>
      <c r="F311" s="39"/>
      <c r="G311" s="39"/>
      <c r="H311" s="39"/>
      <c r="I311" s="39"/>
      <c r="J311" s="39"/>
      <c r="K311" s="39"/>
      <c r="L311" s="40"/>
      <c r="M311" s="39"/>
      <c r="N311" s="39"/>
      <c r="O311" s="41"/>
      <c r="P311" s="39"/>
      <c r="Q311" s="39"/>
      <c r="R311" s="39"/>
      <c r="S311" s="39"/>
    </row>
    <row r="312" spans="1:19" hidden="1" x14ac:dyDescent="0.25">
      <c r="A312" s="35">
        <v>283</v>
      </c>
      <c r="B312" s="36" t="s">
        <v>323</v>
      </c>
      <c r="C312" s="95">
        <f t="shared" si="22"/>
        <v>128926.8</v>
      </c>
      <c r="D312" s="38"/>
      <c r="E312" s="39">
        <v>128926.8</v>
      </c>
      <c r="F312" s="39"/>
      <c r="G312" s="39"/>
      <c r="H312" s="39"/>
      <c r="I312" s="39"/>
      <c r="J312" s="39"/>
      <c r="K312" s="39"/>
      <c r="L312" s="40"/>
      <c r="M312" s="39"/>
      <c r="N312" s="39"/>
      <c r="O312" s="41"/>
      <c r="P312" s="39"/>
      <c r="Q312" s="39"/>
      <c r="R312" s="39"/>
      <c r="S312" s="39"/>
    </row>
    <row r="313" spans="1:19" hidden="1" x14ac:dyDescent="0.25">
      <c r="A313" s="35">
        <v>284</v>
      </c>
      <c r="B313" s="36" t="s">
        <v>324</v>
      </c>
      <c r="C313" s="95">
        <f t="shared" si="22"/>
        <v>224084.44</v>
      </c>
      <c r="D313" s="38"/>
      <c r="E313" s="39">
        <v>224084.44</v>
      </c>
      <c r="F313" s="39"/>
      <c r="G313" s="39"/>
      <c r="H313" s="39"/>
      <c r="I313" s="39"/>
      <c r="J313" s="39"/>
      <c r="K313" s="39"/>
      <c r="L313" s="40"/>
      <c r="M313" s="39"/>
      <c r="N313" s="39"/>
      <c r="O313" s="41"/>
      <c r="P313" s="39"/>
      <c r="Q313" s="39"/>
      <c r="R313" s="39"/>
      <c r="S313" s="39"/>
    </row>
    <row r="314" spans="1:19" hidden="1" x14ac:dyDescent="0.25">
      <c r="A314" s="35">
        <v>285</v>
      </c>
      <c r="B314" s="36" t="s">
        <v>325</v>
      </c>
      <c r="C314" s="95">
        <f t="shared" si="22"/>
        <v>188658.29</v>
      </c>
      <c r="D314" s="38"/>
      <c r="E314" s="39">
        <v>188658.29</v>
      </c>
      <c r="F314" s="39"/>
      <c r="G314" s="39"/>
      <c r="H314" s="39"/>
      <c r="I314" s="39"/>
      <c r="J314" s="39"/>
      <c r="K314" s="39"/>
      <c r="L314" s="40"/>
      <c r="M314" s="39"/>
      <c r="N314" s="39"/>
      <c r="O314" s="41"/>
      <c r="P314" s="39"/>
      <c r="Q314" s="39"/>
      <c r="R314" s="39"/>
      <c r="S314" s="39"/>
    </row>
    <row r="315" spans="1:19" hidden="1" x14ac:dyDescent="0.25">
      <c r="A315" s="35">
        <v>286</v>
      </c>
      <c r="B315" s="36" t="s">
        <v>326</v>
      </c>
      <c r="C315" s="95">
        <f t="shared" si="22"/>
        <v>421772.27</v>
      </c>
      <c r="D315" s="38"/>
      <c r="E315" s="39">
        <v>421772.27</v>
      </c>
      <c r="F315" s="39"/>
      <c r="G315" s="39"/>
      <c r="H315" s="39"/>
      <c r="I315" s="39"/>
      <c r="J315" s="39"/>
      <c r="K315" s="39"/>
      <c r="L315" s="40"/>
      <c r="M315" s="39"/>
      <c r="N315" s="39"/>
      <c r="O315" s="41"/>
      <c r="P315" s="39"/>
      <c r="Q315" s="39"/>
      <c r="R315" s="39"/>
      <c r="S315" s="39"/>
    </row>
    <row r="316" spans="1:19" hidden="1" x14ac:dyDescent="0.25">
      <c r="A316" s="35">
        <v>287</v>
      </c>
      <c r="B316" s="36" t="s">
        <v>327</v>
      </c>
      <c r="C316" s="95">
        <f t="shared" si="22"/>
        <v>288898.43</v>
      </c>
      <c r="D316" s="38"/>
      <c r="E316" s="39">
        <v>288898.43</v>
      </c>
      <c r="F316" s="39"/>
      <c r="G316" s="39"/>
      <c r="H316" s="39"/>
      <c r="I316" s="39"/>
      <c r="J316" s="39"/>
      <c r="K316" s="39"/>
      <c r="L316" s="40"/>
      <c r="M316" s="39"/>
      <c r="N316" s="39"/>
      <c r="O316" s="41"/>
      <c r="P316" s="39"/>
      <c r="Q316" s="39"/>
      <c r="R316" s="39"/>
      <c r="S316" s="39"/>
    </row>
    <row r="317" spans="1:19" hidden="1" x14ac:dyDescent="0.25">
      <c r="A317" s="35">
        <v>288</v>
      </c>
      <c r="B317" s="36" t="s">
        <v>328</v>
      </c>
      <c r="C317" s="95">
        <f t="shared" si="22"/>
        <v>314513.43</v>
      </c>
      <c r="D317" s="38"/>
      <c r="E317" s="39">
        <v>314513.43</v>
      </c>
      <c r="F317" s="39"/>
      <c r="G317" s="39"/>
      <c r="H317" s="39"/>
      <c r="I317" s="39"/>
      <c r="J317" s="39"/>
      <c r="K317" s="39"/>
      <c r="L317" s="40"/>
      <c r="M317" s="39"/>
      <c r="N317" s="39"/>
      <c r="O317" s="41"/>
      <c r="P317" s="39"/>
      <c r="Q317" s="39"/>
      <c r="R317" s="39"/>
      <c r="S317" s="39"/>
    </row>
    <row r="318" spans="1:19" hidden="1" x14ac:dyDescent="0.25">
      <c r="A318" s="35">
        <v>289</v>
      </c>
      <c r="B318" s="36" t="s">
        <v>329</v>
      </c>
      <c r="C318" s="95">
        <f t="shared" si="22"/>
        <v>191323.72</v>
      </c>
      <c r="D318" s="38"/>
      <c r="E318" s="39">
        <v>191323.72</v>
      </c>
      <c r="F318" s="39"/>
      <c r="G318" s="39"/>
      <c r="H318" s="39"/>
      <c r="I318" s="39"/>
      <c r="J318" s="39"/>
      <c r="K318" s="39"/>
      <c r="L318" s="40"/>
      <c r="M318" s="39"/>
      <c r="N318" s="39"/>
      <c r="O318" s="41"/>
      <c r="P318" s="39"/>
      <c r="Q318" s="39"/>
      <c r="R318" s="39"/>
      <c r="S318" s="39"/>
    </row>
    <row r="319" spans="1:19" hidden="1" x14ac:dyDescent="0.25">
      <c r="A319" s="35">
        <v>290</v>
      </c>
      <c r="B319" s="36" t="s">
        <v>330</v>
      </c>
      <c r="C319" s="95">
        <f t="shared" si="22"/>
        <v>78967.710000000006</v>
      </c>
      <c r="D319" s="38"/>
      <c r="E319" s="39">
        <v>78967.710000000006</v>
      </c>
      <c r="F319" s="39"/>
      <c r="G319" s="39"/>
      <c r="H319" s="39"/>
      <c r="I319" s="39"/>
      <c r="J319" s="39"/>
      <c r="K319" s="39"/>
      <c r="L319" s="40"/>
      <c r="M319" s="39"/>
      <c r="N319" s="39"/>
      <c r="O319" s="41"/>
      <c r="P319" s="39"/>
      <c r="Q319" s="39"/>
      <c r="R319" s="39"/>
      <c r="S319" s="39"/>
    </row>
    <row r="320" spans="1:19" hidden="1" x14ac:dyDescent="0.25">
      <c r="A320" s="35">
        <v>291</v>
      </c>
      <c r="B320" s="36" t="s">
        <v>331</v>
      </c>
      <c r="C320" s="95">
        <f t="shared" si="22"/>
        <v>245489.83</v>
      </c>
      <c r="D320" s="38"/>
      <c r="E320" s="39">
        <v>245489.83</v>
      </c>
      <c r="F320" s="39"/>
      <c r="G320" s="39"/>
      <c r="H320" s="39"/>
      <c r="I320" s="39"/>
      <c r="J320" s="39"/>
      <c r="K320" s="39"/>
      <c r="L320" s="40"/>
      <c r="M320" s="39"/>
      <c r="N320" s="39"/>
      <c r="O320" s="41"/>
      <c r="P320" s="39"/>
      <c r="Q320" s="39"/>
      <c r="R320" s="39"/>
      <c r="S320" s="39"/>
    </row>
    <row r="321" spans="1:19" hidden="1" x14ac:dyDescent="0.25">
      <c r="A321" s="35">
        <v>292</v>
      </c>
      <c r="B321" s="36" t="s">
        <v>332</v>
      </c>
      <c r="C321" s="95">
        <f t="shared" si="22"/>
        <v>387277.94</v>
      </c>
      <c r="D321" s="38"/>
      <c r="E321" s="39">
        <v>387277.94</v>
      </c>
      <c r="F321" s="39"/>
      <c r="G321" s="39"/>
      <c r="H321" s="39"/>
      <c r="I321" s="39"/>
      <c r="J321" s="39"/>
      <c r="K321" s="39"/>
      <c r="L321" s="40"/>
      <c r="M321" s="39"/>
      <c r="N321" s="39"/>
      <c r="O321" s="41"/>
      <c r="P321" s="39"/>
      <c r="Q321" s="39"/>
      <c r="R321" s="39"/>
      <c r="S321" s="39"/>
    </row>
    <row r="322" spans="1:19" hidden="1" x14ac:dyDescent="0.25">
      <c r="A322" s="35">
        <v>293</v>
      </c>
      <c r="B322" s="36" t="s">
        <v>333</v>
      </c>
      <c r="C322" s="95">
        <f t="shared" si="22"/>
        <v>192107.3</v>
      </c>
      <c r="D322" s="38"/>
      <c r="E322" s="39">
        <v>192107.3</v>
      </c>
      <c r="F322" s="39"/>
      <c r="G322" s="39"/>
      <c r="H322" s="39"/>
      <c r="I322" s="39"/>
      <c r="J322" s="39"/>
      <c r="K322" s="39"/>
      <c r="L322" s="40"/>
      <c r="M322" s="39"/>
      <c r="N322" s="39"/>
      <c r="O322" s="41"/>
      <c r="P322" s="39"/>
      <c r="Q322" s="39"/>
      <c r="R322" s="39"/>
      <c r="S322" s="39"/>
    </row>
    <row r="323" spans="1:19" hidden="1" x14ac:dyDescent="0.25">
      <c r="A323" s="35">
        <v>294</v>
      </c>
      <c r="B323" s="36" t="s">
        <v>334</v>
      </c>
      <c r="C323" s="95">
        <f t="shared" si="22"/>
        <v>745188.24</v>
      </c>
      <c r="D323" s="43">
        <v>1777.3</v>
      </c>
      <c r="E323" s="39">
        <v>104092.86</v>
      </c>
      <c r="F323" s="39"/>
      <c r="G323" s="39"/>
      <c r="H323" s="39"/>
      <c r="I323" s="39"/>
      <c r="J323" s="39">
        <v>639318.07999999996</v>
      </c>
      <c r="K323" s="39"/>
      <c r="L323" s="40"/>
      <c r="M323" s="39"/>
      <c r="N323" s="39"/>
      <c r="O323" s="41"/>
      <c r="P323" s="39"/>
      <c r="Q323" s="39"/>
      <c r="R323" s="39"/>
      <c r="S323" s="39"/>
    </row>
    <row r="324" spans="1:19" hidden="1" x14ac:dyDescent="0.25">
      <c r="A324" s="35">
        <v>295</v>
      </c>
      <c r="B324" s="36" t="s">
        <v>335</v>
      </c>
      <c r="C324" s="95">
        <f t="shared" si="22"/>
        <v>319933.34000000003</v>
      </c>
      <c r="D324" s="38"/>
      <c r="E324" s="39">
        <v>319933.34000000003</v>
      </c>
      <c r="F324" s="39"/>
      <c r="G324" s="39"/>
      <c r="H324" s="39"/>
      <c r="I324" s="39"/>
      <c r="J324" s="39"/>
      <c r="K324" s="39"/>
      <c r="L324" s="40"/>
      <c r="M324" s="39"/>
      <c r="N324" s="39"/>
      <c r="O324" s="41"/>
      <c r="P324" s="39"/>
      <c r="Q324" s="39"/>
      <c r="R324" s="39"/>
      <c r="S324" s="39"/>
    </row>
    <row r="325" spans="1:19" hidden="1" x14ac:dyDescent="0.25">
      <c r="A325" s="35">
        <v>296</v>
      </c>
      <c r="B325" s="36" t="s">
        <v>336</v>
      </c>
      <c r="C325" s="95">
        <f t="shared" si="22"/>
        <v>156373.21</v>
      </c>
      <c r="D325" s="38"/>
      <c r="E325" s="39">
        <v>156373.21</v>
      </c>
      <c r="F325" s="39"/>
      <c r="G325" s="39"/>
      <c r="H325" s="39"/>
      <c r="I325" s="39"/>
      <c r="J325" s="39"/>
      <c r="K325" s="39"/>
      <c r="L325" s="40"/>
      <c r="M325" s="39"/>
      <c r="N325" s="39"/>
      <c r="O325" s="41"/>
      <c r="P325" s="39"/>
      <c r="Q325" s="39"/>
      <c r="R325" s="39"/>
      <c r="S325" s="39"/>
    </row>
    <row r="326" spans="1:19" hidden="1" x14ac:dyDescent="0.25">
      <c r="A326" s="35">
        <v>297</v>
      </c>
      <c r="B326" s="36" t="s">
        <v>337</v>
      </c>
      <c r="C326" s="95">
        <f t="shared" si="22"/>
        <v>72647.58</v>
      </c>
      <c r="D326" s="38"/>
      <c r="E326" s="39">
        <v>72647.58</v>
      </c>
      <c r="F326" s="39"/>
      <c r="G326" s="39"/>
      <c r="H326" s="39"/>
      <c r="I326" s="39"/>
      <c r="J326" s="39"/>
      <c r="K326" s="39"/>
      <c r="L326" s="40"/>
      <c r="M326" s="39"/>
      <c r="N326" s="39"/>
      <c r="O326" s="41"/>
      <c r="P326" s="39"/>
      <c r="Q326" s="39"/>
      <c r="R326" s="39"/>
      <c r="S326" s="39"/>
    </row>
    <row r="327" spans="1:19" hidden="1" x14ac:dyDescent="0.25">
      <c r="A327" s="35">
        <v>298</v>
      </c>
      <c r="B327" s="36" t="s">
        <v>338</v>
      </c>
      <c r="C327" s="95">
        <f t="shared" si="22"/>
        <v>199442.52</v>
      </c>
      <c r="D327" s="38"/>
      <c r="E327" s="39">
        <v>199442.52</v>
      </c>
      <c r="F327" s="39"/>
      <c r="G327" s="39"/>
      <c r="H327" s="39"/>
      <c r="I327" s="39"/>
      <c r="J327" s="39"/>
      <c r="K327" s="39"/>
      <c r="L327" s="40"/>
      <c r="M327" s="39"/>
      <c r="N327" s="39"/>
      <c r="O327" s="41"/>
      <c r="P327" s="39"/>
      <c r="Q327" s="39"/>
      <c r="R327" s="39"/>
      <c r="S327" s="39"/>
    </row>
    <row r="328" spans="1:19" hidden="1" x14ac:dyDescent="0.25">
      <c r="A328" s="35">
        <v>299</v>
      </c>
      <c r="B328" s="36" t="s">
        <v>339</v>
      </c>
      <c r="C328" s="95">
        <f t="shared" si="22"/>
        <v>133753.73000000001</v>
      </c>
      <c r="D328" s="38"/>
      <c r="E328" s="39">
        <v>133753.73000000001</v>
      </c>
      <c r="F328" s="39"/>
      <c r="G328" s="39"/>
      <c r="H328" s="39"/>
      <c r="I328" s="39"/>
      <c r="J328" s="39"/>
      <c r="K328" s="39"/>
      <c r="L328" s="40"/>
      <c r="M328" s="39"/>
      <c r="N328" s="39"/>
      <c r="O328" s="41"/>
      <c r="P328" s="39"/>
      <c r="Q328" s="39"/>
      <c r="R328" s="39"/>
      <c r="S328" s="39"/>
    </row>
    <row r="329" spans="1:19" hidden="1" x14ac:dyDescent="0.25">
      <c r="A329" s="35">
        <v>300</v>
      </c>
      <c r="B329" s="36" t="s">
        <v>340</v>
      </c>
      <c r="C329" s="95">
        <f t="shared" si="22"/>
        <v>13676796.560000001</v>
      </c>
      <c r="D329" s="43">
        <v>37363.449999999997</v>
      </c>
      <c r="E329" s="39">
        <v>199344.39</v>
      </c>
      <c r="F329" s="39"/>
      <c r="G329" s="39"/>
      <c r="H329" s="39"/>
      <c r="I329" s="39"/>
      <c r="J329" s="39"/>
      <c r="K329" s="39"/>
      <c r="L329" s="40"/>
      <c r="M329" s="39"/>
      <c r="N329" s="39"/>
      <c r="O329" s="41"/>
      <c r="P329" s="39"/>
      <c r="Q329" s="39"/>
      <c r="R329" s="39">
        <v>13440088.720000001</v>
      </c>
      <c r="S329" s="39"/>
    </row>
    <row r="330" spans="1:19" hidden="1" x14ac:dyDescent="0.25">
      <c r="A330" s="35">
        <v>301</v>
      </c>
      <c r="B330" s="36" t="s">
        <v>128</v>
      </c>
      <c r="C330" s="95">
        <f t="shared" si="22"/>
        <v>12670865.07</v>
      </c>
      <c r="D330" s="43">
        <v>34571.68</v>
      </c>
      <c r="E330" s="39">
        <v>200436.96</v>
      </c>
      <c r="F330" s="39"/>
      <c r="G330" s="39"/>
      <c r="H330" s="39"/>
      <c r="I330" s="39"/>
      <c r="J330" s="39"/>
      <c r="K330" s="39"/>
      <c r="L330" s="40"/>
      <c r="M330" s="39"/>
      <c r="N330" s="39"/>
      <c r="O330" s="41"/>
      <c r="P330" s="39"/>
      <c r="Q330" s="39"/>
      <c r="R330" s="39">
        <v>12435856.43</v>
      </c>
      <c r="S330" s="39"/>
    </row>
    <row r="331" spans="1:19" hidden="1" x14ac:dyDescent="0.25">
      <c r="A331" s="35">
        <v>302</v>
      </c>
      <c r="B331" s="36" t="s">
        <v>1045</v>
      </c>
      <c r="C331" s="95">
        <f t="shared" si="22"/>
        <v>1675274.41</v>
      </c>
      <c r="D331" s="43"/>
      <c r="E331" s="39"/>
      <c r="F331" s="39"/>
      <c r="G331" s="39">
        <v>1675274.41</v>
      </c>
      <c r="H331" s="39"/>
      <c r="I331" s="39"/>
      <c r="J331" s="39"/>
      <c r="K331" s="39"/>
      <c r="L331" s="40"/>
      <c r="M331" s="39"/>
      <c r="N331" s="39"/>
      <c r="O331" s="41"/>
      <c r="P331" s="39"/>
      <c r="Q331" s="39"/>
      <c r="R331" s="39"/>
      <c r="S331" s="39"/>
    </row>
    <row r="332" spans="1:19" hidden="1" x14ac:dyDescent="0.25">
      <c r="A332" s="35">
        <v>303</v>
      </c>
      <c r="B332" s="42" t="s">
        <v>341</v>
      </c>
      <c r="C332" s="95">
        <f t="shared" si="22"/>
        <v>94084.82</v>
      </c>
      <c r="D332" s="43"/>
      <c r="E332" s="44">
        <v>94084.82</v>
      </c>
      <c r="F332" s="44"/>
      <c r="G332" s="44"/>
      <c r="H332" s="44"/>
      <c r="I332" s="44"/>
      <c r="J332" s="44"/>
      <c r="K332" s="44"/>
      <c r="L332" s="30"/>
      <c r="M332" s="44"/>
      <c r="N332" s="44"/>
      <c r="O332" s="45"/>
      <c r="P332" s="44"/>
      <c r="Q332" s="45"/>
      <c r="R332" s="44"/>
      <c r="S332" s="44"/>
    </row>
    <row r="333" spans="1:19" hidden="1" x14ac:dyDescent="0.25">
      <c r="A333" s="35">
        <v>304</v>
      </c>
      <c r="B333" s="46" t="s">
        <v>343</v>
      </c>
      <c r="C333" s="95">
        <f t="shared" si="22"/>
        <v>2565022.16</v>
      </c>
      <c r="D333" s="43">
        <v>6734.09</v>
      </c>
      <c r="E333" s="44">
        <v>135954.6</v>
      </c>
      <c r="F333" s="44">
        <v>433387.48</v>
      </c>
      <c r="G333" s="44"/>
      <c r="H333" s="44"/>
      <c r="I333" s="44"/>
      <c r="J333" s="44"/>
      <c r="K333" s="44"/>
      <c r="L333" s="30"/>
      <c r="M333" s="44"/>
      <c r="N333" s="44" t="s">
        <v>102</v>
      </c>
      <c r="O333" s="45">
        <v>1988945.99</v>
      </c>
      <c r="P333" s="44"/>
      <c r="Q333" s="44"/>
      <c r="R333" s="44"/>
      <c r="S333" s="44"/>
    </row>
    <row r="334" spans="1:19" hidden="1" x14ac:dyDescent="0.25">
      <c r="A334" s="35">
        <v>305</v>
      </c>
      <c r="B334" s="46" t="s">
        <v>344</v>
      </c>
      <c r="C334" s="95">
        <f t="shared" si="22"/>
        <v>488332.4</v>
      </c>
      <c r="D334" s="43">
        <v>1262.98</v>
      </c>
      <c r="E334" s="44">
        <v>32761.25</v>
      </c>
      <c r="F334" s="44">
        <v>454308.17</v>
      </c>
      <c r="G334" s="44"/>
      <c r="H334" s="44"/>
      <c r="I334" s="44"/>
      <c r="J334" s="44"/>
      <c r="K334" s="44"/>
      <c r="L334" s="30"/>
      <c r="M334" s="44"/>
      <c r="N334" s="44"/>
      <c r="O334" s="45"/>
      <c r="P334" s="44"/>
      <c r="Q334" s="44"/>
      <c r="R334" s="44"/>
      <c r="S334" s="44"/>
    </row>
    <row r="335" spans="1:19" hidden="1" x14ac:dyDescent="0.25">
      <c r="A335" s="35">
        <v>306</v>
      </c>
      <c r="B335" s="46" t="s">
        <v>345</v>
      </c>
      <c r="C335" s="95">
        <f t="shared" si="22"/>
        <v>2905588.58</v>
      </c>
      <c r="D335" s="43">
        <v>7777.85</v>
      </c>
      <c r="E335" s="44">
        <v>100023.77</v>
      </c>
      <c r="F335" s="44"/>
      <c r="G335" s="44"/>
      <c r="H335" s="44"/>
      <c r="I335" s="44"/>
      <c r="J335" s="44"/>
      <c r="K335" s="44"/>
      <c r="L335" s="30"/>
      <c r="M335" s="44"/>
      <c r="N335" s="44"/>
      <c r="O335" s="45"/>
      <c r="P335" s="44"/>
      <c r="Q335" s="44"/>
      <c r="R335" s="44">
        <v>2797786.96</v>
      </c>
      <c r="S335" s="44"/>
    </row>
    <row r="336" spans="1:19" hidden="1" x14ac:dyDescent="0.25">
      <c r="A336" s="35">
        <v>307</v>
      </c>
      <c r="B336" s="91" t="s">
        <v>1021</v>
      </c>
      <c r="C336" s="95">
        <f t="shared" si="22"/>
        <v>542609.53</v>
      </c>
      <c r="D336" s="43"/>
      <c r="E336" s="44"/>
      <c r="F336" s="44"/>
      <c r="G336" s="44"/>
      <c r="H336" s="44">
        <v>271304.77</v>
      </c>
      <c r="I336" s="44">
        <v>271304.76</v>
      </c>
      <c r="J336" s="44"/>
      <c r="K336" s="44"/>
      <c r="L336" s="30"/>
      <c r="M336" s="44"/>
      <c r="N336" s="44"/>
      <c r="O336" s="45"/>
      <c r="P336" s="44"/>
      <c r="Q336" s="44"/>
      <c r="R336" s="44"/>
      <c r="S336" s="44"/>
    </row>
    <row r="337" spans="1:19" hidden="1" x14ac:dyDescent="0.25">
      <c r="A337" s="183" t="s">
        <v>1159</v>
      </c>
      <c r="B337" s="184"/>
      <c r="C337" s="26">
        <f>ROUND(SUM(E337+F337+G337+H337+I337+J337+K337+M337+O337+P337+Q337+S337+D337+R337),2)</f>
        <v>40682366.539999999</v>
      </c>
      <c r="D337" s="116">
        <f t="shared" ref="D337:M337" si="23">ROUND(SUM(D298:D336),2)</f>
        <v>89487.35</v>
      </c>
      <c r="E337" s="116">
        <f t="shared" si="23"/>
        <v>6185303.4199999999</v>
      </c>
      <c r="F337" s="116">
        <f t="shared" si="23"/>
        <v>887695.65</v>
      </c>
      <c r="G337" s="116">
        <f t="shared" si="23"/>
        <v>1675274.41</v>
      </c>
      <c r="H337" s="116">
        <f t="shared" si="23"/>
        <v>271304.77</v>
      </c>
      <c r="I337" s="116">
        <f t="shared" si="23"/>
        <v>271304.76</v>
      </c>
      <c r="J337" s="116">
        <f t="shared" si="23"/>
        <v>639318.07999999996</v>
      </c>
      <c r="K337" s="116">
        <f t="shared" si="23"/>
        <v>0</v>
      </c>
      <c r="L337" s="116">
        <f t="shared" si="23"/>
        <v>0</v>
      </c>
      <c r="M337" s="116">
        <f t="shared" si="23"/>
        <v>0</v>
      </c>
      <c r="N337" s="116" t="s">
        <v>18</v>
      </c>
      <c r="O337" s="116">
        <f>ROUND(SUM(O298:O336),2)</f>
        <v>1988945.99</v>
      </c>
      <c r="P337" s="116">
        <f>ROUND(SUM(P298:P336),2)</f>
        <v>0</v>
      </c>
      <c r="Q337" s="116">
        <f>ROUND(SUM(Q298:Q336),2)</f>
        <v>0</v>
      </c>
      <c r="R337" s="116">
        <f>ROUND(SUM(R298:R336),2)</f>
        <v>28673732.109999999</v>
      </c>
      <c r="S337" s="116">
        <f>ROUND(SUM(S298:S336),2)</f>
        <v>0</v>
      </c>
    </row>
    <row r="338" spans="1:19" ht="15.75" hidden="1" x14ac:dyDescent="0.25">
      <c r="A338" s="161" t="s">
        <v>1064</v>
      </c>
      <c r="B338" s="162"/>
      <c r="C338" s="167"/>
      <c r="D338" s="30"/>
      <c r="E338" s="50"/>
      <c r="F338" s="50"/>
      <c r="G338" s="50"/>
      <c r="H338" s="50"/>
      <c r="I338" s="50"/>
      <c r="J338" s="50"/>
      <c r="K338" s="50"/>
      <c r="L338" s="23"/>
      <c r="M338" s="50"/>
      <c r="N338" s="51"/>
      <c r="O338" s="50"/>
      <c r="P338" s="50"/>
      <c r="Q338" s="50"/>
      <c r="R338" s="50"/>
      <c r="S338" s="50"/>
    </row>
    <row r="339" spans="1:19" hidden="1" x14ac:dyDescent="0.25">
      <c r="A339" s="63">
        <v>308</v>
      </c>
      <c r="B339" s="42" t="s">
        <v>346</v>
      </c>
      <c r="C339" s="37">
        <f>ROUND(SUM(D339+E339+F339+G339+H339+I339+J339+K339+M339+O339+P339+Q339+R339+S339),2)</f>
        <v>226434.05</v>
      </c>
      <c r="D339" s="43"/>
      <c r="E339" s="44">
        <v>226434.05</v>
      </c>
      <c r="F339" s="44"/>
      <c r="G339" s="44"/>
      <c r="H339" s="44"/>
      <c r="I339" s="44"/>
      <c r="J339" s="44"/>
      <c r="K339" s="44"/>
      <c r="L339" s="30"/>
      <c r="M339" s="44"/>
      <c r="N339" s="44"/>
      <c r="O339" s="45"/>
      <c r="P339" s="44"/>
      <c r="Q339" s="45"/>
      <c r="R339" s="44"/>
      <c r="S339" s="44"/>
    </row>
    <row r="340" spans="1:19" hidden="1" x14ac:dyDescent="0.25">
      <c r="A340" s="191" t="s">
        <v>1230</v>
      </c>
      <c r="B340" s="147"/>
      <c r="C340" s="26">
        <f>ROUND(SUM(D340+E340+F340+G340+H340+I340+J340+K340+M340+O340+P340+Q340+R340+S340),2)</f>
        <v>226434.05</v>
      </c>
      <c r="D340" s="116">
        <f t="shared" ref="D340:S340" si="24">ROUND(SUM(D339:D339),2)</f>
        <v>0</v>
      </c>
      <c r="E340" s="116">
        <f t="shared" si="24"/>
        <v>226434.05</v>
      </c>
      <c r="F340" s="116">
        <f t="shared" si="24"/>
        <v>0</v>
      </c>
      <c r="G340" s="116">
        <f t="shared" si="24"/>
        <v>0</v>
      </c>
      <c r="H340" s="116">
        <f t="shared" si="24"/>
        <v>0</v>
      </c>
      <c r="I340" s="116">
        <f t="shared" si="24"/>
        <v>0</v>
      </c>
      <c r="J340" s="116">
        <f t="shared" si="24"/>
        <v>0</v>
      </c>
      <c r="K340" s="116">
        <f t="shared" si="24"/>
        <v>0</v>
      </c>
      <c r="L340" s="116">
        <f t="shared" si="24"/>
        <v>0</v>
      </c>
      <c r="M340" s="116">
        <f t="shared" si="24"/>
        <v>0</v>
      </c>
      <c r="N340" s="116">
        <f t="shared" si="24"/>
        <v>0</v>
      </c>
      <c r="O340" s="116">
        <f t="shared" si="24"/>
        <v>0</v>
      </c>
      <c r="P340" s="116">
        <f t="shared" si="24"/>
        <v>0</v>
      </c>
      <c r="Q340" s="116">
        <f t="shared" si="24"/>
        <v>0</v>
      </c>
      <c r="R340" s="116">
        <f t="shared" si="24"/>
        <v>0</v>
      </c>
      <c r="S340" s="116">
        <f t="shared" si="24"/>
        <v>0</v>
      </c>
    </row>
    <row r="341" spans="1:19" ht="15.75" hidden="1" x14ac:dyDescent="0.25">
      <c r="A341" s="157" t="s">
        <v>1160</v>
      </c>
      <c r="B341" s="157"/>
      <c r="C341" s="158"/>
      <c r="D341" s="61"/>
      <c r="E341" s="50"/>
      <c r="F341" s="50"/>
      <c r="G341" s="50"/>
      <c r="H341" s="50"/>
      <c r="I341" s="50"/>
      <c r="J341" s="50"/>
      <c r="K341" s="50"/>
      <c r="L341" s="28"/>
      <c r="M341" s="50"/>
      <c r="N341" s="116"/>
      <c r="O341" s="50"/>
      <c r="P341" s="50"/>
      <c r="Q341" s="50"/>
      <c r="R341" s="50"/>
      <c r="S341" s="50"/>
    </row>
    <row r="342" spans="1:19" hidden="1" x14ac:dyDescent="0.25">
      <c r="A342" s="35">
        <v>309</v>
      </c>
      <c r="B342" s="36" t="s">
        <v>347</v>
      </c>
      <c r="C342" s="37">
        <f t="shared" ref="C342:C357" si="25">ROUND(SUM(D342+E342+F342+G342+H342+I342+J342+K342+M342+O342+P342+Q342+R342+S342),2)</f>
        <v>305467.09999999998</v>
      </c>
      <c r="D342" s="38"/>
      <c r="E342" s="39">
        <v>305467.09999999998</v>
      </c>
      <c r="F342" s="39"/>
      <c r="G342" s="39"/>
      <c r="H342" s="39"/>
      <c r="I342" s="39"/>
      <c r="J342" s="39"/>
      <c r="K342" s="39"/>
      <c r="L342" s="40"/>
      <c r="M342" s="39"/>
      <c r="N342" s="39"/>
      <c r="O342" s="41"/>
      <c r="P342" s="39"/>
      <c r="Q342" s="39"/>
      <c r="R342" s="39"/>
      <c r="S342" s="39"/>
    </row>
    <row r="343" spans="1:19" hidden="1" x14ac:dyDescent="0.25">
      <c r="A343" s="35">
        <v>310</v>
      </c>
      <c r="B343" s="42" t="s">
        <v>348</v>
      </c>
      <c r="C343" s="95">
        <f t="shared" si="25"/>
        <v>155922.74</v>
      </c>
      <c r="D343" s="43"/>
      <c r="E343" s="44">
        <v>155922.74</v>
      </c>
      <c r="F343" s="44"/>
      <c r="G343" s="44"/>
      <c r="H343" s="44"/>
      <c r="I343" s="44"/>
      <c r="J343" s="44"/>
      <c r="K343" s="44"/>
      <c r="L343" s="30"/>
      <c r="M343" s="44"/>
      <c r="N343" s="44"/>
      <c r="O343" s="45"/>
      <c r="P343" s="44"/>
      <c r="Q343" s="45"/>
      <c r="R343" s="44"/>
      <c r="S343" s="44"/>
    </row>
    <row r="344" spans="1:19" hidden="1" x14ac:dyDescent="0.25">
      <c r="A344" s="35">
        <v>311</v>
      </c>
      <c r="B344" s="42" t="s">
        <v>349</v>
      </c>
      <c r="C344" s="95">
        <f t="shared" si="25"/>
        <v>215194.56</v>
      </c>
      <c r="D344" s="43"/>
      <c r="E344" s="44">
        <v>215194.56</v>
      </c>
      <c r="F344" s="44"/>
      <c r="G344" s="44"/>
      <c r="H344" s="44"/>
      <c r="I344" s="44"/>
      <c r="J344" s="44"/>
      <c r="K344" s="44"/>
      <c r="L344" s="30"/>
      <c r="M344" s="44"/>
      <c r="N344" s="44"/>
      <c r="O344" s="45"/>
      <c r="P344" s="44"/>
      <c r="Q344" s="45"/>
      <c r="R344" s="44"/>
      <c r="S344" s="44"/>
    </row>
    <row r="345" spans="1:19" hidden="1" x14ac:dyDescent="0.25">
      <c r="A345" s="35">
        <v>312</v>
      </c>
      <c r="B345" s="46" t="s">
        <v>350</v>
      </c>
      <c r="C345" s="95">
        <f t="shared" si="25"/>
        <v>281791.03999999998</v>
      </c>
      <c r="D345" s="43"/>
      <c r="E345" s="44">
        <v>281791.03999999998</v>
      </c>
      <c r="F345" s="45"/>
      <c r="G345" s="44"/>
      <c r="H345" s="45"/>
      <c r="I345" s="45"/>
      <c r="J345" s="45"/>
      <c r="K345" s="44"/>
      <c r="L345" s="30"/>
      <c r="M345" s="44"/>
      <c r="N345" s="44"/>
      <c r="O345" s="45"/>
      <c r="P345" s="44"/>
      <c r="Q345" s="45"/>
      <c r="R345" s="44"/>
      <c r="S345" s="44"/>
    </row>
    <row r="346" spans="1:19" hidden="1" x14ac:dyDescent="0.25">
      <c r="A346" s="35">
        <v>313</v>
      </c>
      <c r="B346" s="46" t="s">
        <v>351</v>
      </c>
      <c r="C346" s="95">
        <f t="shared" si="25"/>
        <v>77120.759999999995</v>
      </c>
      <c r="D346" s="43"/>
      <c r="E346" s="44">
        <v>77120.759999999995</v>
      </c>
      <c r="F346" s="44"/>
      <c r="G346" s="44"/>
      <c r="H346" s="44"/>
      <c r="I346" s="44"/>
      <c r="J346" s="44"/>
      <c r="K346" s="44"/>
      <c r="L346" s="30"/>
      <c r="M346" s="44"/>
      <c r="N346" s="44"/>
      <c r="O346" s="45"/>
      <c r="P346" s="44"/>
      <c r="Q346" s="44"/>
      <c r="R346" s="44"/>
      <c r="S346" s="44"/>
    </row>
    <row r="347" spans="1:19" hidden="1" x14ac:dyDescent="0.25">
      <c r="A347" s="35">
        <v>314</v>
      </c>
      <c r="B347" s="46" t="s">
        <v>352</v>
      </c>
      <c r="C347" s="95">
        <f t="shared" si="25"/>
        <v>165038.64000000001</v>
      </c>
      <c r="D347" s="43"/>
      <c r="E347" s="44">
        <v>165038.64000000001</v>
      </c>
      <c r="F347" s="44"/>
      <c r="G347" s="44"/>
      <c r="H347" s="44"/>
      <c r="I347" s="44"/>
      <c r="J347" s="44"/>
      <c r="K347" s="44"/>
      <c r="L347" s="30"/>
      <c r="M347" s="44"/>
      <c r="N347" s="44"/>
      <c r="O347" s="45"/>
      <c r="P347" s="44"/>
      <c r="Q347" s="44"/>
      <c r="R347" s="44"/>
      <c r="S347" s="44"/>
    </row>
    <row r="348" spans="1:19" hidden="1" x14ac:dyDescent="0.25">
      <c r="A348" s="35">
        <v>315</v>
      </c>
      <c r="B348" s="46" t="s">
        <v>353</v>
      </c>
      <c r="C348" s="95">
        <f t="shared" si="25"/>
        <v>148933.35</v>
      </c>
      <c r="D348" s="43"/>
      <c r="E348" s="44">
        <v>148933.35</v>
      </c>
      <c r="F348" s="44"/>
      <c r="G348" s="44"/>
      <c r="H348" s="44"/>
      <c r="I348" s="44"/>
      <c r="J348" s="44"/>
      <c r="K348" s="44"/>
      <c r="L348" s="30"/>
      <c r="M348" s="45"/>
      <c r="N348" s="44"/>
      <c r="O348" s="45"/>
      <c r="P348" s="44"/>
      <c r="Q348" s="45"/>
      <c r="R348" s="44"/>
      <c r="S348" s="44"/>
    </row>
    <row r="349" spans="1:19" hidden="1" x14ac:dyDescent="0.25">
      <c r="A349" s="35">
        <v>316</v>
      </c>
      <c r="B349" s="46" t="s">
        <v>354</v>
      </c>
      <c r="C349" s="95">
        <f t="shared" si="25"/>
        <v>43052.65</v>
      </c>
      <c r="D349" s="43"/>
      <c r="E349" s="44">
        <v>43052.65</v>
      </c>
      <c r="F349" s="44"/>
      <c r="G349" s="44"/>
      <c r="H349" s="44"/>
      <c r="I349" s="44"/>
      <c r="J349" s="44"/>
      <c r="K349" s="44"/>
      <c r="L349" s="30"/>
      <c r="M349" s="44"/>
      <c r="N349" s="44"/>
      <c r="O349" s="45"/>
      <c r="P349" s="44"/>
      <c r="Q349" s="44"/>
      <c r="R349" s="44"/>
      <c r="S349" s="44"/>
    </row>
    <row r="350" spans="1:19" hidden="1" x14ac:dyDescent="0.25">
      <c r="A350" s="35">
        <v>317</v>
      </c>
      <c r="B350" s="46" t="s">
        <v>355</v>
      </c>
      <c r="C350" s="95">
        <f t="shared" si="25"/>
        <v>163815.47</v>
      </c>
      <c r="D350" s="43"/>
      <c r="E350" s="44">
        <v>163815.47</v>
      </c>
      <c r="F350" s="44"/>
      <c r="G350" s="44"/>
      <c r="H350" s="44"/>
      <c r="I350" s="44"/>
      <c r="J350" s="44"/>
      <c r="K350" s="44"/>
      <c r="L350" s="30"/>
      <c r="M350" s="44"/>
      <c r="N350" s="44"/>
      <c r="O350" s="45"/>
      <c r="P350" s="44"/>
      <c r="Q350" s="44"/>
      <c r="R350" s="44"/>
      <c r="S350" s="44"/>
    </row>
    <row r="351" spans="1:19" hidden="1" x14ac:dyDescent="0.25">
      <c r="A351" s="35">
        <v>318</v>
      </c>
      <c r="B351" s="46" t="s">
        <v>356</v>
      </c>
      <c r="C351" s="95">
        <f t="shared" si="25"/>
        <v>162494.93</v>
      </c>
      <c r="D351" s="43"/>
      <c r="E351" s="44">
        <v>162494.93</v>
      </c>
      <c r="F351" s="44"/>
      <c r="G351" s="44"/>
      <c r="H351" s="44"/>
      <c r="I351" s="44"/>
      <c r="J351" s="44"/>
      <c r="K351" s="44"/>
      <c r="L351" s="30"/>
      <c r="M351" s="44"/>
      <c r="N351" s="44"/>
      <c r="O351" s="45"/>
      <c r="P351" s="44"/>
      <c r="Q351" s="44"/>
      <c r="R351" s="44"/>
      <c r="S351" s="44"/>
    </row>
    <row r="352" spans="1:19" hidden="1" x14ac:dyDescent="0.25">
      <c r="A352" s="35">
        <v>319</v>
      </c>
      <c r="B352" s="46" t="s">
        <v>57</v>
      </c>
      <c r="C352" s="95">
        <f t="shared" si="25"/>
        <v>87288.65</v>
      </c>
      <c r="D352" s="43"/>
      <c r="E352" s="44">
        <v>87288.65</v>
      </c>
      <c r="F352" s="44"/>
      <c r="G352" s="44"/>
      <c r="H352" s="44"/>
      <c r="I352" s="44"/>
      <c r="J352" s="44"/>
      <c r="K352" s="44"/>
      <c r="L352" s="30"/>
      <c r="M352" s="44"/>
      <c r="N352" s="44"/>
      <c r="O352" s="45"/>
      <c r="P352" s="44"/>
      <c r="Q352" s="44"/>
      <c r="R352" s="44"/>
      <c r="S352" s="44"/>
    </row>
    <row r="353" spans="1:19" hidden="1" x14ac:dyDescent="0.25">
      <c r="A353" s="35">
        <v>320</v>
      </c>
      <c r="B353" s="46" t="s">
        <v>357</v>
      </c>
      <c r="C353" s="95">
        <f t="shared" si="25"/>
        <v>154094.35999999999</v>
      </c>
      <c r="D353" s="43"/>
      <c r="E353" s="44">
        <v>154094.35999999999</v>
      </c>
      <c r="F353" s="44"/>
      <c r="G353" s="44"/>
      <c r="H353" s="44"/>
      <c r="I353" s="44"/>
      <c r="J353" s="44"/>
      <c r="K353" s="44"/>
      <c r="L353" s="30"/>
      <c r="M353" s="44"/>
      <c r="N353" s="44"/>
      <c r="O353" s="45"/>
      <c r="P353" s="44"/>
      <c r="Q353" s="44"/>
      <c r="R353" s="44"/>
      <c r="S353" s="44"/>
    </row>
    <row r="354" spans="1:19" hidden="1" x14ac:dyDescent="0.25">
      <c r="A354" s="35">
        <v>321</v>
      </c>
      <c r="B354" s="46" t="s">
        <v>358</v>
      </c>
      <c r="C354" s="95">
        <f t="shared" si="25"/>
        <v>303134.12</v>
      </c>
      <c r="D354" s="43"/>
      <c r="E354" s="44">
        <v>303134.12</v>
      </c>
      <c r="F354" s="45"/>
      <c r="G354" s="44"/>
      <c r="H354" s="44"/>
      <c r="I354" s="44"/>
      <c r="J354" s="44"/>
      <c r="K354" s="44"/>
      <c r="L354" s="30"/>
      <c r="M354" s="44"/>
      <c r="N354" s="53"/>
      <c r="O354" s="58"/>
      <c r="P354" s="44"/>
      <c r="Q354" s="45"/>
      <c r="R354" s="44"/>
      <c r="S354" s="44"/>
    </row>
    <row r="355" spans="1:19" hidden="1" x14ac:dyDescent="0.25">
      <c r="A355" s="35">
        <v>322</v>
      </c>
      <c r="B355" s="46" t="s">
        <v>359</v>
      </c>
      <c r="C355" s="95">
        <f t="shared" si="25"/>
        <v>161766.13</v>
      </c>
      <c r="D355" s="43"/>
      <c r="E355" s="44">
        <v>161766.13</v>
      </c>
      <c r="F355" s="45"/>
      <c r="G355" s="44"/>
      <c r="H355" s="44"/>
      <c r="I355" s="44"/>
      <c r="J355" s="44"/>
      <c r="K355" s="44"/>
      <c r="L355" s="30"/>
      <c r="M355" s="44"/>
      <c r="N355" s="53"/>
      <c r="O355" s="64"/>
      <c r="P355" s="44"/>
      <c r="Q355" s="45"/>
      <c r="R355" s="44"/>
      <c r="S355" s="44"/>
    </row>
    <row r="356" spans="1:19" hidden="1" x14ac:dyDescent="0.25">
      <c r="A356" s="35">
        <v>323</v>
      </c>
      <c r="B356" s="46" t="s">
        <v>360</v>
      </c>
      <c r="C356" s="95">
        <f t="shared" si="25"/>
        <v>352836.57</v>
      </c>
      <c r="D356" s="43"/>
      <c r="E356" s="44">
        <v>352836.57</v>
      </c>
      <c r="F356" s="45"/>
      <c r="G356" s="45"/>
      <c r="H356" s="45"/>
      <c r="I356" s="45"/>
      <c r="J356" s="45"/>
      <c r="K356" s="44"/>
      <c r="L356" s="30"/>
      <c r="M356" s="44"/>
      <c r="N356" s="44"/>
      <c r="O356" s="44"/>
      <c r="P356" s="44"/>
      <c r="Q356" s="45"/>
      <c r="R356" s="44"/>
      <c r="S356" s="44"/>
    </row>
    <row r="357" spans="1:19" hidden="1" x14ac:dyDescent="0.25">
      <c r="A357" s="35">
        <v>324</v>
      </c>
      <c r="B357" s="46" t="s">
        <v>361</v>
      </c>
      <c r="C357" s="95">
        <f t="shared" si="25"/>
        <v>197488.54</v>
      </c>
      <c r="D357" s="43"/>
      <c r="E357" s="44">
        <v>197488.54</v>
      </c>
      <c r="F357" s="45"/>
      <c r="G357" s="45"/>
      <c r="H357" s="45"/>
      <c r="I357" s="45"/>
      <c r="J357" s="45"/>
      <c r="K357" s="44"/>
      <c r="L357" s="30"/>
      <c r="M357" s="44"/>
      <c r="N357" s="44"/>
      <c r="O357" s="44"/>
      <c r="P357" s="44"/>
      <c r="Q357" s="44"/>
      <c r="R357" s="44"/>
      <c r="S357" s="44"/>
    </row>
    <row r="358" spans="1:19" hidden="1" x14ac:dyDescent="0.25">
      <c r="A358" s="183" t="s">
        <v>1161</v>
      </c>
      <c r="B358" s="184"/>
      <c r="C358" s="26">
        <f>ROUND(SUM(E358+F358+G358+H358+I358+J358+K358+M358+O358+P358+Q358+S358+D358+R358),2)</f>
        <v>2975439.61</v>
      </c>
      <c r="D358" s="116">
        <f t="shared" ref="D358:S358" si="26">ROUND(SUM(D342:D357),2)</f>
        <v>0</v>
      </c>
      <c r="E358" s="87">
        <f t="shared" si="26"/>
        <v>2975439.61</v>
      </c>
      <c r="F358" s="116">
        <f t="shared" si="26"/>
        <v>0</v>
      </c>
      <c r="G358" s="116">
        <f t="shared" si="26"/>
        <v>0</v>
      </c>
      <c r="H358" s="116">
        <f t="shared" si="26"/>
        <v>0</v>
      </c>
      <c r="I358" s="116">
        <f t="shared" si="26"/>
        <v>0</v>
      </c>
      <c r="J358" s="116">
        <f t="shared" si="26"/>
        <v>0</v>
      </c>
      <c r="K358" s="116">
        <f t="shared" si="26"/>
        <v>0</v>
      </c>
      <c r="L358" s="116">
        <f t="shared" si="26"/>
        <v>0</v>
      </c>
      <c r="M358" s="116">
        <f t="shared" si="26"/>
        <v>0</v>
      </c>
      <c r="N358" s="116">
        <f t="shared" si="26"/>
        <v>0</v>
      </c>
      <c r="O358" s="116">
        <f t="shared" si="26"/>
        <v>0</v>
      </c>
      <c r="P358" s="116">
        <f t="shared" si="26"/>
        <v>0</v>
      </c>
      <c r="Q358" s="116">
        <f t="shared" si="26"/>
        <v>0</v>
      </c>
      <c r="R358" s="116">
        <f t="shared" si="26"/>
        <v>0</v>
      </c>
      <c r="S358" s="116">
        <f t="shared" si="26"/>
        <v>0</v>
      </c>
    </row>
    <row r="359" spans="1:19" ht="15.75" hidden="1" x14ac:dyDescent="0.25">
      <c r="A359" s="161" t="s">
        <v>1162</v>
      </c>
      <c r="B359" s="162"/>
      <c r="C359" s="167"/>
      <c r="D359" s="30"/>
      <c r="E359" s="50"/>
      <c r="F359" s="50"/>
      <c r="G359" s="50"/>
      <c r="H359" s="50"/>
      <c r="I359" s="50"/>
      <c r="J359" s="50"/>
      <c r="K359" s="50"/>
      <c r="L359" s="23"/>
      <c r="M359" s="50"/>
      <c r="N359" s="51"/>
      <c r="O359" s="50"/>
      <c r="P359" s="50"/>
      <c r="Q359" s="50"/>
      <c r="R359" s="50"/>
      <c r="S359" s="50"/>
    </row>
    <row r="360" spans="1:19" hidden="1" x14ac:dyDescent="0.25">
      <c r="A360" s="35">
        <v>325</v>
      </c>
      <c r="B360" s="36" t="s">
        <v>362</v>
      </c>
      <c r="C360" s="37">
        <f t="shared" ref="C360:C379" si="27">ROUND(SUM(D360+E360+F360+G360+H360+I360+J360+K360+M360+O360+P360+Q360+R360+S360),2)</f>
        <v>314901.64</v>
      </c>
      <c r="D360" s="43"/>
      <c r="E360" s="39">
        <v>314901.64</v>
      </c>
      <c r="F360" s="39"/>
      <c r="G360" s="39"/>
      <c r="H360" s="39"/>
      <c r="I360" s="39"/>
      <c r="J360" s="39"/>
      <c r="K360" s="39"/>
      <c r="L360" s="40"/>
      <c r="M360" s="39"/>
      <c r="N360" s="39"/>
      <c r="O360" s="41"/>
      <c r="P360" s="39"/>
      <c r="Q360" s="39"/>
      <c r="R360" s="39"/>
      <c r="S360" s="39"/>
    </row>
    <row r="361" spans="1:19" hidden="1" x14ac:dyDescent="0.25">
      <c r="A361" s="35">
        <v>326</v>
      </c>
      <c r="B361" s="42" t="s">
        <v>363</v>
      </c>
      <c r="C361" s="95">
        <f t="shared" si="27"/>
        <v>5360620.34</v>
      </c>
      <c r="D361" s="43">
        <v>95589.82</v>
      </c>
      <c r="E361" s="44">
        <v>188566.12</v>
      </c>
      <c r="F361" s="44"/>
      <c r="G361" s="44"/>
      <c r="H361" s="44"/>
      <c r="I361" s="44"/>
      <c r="J361" s="44"/>
      <c r="K361" s="44"/>
      <c r="L361" s="30"/>
      <c r="M361" s="44"/>
      <c r="N361" s="44"/>
      <c r="O361" s="45"/>
      <c r="P361" s="44"/>
      <c r="Q361" s="45">
        <v>5076464.4000000004</v>
      </c>
      <c r="R361" s="44"/>
      <c r="S361" s="44"/>
    </row>
    <row r="362" spans="1:19" hidden="1" x14ac:dyDescent="0.25">
      <c r="A362" s="35">
        <v>327</v>
      </c>
      <c r="B362" s="42" t="s">
        <v>364</v>
      </c>
      <c r="C362" s="95">
        <f t="shared" si="27"/>
        <v>94630.04</v>
      </c>
      <c r="D362" s="43"/>
      <c r="E362" s="44">
        <v>94630.04</v>
      </c>
      <c r="F362" s="44"/>
      <c r="G362" s="44"/>
      <c r="H362" s="44"/>
      <c r="I362" s="44"/>
      <c r="J362" s="44"/>
      <c r="K362" s="44"/>
      <c r="L362" s="30"/>
      <c r="M362" s="44"/>
      <c r="N362" s="44"/>
      <c r="O362" s="45"/>
      <c r="P362" s="44"/>
      <c r="Q362" s="45"/>
      <c r="R362" s="44"/>
      <c r="S362" s="44"/>
    </row>
    <row r="363" spans="1:19" hidden="1" x14ac:dyDescent="0.25">
      <c r="A363" s="35">
        <v>328</v>
      </c>
      <c r="B363" s="46" t="s">
        <v>365</v>
      </c>
      <c r="C363" s="95">
        <f t="shared" si="27"/>
        <v>2224214.7799999998</v>
      </c>
      <c r="D363" s="43">
        <v>40158.06</v>
      </c>
      <c r="E363" s="44">
        <v>51392.72</v>
      </c>
      <c r="F363" s="45"/>
      <c r="G363" s="44"/>
      <c r="H363" s="45"/>
      <c r="I363" s="45"/>
      <c r="J363" s="45"/>
      <c r="K363" s="44"/>
      <c r="L363" s="30"/>
      <c r="M363" s="44"/>
      <c r="N363" s="44"/>
      <c r="O363" s="45"/>
      <c r="P363" s="44">
        <v>2132664</v>
      </c>
      <c r="Q363" s="45"/>
      <c r="R363" s="44"/>
      <c r="S363" s="44"/>
    </row>
    <row r="364" spans="1:19" hidden="1" x14ac:dyDescent="0.25">
      <c r="A364" s="35">
        <v>329</v>
      </c>
      <c r="B364" s="46" t="s">
        <v>366</v>
      </c>
      <c r="C364" s="95">
        <f t="shared" si="27"/>
        <v>2224214.7799999998</v>
      </c>
      <c r="D364" s="43">
        <v>40158.06</v>
      </c>
      <c r="E364" s="44">
        <v>51392.72</v>
      </c>
      <c r="F364" s="44"/>
      <c r="G364" s="44"/>
      <c r="H364" s="44"/>
      <c r="I364" s="44"/>
      <c r="J364" s="44"/>
      <c r="K364" s="44"/>
      <c r="L364" s="30"/>
      <c r="M364" s="44"/>
      <c r="N364" s="44"/>
      <c r="O364" s="45"/>
      <c r="P364" s="44">
        <v>2132664</v>
      </c>
      <c r="Q364" s="44"/>
      <c r="R364" s="44"/>
      <c r="S364" s="44"/>
    </row>
    <row r="365" spans="1:19" hidden="1" x14ac:dyDescent="0.25">
      <c r="A365" s="35">
        <v>330</v>
      </c>
      <c r="B365" s="46" t="s">
        <v>367</v>
      </c>
      <c r="C365" s="95">
        <f t="shared" si="27"/>
        <v>7052285.6799999997</v>
      </c>
      <c r="D365" s="43">
        <v>126889.78</v>
      </c>
      <c r="E365" s="44">
        <v>186692.7</v>
      </c>
      <c r="F365" s="44">
        <v>1248939.6000000001</v>
      </c>
      <c r="G365" s="44"/>
      <c r="H365" s="44"/>
      <c r="I365" s="44"/>
      <c r="J365" s="44"/>
      <c r="K365" s="44"/>
      <c r="L365" s="30"/>
      <c r="M365" s="45"/>
      <c r="N365" s="44"/>
      <c r="O365" s="45"/>
      <c r="P365" s="44"/>
      <c r="Q365" s="45">
        <v>5489763.5999999996</v>
      </c>
      <c r="R365" s="44"/>
      <c r="S365" s="44"/>
    </row>
    <row r="366" spans="1:19" hidden="1" x14ac:dyDescent="0.25">
      <c r="A366" s="35">
        <v>331</v>
      </c>
      <c r="B366" s="46" t="s">
        <v>368</v>
      </c>
      <c r="C366" s="95">
        <f t="shared" si="27"/>
        <v>97050.17</v>
      </c>
      <c r="D366" s="43"/>
      <c r="E366" s="44">
        <v>97050.17</v>
      </c>
      <c r="F366" s="44"/>
      <c r="G366" s="44"/>
      <c r="H366" s="44"/>
      <c r="I366" s="44"/>
      <c r="J366" s="44"/>
      <c r="K366" s="44"/>
      <c r="L366" s="30"/>
      <c r="M366" s="44"/>
      <c r="N366" s="44"/>
      <c r="O366" s="48"/>
      <c r="P366" s="44"/>
      <c r="Q366" s="47"/>
      <c r="R366" s="44"/>
      <c r="S366" s="44"/>
    </row>
    <row r="367" spans="1:19" hidden="1" x14ac:dyDescent="0.25">
      <c r="A367" s="35">
        <v>332</v>
      </c>
      <c r="B367" s="46" t="s">
        <v>369</v>
      </c>
      <c r="C367" s="95">
        <f t="shared" si="27"/>
        <v>96280.01</v>
      </c>
      <c r="D367" s="43"/>
      <c r="E367" s="44">
        <v>96280.01</v>
      </c>
      <c r="F367" s="44"/>
      <c r="G367" s="44"/>
      <c r="H367" s="44"/>
      <c r="I367" s="44"/>
      <c r="J367" s="44"/>
      <c r="K367" s="44"/>
      <c r="L367" s="30"/>
      <c r="M367" s="44"/>
      <c r="N367" s="44"/>
      <c r="O367" s="48"/>
      <c r="P367" s="44"/>
      <c r="Q367" s="47"/>
      <c r="R367" s="44"/>
      <c r="S367" s="44"/>
    </row>
    <row r="368" spans="1:19" hidden="1" x14ac:dyDescent="0.25">
      <c r="A368" s="35">
        <v>333</v>
      </c>
      <c r="B368" s="46" t="s">
        <v>370</v>
      </c>
      <c r="C368" s="95">
        <f t="shared" si="27"/>
        <v>263286.77</v>
      </c>
      <c r="D368" s="43"/>
      <c r="E368" s="44">
        <v>263286.77</v>
      </c>
      <c r="F368" s="44"/>
      <c r="G368" s="44"/>
      <c r="H368" s="44"/>
      <c r="I368" s="44"/>
      <c r="J368" s="44"/>
      <c r="K368" s="44"/>
      <c r="L368" s="30"/>
      <c r="M368" s="44"/>
      <c r="N368" s="44"/>
      <c r="O368" s="45"/>
      <c r="P368" s="44"/>
      <c r="Q368" s="44"/>
      <c r="R368" s="44"/>
      <c r="S368" s="44"/>
    </row>
    <row r="369" spans="1:19" hidden="1" x14ac:dyDescent="0.25">
      <c r="A369" s="35">
        <v>334</v>
      </c>
      <c r="B369" s="46" t="s">
        <v>371</v>
      </c>
      <c r="C369" s="95">
        <f t="shared" si="27"/>
        <v>263390.12</v>
      </c>
      <c r="D369" s="43"/>
      <c r="E369" s="44">
        <v>263390.12</v>
      </c>
      <c r="F369" s="44"/>
      <c r="G369" s="44"/>
      <c r="H369" s="44"/>
      <c r="I369" s="44"/>
      <c r="J369" s="44"/>
      <c r="K369" s="44"/>
      <c r="L369" s="30"/>
      <c r="M369" s="44"/>
      <c r="N369" s="44"/>
      <c r="O369" s="45"/>
      <c r="P369" s="44"/>
      <c r="Q369" s="44"/>
      <c r="R369" s="44"/>
      <c r="S369" s="44"/>
    </row>
    <row r="370" spans="1:19" hidden="1" x14ac:dyDescent="0.25">
      <c r="A370" s="35">
        <v>335</v>
      </c>
      <c r="B370" s="46" t="s">
        <v>372</v>
      </c>
      <c r="C370" s="95">
        <f t="shared" si="27"/>
        <v>263439.34000000003</v>
      </c>
      <c r="D370" s="43"/>
      <c r="E370" s="44">
        <v>263439.34000000003</v>
      </c>
      <c r="F370" s="44"/>
      <c r="G370" s="44"/>
      <c r="H370" s="44"/>
      <c r="I370" s="44"/>
      <c r="J370" s="44"/>
      <c r="K370" s="44"/>
      <c r="L370" s="30"/>
      <c r="M370" s="44"/>
      <c r="N370" s="44"/>
      <c r="O370" s="45"/>
      <c r="P370" s="44"/>
      <c r="Q370" s="44"/>
      <c r="R370" s="44"/>
      <c r="S370" s="44"/>
    </row>
    <row r="371" spans="1:19" hidden="1" x14ac:dyDescent="0.25">
      <c r="A371" s="35">
        <v>336</v>
      </c>
      <c r="B371" s="46" t="s">
        <v>373</v>
      </c>
      <c r="C371" s="95">
        <f t="shared" si="27"/>
        <v>226996.7</v>
      </c>
      <c r="D371" s="43"/>
      <c r="E371" s="44">
        <v>226996.7</v>
      </c>
      <c r="F371" s="44"/>
      <c r="G371" s="44"/>
      <c r="H371" s="44"/>
      <c r="I371" s="44"/>
      <c r="J371" s="44"/>
      <c r="K371" s="44"/>
      <c r="L371" s="30"/>
      <c r="M371" s="44"/>
      <c r="N371" s="44"/>
      <c r="O371" s="45"/>
      <c r="P371" s="44"/>
      <c r="Q371" s="44"/>
      <c r="R371" s="44"/>
      <c r="S371" s="44"/>
    </row>
    <row r="372" spans="1:19" hidden="1" x14ac:dyDescent="0.25">
      <c r="A372" s="35">
        <v>337</v>
      </c>
      <c r="B372" s="46" t="s">
        <v>374</v>
      </c>
      <c r="C372" s="95">
        <f t="shared" si="27"/>
        <v>184651.25</v>
      </c>
      <c r="D372" s="43"/>
      <c r="E372" s="44">
        <v>184651.25</v>
      </c>
      <c r="F372" s="44"/>
      <c r="G372" s="44"/>
      <c r="H372" s="44"/>
      <c r="I372" s="44"/>
      <c r="J372" s="44"/>
      <c r="K372" s="44"/>
      <c r="L372" s="30"/>
      <c r="M372" s="44"/>
      <c r="N372" s="44"/>
      <c r="O372" s="45"/>
      <c r="P372" s="44"/>
      <c r="Q372" s="44"/>
      <c r="R372" s="44"/>
      <c r="S372" s="44"/>
    </row>
    <row r="373" spans="1:19" hidden="1" x14ac:dyDescent="0.25">
      <c r="A373" s="35">
        <v>338</v>
      </c>
      <c r="B373" s="46" t="s">
        <v>375</v>
      </c>
      <c r="C373" s="95">
        <f t="shared" si="27"/>
        <v>409470.47</v>
      </c>
      <c r="D373" s="43"/>
      <c r="E373" s="44">
        <v>409470.47</v>
      </c>
      <c r="F373" s="44"/>
      <c r="G373" s="44"/>
      <c r="H373" s="44"/>
      <c r="I373" s="44"/>
      <c r="J373" s="44"/>
      <c r="K373" s="44"/>
      <c r="L373" s="30"/>
      <c r="M373" s="44"/>
      <c r="N373" s="44"/>
      <c r="O373" s="45"/>
      <c r="P373" s="44"/>
      <c r="Q373" s="44"/>
      <c r="R373" s="44"/>
      <c r="S373" s="44"/>
    </row>
    <row r="374" spans="1:19" hidden="1" x14ac:dyDescent="0.25">
      <c r="A374" s="35">
        <v>339</v>
      </c>
      <c r="B374" s="46" t="s">
        <v>376</v>
      </c>
      <c r="C374" s="95">
        <f t="shared" si="27"/>
        <v>484361.39</v>
      </c>
      <c r="D374" s="43"/>
      <c r="E374" s="44">
        <v>484361.39</v>
      </c>
      <c r="F374" s="44"/>
      <c r="G374" s="44"/>
      <c r="H374" s="44"/>
      <c r="I374" s="44"/>
      <c r="J374" s="44"/>
      <c r="K374" s="44"/>
      <c r="L374" s="30"/>
      <c r="M374" s="44"/>
      <c r="N374" s="44"/>
      <c r="O374" s="45"/>
      <c r="P374" s="44"/>
      <c r="Q374" s="44"/>
      <c r="R374" s="44"/>
      <c r="S374" s="44"/>
    </row>
    <row r="375" spans="1:19" hidden="1" x14ac:dyDescent="0.25">
      <c r="A375" s="35">
        <v>340</v>
      </c>
      <c r="B375" s="46" t="s">
        <v>377</v>
      </c>
      <c r="C375" s="95">
        <f t="shared" si="27"/>
        <v>573598.85</v>
      </c>
      <c r="D375" s="43"/>
      <c r="E375" s="44">
        <v>573598.85</v>
      </c>
      <c r="F375" s="44"/>
      <c r="G375" s="44"/>
      <c r="H375" s="44"/>
      <c r="I375" s="44"/>
      <c r="J375" s="44"/>
      <c r="K375" s="44"/>
      <c r="L375" s="30"/>
      <c r="M375" s="44"/>
      <c r="N375" s="44"/>
      <c r="O375" s="45"/>
      <c r="P375" s="44"/>
      <c r="Q375" s="44"/>
      <c r="R375" s="44"/>
      <c r="S375" s="44"/>
    </row>
    <row r="376" spans="1:19" hidden="1" x14ac:dyDescent="0.25">
      <c r="A376" s="35">
        <v>341</v>
      </c>
      <c r="B376" s="46" t="s">
        <v>378</v>
      </c>
      <c r="C376" s="95">
        <f t="shared" si="27"/>
        <v>646489.46</v>
      </c>
      <c r="D376" s="43"/>
      <c r="E376" s="44">
        <v>646489.46</v>
      </c>
      <c r="F376" s="48"/>
      <c r="G376" s="48"/>
      <c r="H376" s="48"/>
      <c r="I376" s="48"/>
      <c r="J376" s="48"/>
      <c r="K376" s="44"/>
      <c r="L376" s="30"/>
      <c r="M376" s="44"/>
      <c r="N376" s="44"/>
      <c r="O376" s="47"/>
      <c r="P376" s="44"/>
      <c r="Q376" s="44"/>
      <c r="R376" s="44"/>
      <c r="S376" s="44"/>
    </row>
    <row r="377" spans="1:19" hidden="1" x14ac:dyDescent="0.25">
      <c r="A377" s="35">
        <v>342</v>
      </c>
      <c r="B377" s="46" t="s">
        <v>379</v>
      </c>
      <c r="C377" s="95">
        <f t="shared" si="27"/>
        <v>426868.33</v>
      </c>
      <c r="D377" s="43"/>
      <c r="E377" s="44">
        <v>426868.33</v>
      </c>
      <c r="F377" s="44"/>
      <c r="G377" s="44"/>
      <c r="H377" s="44"/>
      <c r="I377" s="44"/>
      <c r="J377" s="44"/>
      <c r="K377" s="44"/>
      <c r="L377" s="30"/>
      <c r="M377" s="44"/>
      <c r="N377" s="44"/>
      <c r="O377" s="45"/>
      <c r="P377" s="44"/>
      <c r="Q377" s="44"/>
      <c r="R377" s="44"/>
      <c r="S377" s="44"/>
    </row>
    <row r="378" spans="1:19" hidden="1" x14ac:dyDescent="0.25">
      <c r="A378" s="35">
        <v>343</v>
      </c>
      <c r="B378" s="46" t="s">
        <v>381</v>
      </c>
      <c r="C378" s="95">
        <f t="shared" si="27"/>
        <v>304366.8</v>
      </c>
      <c r="D378" s="43"/>
      <c r="E378" s="44">
        <v>304366.8</v>
      </c>
      <c r="F378" s="47"/>
      <c r="G378" s="47"/>
      <c r="H378" s="47"/>
      <c r="I378" s="47"/>
      <c r="J378" s="47"/>
      <c r="K378" s="44"/>
      <c r="L378" s="30"/>
      <c r="M378" s="44"/>
      <c r="N378" s="44"/>
      <c r="O378" s="48"/>
      <c r="P378" s="44"/>
      <c r="Q378" s="44"/>
      <c r="R378" s="44"/>
      <c r="S378" s="44"/>
    </row>
    <row r="379" spans="1:19" hidden="1" x14ac:dyDescent="0.25">
      <c r="A379" s="35">
        <v>344</v>
      </c>
      <c r="B379" s="46" t="s">
        <v>380</v>
      </c>
      <c r="C379" s="95">
        <f t="shared" si="27"/>
        <v>10859260.07</v>
      </c>
      <c r="D379" s="43">
        <v>196537.05</v>
      </c>
      <c r="E379" s="44">
        <v>185560.21000000002</v>
      </c>
      <c r="F379" s="44"/>
      <c r="G379" s="44">
        <v>6280622.4000000004</v>
      </c>
      <c r="H379" s="44"/>
      <c r="I379" s="44"/>
      <c r="J379" s="44"/>
      <c r="K379" s="44"/>
      <c r="L379" s="30">
        <v>2</v>
      </c>
      <c r="M379" s="44">
        <v>4196540.41</v>
      </c>
      <c r="N379" s="44"/>
      <c r="O379" s="45"/>
      <c r="P379" s="44"/>
      <c r="Q379" s="48"/>
      <c r="R379" s="44"/>
      <c r="S379" s="44"/>
    </row>
    <row r="380" spans="1:19" hidden="1" x14ac:dyDescent="0.25">
      <c r="A380" s="187" t="s">
        <v>1163</v>
      </c>
      <c r="B380" s="187"/>
      <c r="C380" s="26">
        <f>ROUND(SUM(E380+F380+G380+H380+I380+J380+K380+M380+O380+P380+Q380+S380+D380+R380),2)</f>
        <v>32370376.989999998</v>
      </c>
      <c r="D380" s="116">
        <f t="shared" ref="D380:S380" si="28">ROUND(SUM(D360:D379),2)</f>
        <v>499332.77</v>
      </c>
      <c r="E380" s="87">
        <f t="shared" si="28"/>
        <v>5313385.8099999996</v>
      </c>
      <c r="F380" s="116">
        <f t="shared" si="28"/>
        <v>1248939.6000000001</v>
      </c>
      <c r="G380" s="116">
        <f t="shared" si="28"/>
        <v>6280622.4000000004</v>
      </c>
      <c r="H380" s="116">
        <f t="shared" si="28"/>
        <v>0</v>
      </c>
      <c r="I380" s="116">
        <f t="shared" si="28"/>
        <v>0</v>
      </c>
      <c r="J380" s="116">
        <f t="shared" si="28"/>
        <v>0</v>
      </c>
      <c r="K380" s="116">
        <f t="shared" si="28"/>
        <v>0</v>
      </c>
      <c r="L380" s="28">
        <f t="shared" si="28"/>
        <v>2</v>
      </c>
      <c r="M380" s="116">
        <f t="shared" si="28"/>
        <v>4196540.41</v>
      </c>
      <c r="N380" s="116">
        <f t="shared" si="28"/>
        <v>0</v>
      </c>
      <c r="O380" s="116">
        <f t="shared" si="28"/>
        <v>0</v>
      </c>
      <c r="P380" s="116">
        <f t="shared" si="28"/>
        <v>4265328</v>
      </c>
      <c r="Q380" s="116">
        <f t="shared" si="28"/>
        <v>10566228</v>
      </c>
      <c r="R380" s="116">
        <f t="shared" si="28"/>
        <v>0</v>
      </c>
      <c r="S380" s="116">
        <f t="shared" si="28"/>
        <v>0</v>
      </c>
    </row>
    <row r="381" spans="1:19" ht="15.75" hidden="1" x14ac:dyDescent="0.25">
      <c r="A381" s="188" t="s">
        <v>1164</v>
      </c>
      <c r="B381" s="189"/>
      <c r="C381" s="190"/>
      <c r="D381" s="65"/>
      <c r="E381" s="50"/>
      <c r="F381" s="50"/>
      <c r="G381" s="50"/>
      <c r="H381" s="50"/>
      <c r="I381" s="50"/>
      <c r="J381" s="50"/>
      <c r="K381" s="50"/>
      <c r="L381" s="28"/>
      <c r="M381" s="50"/>
      <c r="N381" s="116"/>
      <c r="O381" s="50"/>
      <c r="P381" s="50"/>
      <c r="Q381" s="50"/>
      <c r="R381" s="50"/>
      <c r="S381" s="50"/>
    </row>
    <row r="382" spans="1:19" hidden="1" x14ac:dyDescent="0.25">
      <c r="A382" s="66">
        <v>345</v>
      </c>
      <c r="B382" s="36" t="s">
        <v>313</v>
      </c>
      <c r="C382" s="37">
        <f>ROUND(SUM(D382+E382+F382+G382+H382+I382+J382+K382+M382+O382+Q382+S382),2)</f>
        <v>3751444.8</v>
      </c>
      <c r="D382" s="37"/>
      <c r="E382" s="37"/>
      <c r="F382" s="37">
        <v>3751444.8</v>
      </c>
      <c r="G382" s="37"/>
      <c r="H382" s="37"/>
      <c r="I382" s="92"/>
      <c r="J382" s="92"/>
      <c r="K382" s="92"/>
      <c r="L382" s="93"/>
      <c r="M382" s="92"/>
      <c r="N382" s="92"/>
      <c r="O382" s="92"/>
      <c r="P382" s="92"/>
      <c r="Q382" s="92"/>
      <c r="R382" s="92"/>
      <c r="S382" s="92"/>
    </row>
    <row r="383" spans="1:19" hidden="1" x14ac:dyDescent="0.25">
      <c r="A383" s="66">
        <v>346</v>
      </c>
      <c r="B383" s="36" t="s">
        <v>388</v>
      </c>
      <c r="C383" s="37">
        <f>ROUND(SUM(D383+E383+F383+G383+H383+I383+J383+K383+M383+O383+Q383+S383),2)</f>
        <v>1366815.6</v>
      </c>
      <c r="D383" s="37"/>
      <c r="E383" s="37"/>
      <c r="F383" s="37">
        <v>1366815.6</v>
      </c>
      <c r="G383" s="67"/>
      <c r="H383" s="67"/>
      <c r="I383" s="67"/>
      <c r="J383" s="67"/>
      <c r="K383" s="67"/>
      <c r="L383" s="68"/>
      <c r="M383" s="67"/>
      <c r="N383" s="67"/>
      <c r="O383" s="67"/>
      <c r="P383" s="67"/>
      <c r="Q383" s="67"/>
      <c r="R383" s="67"/>
      <c r="S383" s="67"/>
    </row>
    <row r="384" spans="1:19" hidden="1" x14ac:dyDescent="0.25">
      <c r="A384" s="66">
        <v>347</v>
      </c>
      <c r="B384" s="36" t="s">
        <v>131</v>
      </c>
      <c r="C384" s="37">
        <f>ROUND(SUM(D384+E384+F384+G384+H384+I384+J384+K384+M384+O384+Q384+S384),2)</f>
        <v>1365506.4</v>
      </c>
      <c r="D384" s="37"/>
      <c r="E384" s="37"/>
      <c r="F384" s="37">
        <v>1365506.4</v>
      </c>
      <c r="G384" s="67"/>
      <c r="H384" s="67"/>
      <c r="I384" s="67"/>
      <c r="J384" s="67"/>
      <c r="K384" s="67"/>
      <c r="L384" s="68"/>
      <c r="M384" s="67"/>
      <c r="N384" s="67"/>
      <c r="O384" s="67"/>
      <c r="P384" s="67"/>
      <c r="Q384" s="67"/>
      <c r="R384" s="67"/>
      <c r="S384" s="67"/>
    </row>
    <row r="385" spans="1:19" hidden="1" x14ac:dyDescent="0.25">
      <c r="A385" s="66">
        <v>348</v>
      </c>
      <c r="B385" s="46" t="s">
        <v>389</v>
      </c>
      <c r="C385" s="95">
        <f>ROUND(SUM(D385+E385+F385+G385+H385+I385+J385+K385+M385+O385+P385+Q385+R385+S385),2)</f>
        <v>2253030.46</v>
      </c>
      <c r="D385" s="43">
        <v>33296.019999999997</v>
      </c>
      <c r="E385" s="44"/>
      <c r="F385" s="44"/>
      <c r="G385" s="44"/>
      <c r="H385" s="44"/>
      <c r="I385" s="44"/>
      <c r="J385" s="44"/>
      <c r="K385" s="44"/>
      <c r="L385" s="30"/>
      <c r="M385" s="44"/>
      <c r="N385" s="44"/>
      <c r="O385" s="45"/>
      <c r="P385" s="44"/>
      <c r="Q385" s="44"/>
      <c r="R385" s="44">
        <v>2219734.44</v>
      </c>
      <c r="S385" s="44"/>
    </row>
    <row r="386" spans="1:19" hidden="1" x14ac:dyDescent="0.25">
      <c r="A386" s="66">
        <v>349</v>
      </c>
      <c r="B386" s="36" t="s">
        <v>138</v>
      </c>
      <c r="C386" s="95">
        <f>ROUND(SUM(D386+E386+F386+G386+H386+I386+J386+K386+M386+O386+P386+Q386+R386+S386),2)</f>
        <v>1402791.6</v>
      </c>
      <c r="D386" s="37"/>
      <c r="E386" s="44"/>
      <c r="F386" s="44">
        <v>1402791.6</v>
      </c>
      <c r="G386" s="44"/>
      <c r="H386" s="44"/>
      <c r="I386" s="44"/>
      <c r="J386" s="44"/>
      <c r="K386" s="44"/>
      <c r="L386" s="35"/>
      <c r="M386" s="44"/>
      <c r="N386" s="44"/>
      <c r="O386" s="44"/>
      <c r="P386" s="44"/>
      <c r="Q386" s="44"/>
      <c r="R386" s="44"/>
      <c r="S386" s="44"/>
    </row>
    <row r="387" spans="1:19" hidden="1" x14ac:dyDescent="0.25">
      <c r="A387" s="154" t="s">
        <v>1165</v>
      </c>
      <c r="B387" s="155"/>
      <c r="C387" s="26">
        <f>ROUND(SUM(E387+F387+G387+H387+I387+J387+K387+M387+O387+P387+Q387+S387+D387+R387),2)</f>
        <v>10139588.859999999</v>
      </c>
      <c r="D387" s="49">
        <f t="shared" ref="D387:S387" si="29">ROUND(SUM(D382:D386),2)</f>
        <v>33296.019999999997</v>
      </c>
      <c r="E387" s="49">
        <f t="shared" si="29"/>
        <v>0</v>
      </c>
      <c r="F387" s="49">
        <f t="shared" si="29"/>
        <v>7886558.4000000004</v>
      </c>
      <c r="G387" s="49">
        <f t="shared" si="29"/>
        <v>0</v>
      </c>
      <c r="H387" s="49">
        <f t="shared" si="29"/>
        <v>0</v>
      </c>
      <c r="I387" s="49">
        <f t="shared" si="29"/>
        <v>0</v>
      </c>
      <c r="J387" s="49">
        <f t="shared" si="29"/>
        <v>0</v>
      </c>
      <c r="K387" s="49">
        <f t="shared" si="29"/>
        <v>0</v>
      </c>
      <c r="L387" s="49">
        <f t="shared" si="29"/>
        <v>0</v>
      </c>
      <c r="M387" s="49">
        <f t="shared" si="29"/>
        <v>0</v>
      </c>
      <c r="N387" s="49">
        <f t="shared" si="29"/>
        <v>0</v>
      </c>
      <c r="O387" s="49">
        <f t="shared" si="29"/>
        <v>0</v>
      </c>
      <c r="P387" s="49">
        <f t="shared" si="29"/>
        <v>0</v>
      </c>
      <c r="Q387" s="49">
        <f t="shared" si="29"/>
        <v>0</v>
      </c>
      <c r="R387" s="49">
        <f t="shared" si="29"/>
        <v>2219734.44</v>
      </c>
      <c r="S387" s="49">
        <f t="shared" si="29"/>
        <v>0</v>
      </c>
    </row>
    <row r="388" spans="1:19" ht="15.75" hidden="1" x14ac:dyDescent="0.25">
      <c r="A388" s="156" t="s">
        <v>1166</v>
      </c>
      <c r="B388" s="157"/>
      <c r="C388" s="158"/>
      <c r="D388" s="61"/>
      <c r="E388" s="50"/>
      <c r="F388" s="50"/>
      <c r="G388" s="50"/>
      <c r="H388" s="50"/>
      <c r="I388" s="50"/>
      <c r="J388" s="50"/>
      <c r="K388" s="50"/>
      <c r="L388" s="28"/>
      <c r="M388" s="50"/>
      <c r="N388" s="116"/>
      <c r="O388" s="50"/>
      <c r="P388" s="50"/>
      <c r="Q388" s="50"/>
      <c r="R388" s="50"/>
      <c r="S388" s="50"/>
    </row>
    <row r="389" spans="1:19" hidden="1" x14ac:dyDescent="0.25">
      <c r="A389" s="66">
        <v>350</v>
      </c>
      <c r="B389" s="36" t="s">
        <v>391</v>
      </c>
      <c r="C389" s="37">
        <f t="shared" ref="C389:C420" si="30">ROUND(SUM(D389+E389+F389+G389+H389+I389+J389+K389+M389+O389+P389+Q389+R389+S389),2)</f>
        <v>9098490.8900000006</v>
      </c>
      <c r="D389" s="43">
        <v>141583.21</v>
      </c>
      <c r="E389" s="59">
        <v>74648.45</v>
      </c>
      <c r="F389" s="59"/>
      <c r="G389" s="59"/>
      <c r="H389" s="59"/>
      <c r="I389" s="59"/>
      <c r="J389" s="59"/>
      <c r="K389" s="59"/>
      <c r="L389" s="40">
        <v>5</v>
      </c>
      <c r="M389" s="59">
        <v>8882259.2300000004</v>
      </c>
      <c r="N389" s="69"/>
      <c r="O389" s="59"/>
      <c r="P389" s="59"/>
      <c r="Q389" s="59"/>
      <c r="R389" s="59"/>
      <c r="S389" s="59"/>
    </row>
    <row r="390" spans="1:19" hidden="1" x14ac:dyDescent="0.25">
      <c r="A390" s="66">
        <v>351</v>
      </c>
      <c r="B390" s="36" t="s">
        <v>392</v>
      </c>
      <c r="C390" s="37">
        <f t="shared" si="30"/>
        <v>2202119.4</v>
      </c>
      <c r="D390" s="43">
        <f>ROUND((F390+G390+H390+I390+J390+K390+M390+O390+P390+Q390+R390+S390)*0.0214,2)</f>
        <v>46138</v>
      </c>
      <c r="E390" s="59"/>
      <c r="F390" s="59"/>
      <c r="G390" s="59"/>
      <c r="H390" s="59"/>
      <c r="I390" s="59"/>
      <c r="J390" s="59"/>
      <c r="K390" s="59"/>
      <c r="L390" s="40">
        <v>1</v>
      </c>
      <c r="M390" s="59">
        <v>2155981.4</v>
      </c>
      <c r="N390" s="69"/>
      <c r="O390" s="59"/>
      <c r="P390" s="59"/>
      <c r="Q390" s="59"/>
      <c r="R390" s="59"/>
      <c r="S390" s="59"/>
    </row>
    <row r="391" spans="1:19" hidden="1" x14ac:dyDescent="0.25">
      <c r="A391" s="66">
        <v>352</v>
      </c>
      <c r="B391" s="36" t="s">
        <v>393</v>
      </c>
      <c r="C391" s="37">
        <f t="shared" si="30"/>
        <v>161167.59</v>
      </c>
      <c r="D391" s="38"/>
      <c r="E391" s="39">
        <v>161167.59</v>
      </c>
      <c r="F391" s="39"/>
      <c r="G391" s="39"/>
      <c r="H391" s="39"/>
      <c r="I391" s="39"/>
      <c r="J391" s="39"/>
      <c r="K391" s="39"/>
      <c r="L391" s="40"/>
      <c r="M391" s="39"/>
      <c r="N391" s="39"/>
      <c r="O391" s="41"/>
      <c r="P391" s="39"/>
      <c r="Q391" s="39"/>
      <c r="R391" s="39"/>
      <c r="S391" s="39"/>
    </row>
    <row r="392" spans="1:19" hidden="1" x14ac:dyDescent="0.25">
      <c r="A392" s="66">
        <v>353</v>
      </c>
      <c r="B392" s="36" t="s">
        <v>1104</v>
      </c>
      <c r="C392" s="37">
        <f t="shared" si="30"/>
        <v>850000</v>
      </c>
      <c r="D392" s="38"/>
      <c r="E392" s="39"/>
      <c r="F392" s="39"/>
      <c r="G392" s="39">
        <v>850000</v>
      </c>
      <c r="H392" s="39"/>
      <c r="I392" s="39"/>
      <c r="J392" s="39"/>
      <c r="K392" s="39"/>
      <c r="L392" s="40"/>
      <c r="M392" s="39"/>
      <c r="N392" s="39"/>
      <c r="O392" s="41"/>
      <c r="P392" s="39"/>
      <c r="Q392" s="39"/>
      <c r="R392" s="39"/>
      <c r="S392" s="39"/>
    </row>
    <row r="393" spans="1:19" hidden="1" x14ac:dyDescent="0.25">
      <c r="A393" s="66">
        <v>354</v>
      </c>
      <c r="B393" s="36" t="s">
        <v>962</v>
      </c>
      <c r="C393" s="37">
        <f t="shared" si="30"/>
        <v>1553816</v>
      </c>
      <c r="D393" s="38"/>
      <c r="E393" s="39"/>
      <c r="F393" s="39"/>
      <c r="G393" s="39"/>
      <c r="H393" s="39"/>
      <c r="I393" s="39"/>
      <c r="J393" s="39"/>
      <c r="K393" s="39"/>
      <c r="L393" s="40"/>
      <c r="M393" s="39"/>
      <c r="N393" s="39"/>
      <c r="O393" s="41">
        <v>1553816</v>
      </c>
      <c r="P393" s="39"/>
      <c r="Q393" s="39"/>
      <c r="R393" s="39"/>
      <c r="S393" s="39"/>
    </row>
    <row r="394" spans="1:19" hidden="1" x14ac:dyDescent="0.25">
      <c r="A394" s="66">
        <v>355</v>
      </c>
      <c r="B394" s="36" t="s">
        <v>963</v>
      </c>
      <c r="C394" s="37">
        <f t="shared" si="30"/>
        <v>3047860</v>
      </c>
      <c r="D394" s="38"/>
      <c r="E394" s="39"/>
      <c r="F394" s="39"/>
      <c r="G394" s="39"/>
      <c r="H394" s="39"/>
      <c r="I394" s="39"/>
      <c r="J394" s="39"/>
      <c r="K394" s="39"/>
      <c r="L394" s="40"/>
      <c r="M394" s="39"/>
      <c r="N394" s="39"/>
      <c r="O394" s="41">
        <v>3047860</v>
      </c>
      <c r="P394" s="39"/>
      <c r="Q394" s="39"/>
      <c r="R394" s="39"/>
      <c r="S394" s="39"/>
    </row>
    <row r="395" spans="1:19" hidden="1" x14ac:dyDescent="0.25">
      <c r="A395" s="66">
        <v>356</v>
      </c>
      <c r="B395" s="36" t="s">
        <v>964</v>
      </c>
      <c r="C395" s="37">
        <f t="shared" si="30"/>
        <v>2502651.6</v>
      </c>
      <c r="D395" s="38"/>
      <c r="E395" s="39"/>
      <c r="F395" s="39"/>
      <c r="G395" s="39"/>
      <c r="H395" s="39"/>
      <c r="I395" s="39"/>
      <c r="J395" s="39"/>
      <c r="K395" s="39"/>
      <c r="L395" s="40"/>
      <c r="M395" s="39"/>
      <c r="N395" s="39"/>
      <c r="O395" s="41"/>
      <c r="P395" s="39"/>
      <c r="Q395" s="39">
        <v>2502651.6</v>
      </c>
      <c r="R395" s="39"/>
      <c r="S395" s="39"/>
    </row>
    <row r="396" spans="1:19" hidden="1" x14ac:dyDescent="0.25">
      <c r="A396" s="66">
        <v>357</v>
      </c>
      <c r="B396" s="42" t="s">
        <v>394</v>
      </c>
      <c r="C396" s="95">
        <f t="shared" si="30"/>
        <v>284863.18</v>
      </c>
      <c r="D396" s="43"/>
      <c r="E396" s="44">
        <v>284863.18</v>
      </c>
      <c r="F396" s="44"/>
      <c r="G396" s="44"/>
      <c r="H396" s="44"/>
      <c r="I396" s="44"/>
      <c r="J396" s="44"/>
      <c r="K396" s="44"/>
      <c r="L396" s="30"/>
      <c r="M396" s="44"/>
      <c r="N396" s="44"/>
      <c r="O396" s="45"/>
      <c r="P396" s="44"/>
      <c r="Q396" s="45"/>
      <c r="R396" s="44"/>
      <c r="S396" s="44"/>
    </row>
    <row r="397" spans="1:19" hidden="1" x14ac:dyDescent="0.25">
      <c r="A397" s="66">
        <v>358</v>
      </c>
      <c r="B397" s="42" t="s">
        <v>395</v>
      </c>
      <c r="C397" s="95">
        <f t="shared" si="30"/>
        <v>368798.73</v>
      </c>
      <c r="D397" s="43"/>
      <c r="E397" s="44">
        <v>368798.73</v>
      </c>
      <c r="F397" s="44"/>
      <c r="G397" s="44"/>
      <c r="H397" s="44"/>
      <c r="I397" s="44"/>
      <c r="J397" s="44"/>
      <c r="K397" s="44"/>
      <c r="L397" s="30"/>
      <c r="M397" s="44"/>
      <c r="N397" s="44"/>
      <c r="O397" s="45"/>
      <c r="P397" s="44"/>
      <c r="Q397" s="45"/>
      <c r="R397" s="44"/>
      <c r="S397" s="44"/>
    </row>
    <row r="398" spans="1:19" hidden="1" x14ac:dyDescent="0.25">
      <c r="A398" s="66">
        <v>359</v>
      </c>
      <c r="B398" s="46" t="s">
        <v>396</v>
      </c>
      <c r="C398" s="95">
        <f t="shared" si="30"/>
        <v>831094.9</v>
      </c>
      <c r="D398" s="43"/>
      <c r="E398" s="44">
        <v>831094.9</v>
      </c>
      <c r="F398" s="45"/>
      <c r="G398" s="44"/>
      <c r="H398" s="45"/>
      <c r="I398" s="45"/>
      <c r="J398" s="45"/>
      <c r="K398" s="44"/>
      <c r="L398" s="30"/>
      <c r="M398" s="44"/>
      <c r="N398" s="44"/>
      <c r="O398" s="45"/>
      <c r="P398" s="44"/>
      <c r="Q398" s="45"/>
      <c r="R398" s="44"/>
      <c r="S398" s="44"/>
    </row>
    <row r="399" spans="1:19" hidden="1" x14ac:dyDescent="0.25">
      <c r="A399" s="66">
        <v>360</v>
      </c>
      <c r="B399" s="46" t="s">
        <v>397</v>
      </c>
      <c r="C399" s="95">
        <f t="shared" si="30"/>
        <v>14941987.91</v>
      </c>
      <c r="D399" s="43">
        <v>41644.86</v>
      </c>
      <c r="E399" s="44">
        <v>170935.03</v>
      </c>
      <c r="F399" s="44"/>
      <c r="G399" s="44"/>
      <c r="H399" s="44"/>
      <c r="I399" s="44"/>
      <c r="J399" s="44"/>
      <c r="K399" s="44"/>
      <c r="L399" s="30"/>
      <c r="M399" s="44"/>
      <c r="N399" s="44" t="s">
        <v>54</v>
      </c>
      <c r="O399" s="45">
        <v>14729408.02</v>
      </c>
      <c r="P399" s="44"/>
      <c r="Q399" s="44"/>
      <c r="R399" s="44"/>
      <c r="S399" s="44"/>
    </row>
    <row r="400" spans="1:19" hidden="1" x14ac:dyDescent="0.25">
      <c r="A400" s="66">
        <v>361</v>
      </c>
      <c r="B400" s="46" t="s">
        <v>398</v>
      </c>
      <c r="C400" s="95">
        <f t="shared" si="30"/>
        <v>9525215.8699999992</v>
      </c>
      <c r="D400" s="43">
        <f>ROUND((F400+G400+H400+I400+J400+K400+M400+O400+P400+Q400+R400+S400)*0.0214,2)</f>
        <v>191782.32</v>
      </c>
      <c r="E400" s="44">
        <v>371642.75</v>
      </c>
      <c r="F400" s="44"/>
      <c r="G400" s="44"/>
      <c r="H400" s="44"/>
      <c r="I400" s="44"/>
      <c r="J400" s="44"/>
      <c r="K400" s="44"/>
      <c r="L400" s="30"/>
      <c r="M400" s="45"/>
      <c r="N400" s="44" t="s">
        <v>54</v>
      </c>
      <c r="O400" s="45">
        <v>3543223.2</v>
      </c>
      <c r="P400" s="44"/>
      <c r="Q400" s="45">
        <v>5418567.5999999996</v>
      </c>
      <c r="R400" s="44"/>
      <c r="S400" s="44"/>
    </row>
    <row r="401" spans="1:19" hidden="1" x14ac:dyDescent="0.25">
      <c r="A401" s="66">
        <v>362</v>
      </c>
      <c r="B401" s="46" t="s">
        <v>399</v>
      </c>
      <c r="C401" s="95">
        <f t="shared" si="30"/>
        <v>16749736.529999999</v>
      </c>
      <c r="D401" s="43">
        <v>45493.3</v>
      </c>
      <c r="E401" s="44">
        <v>173289.64</v>
      </c>
      <c r="F401" s="44"/>
      <c r="G401" s="44"/>
      <c r="H401" s="44"/>
      <c r="I401" s="44"/>
      <c r="J401" s="44"/>
      <c r="K401" s="44"/>
      <c r="L401" s="30"/>
      <c r="M401" s="44"/>
      <c r="N401" s="44" t="s">
        <v>54</v>
      </c>
      <c r="O401" s="45">
        <v>16530953.59</v>
      </c>
      <c r="P401" s="44"/>
      <c r="Q401" s="44"/>
      <c r="R401" s="44"/>
      <c r="S401" s="44"/>
    </row>
    <row r="402" spans="1:19" hidden="1" x14ac:dyDescent="0.25">
      <c r="A402" s="66">
        <v>363</v>
      </c>
      <c r="B402" s="46" t="s">
        <v>400</v>
      </c>
      <c r="C402" s="95">
        <f t="shared" si="30"/>
        <v>72718.039999999994</v>
      </c>
      <c r="D402" s="43"/>
      <c r="E402" s="44">
        <v>72718.039999999994</v>
      </c>
      <c r="F402" s="44"/>
      <c r="G402" s="44"/>
      <c r="H402" s="44"/>
      <c r="I402" s="44"/>
      <c r="J402" s="44"/>
      <c r="K402" s="44"/>
      <c r="L402" s="30"/>
      <c r="M402" s="44"/>
      <c r="N402" s="44"/>
      <c r="O402" s="45"/>
      <c r="P402" s="44"/>
      <c r="Q402" s="44"/>
      <c r="R402" s="44"/>
      <c r="S402" s="44"/>
    </row>
    <row r="403" spans="1:19" hidden="1" x14ac:dyDescent="0.25">
      <c r="A403" s="66">
        <v>364</v>
      </c>
      <c r="B403" s="46" t="s">
        <v>401</v>
      </c>
      <c r="C403" s="95">
        <f t="shared" si="30"/>
        <v>150046.44</v>
      </c>
      <c r="D403" s="43"/>
      <c r="E403" s="44">
        <v>150046.44</v>
      </c>
      <c r="F403" s="44"/>
      <c r="G403" s="44"/>
      <c r="H403" s="44"/>
      <c r="I403" s="44"/>
      <c r="J403" s="44"/>
      <c r="K403" s="44"/>
      <c r="L403" s="30"/>
      <c r="M403" s="44"/>
      <c r="N403" s="44"/>
      <c r="O403" s="45"/>
      <c r="P403" s="44"/>
      <c r="Q403" s="44"/>
      <c r="R403" s="44"/>
      <c r="S403" s="44"/>
    </row>
    <row r="404" spans="1:19" hidden="1" x14ac:dyDescent="0.25">
      <c r="A404" s="66">
        <v>365</v>
      </c>
      <c r="B404" s="46" t="s">
        <v>402</v>
      </c>
      <c r="C404" s="95">
        <f t="shared" si="30"/>
        <v>178409.94</v>
      </c>
      <c r="D404" s="43"/>
      <c r="E404" s="44">
        <v>178409.94</v>
      </c>
      <c r="F404" s="44"/>
      <c r="G404" s="44"/>
      <c r="H404" s="44"/>
      <c r="I404" s="44"/>
      <c r="J404" s="44"/>
      <c r="K404" s="44"/>
      <c r="L404" s="30"/>
      <c r="M404" s="44"/>
      <c r="N404" s="44"/>
      <c r="O404" s="45"/>
      <c r="P404" s="44"/>
      <c r="Q404" s="44"/>
      <c r="R404" s="44"/>
      <c r="S404" s="44"/>
    </row>
    <row r="405" spans="1:19" hidden="1" x14ac:dyDescent="0.25">
      <c r="A405" s="66">
        <v>366</v>
      </c>
      <c r="B405" s="46" t="s">
        <v>403</v>
      </c>
      <c r="C405" s="95">
        <f t="shared" si="30"/>
        <v>131368.60999999999</v>
      </c>
      <c r="D405" s="43"/>
      <c r="E405" s="44">
        <v>131368.60999999999</v>
      </c>
      <c r="F405" s="44"/>
      <c r="G405" s="44"/>
      <c r="H405" s="44"/>
      <c r="I405" s="44"/>
      <c r="J405" s="44"/>
      <c r="K405" s="44"/>
      <c r="L405" s="30"/>
      <c r="M405" s="44"/>
      <c r="N405" s="44"/>
      <c r="O405" s="45"/>
      <c r="P405" s="44"/>
      <c r="Q405" s="44"/>
      <c r="R405" s="44"/>
      <c r="S405" s="44"/>
    </row>
    <row r="406" spans="1:19" hidden="1" x14ac:dyDescent="0.25">
      <c r="A406" s="66">
        <v>367</v>
      </c>
      <c r="B406" s="46" t="s">
        <v>404</v>
      </c>
      <c r="C406" s="95">
        <f t="shared" si="30"/>
        <v>157878.01999999999</v>
      </c>
      <c r="D406" s="43"/>
      <c r="E406" s="44">
        <v>157878.01999999999</v>
      </c>
      <c r="F406" s="45"/>
      <c r="G406" s="45"/>
      <c r="H406" s="45"/>
      <c r="I406" s="45"/>
      <c r="J406" s="45"/>
      <c r="K406" s="44"/>
      <c r="L406" s="30"/>
      <c r="M406" s="44"/>
      <c r="N406" s="44"/>
      <c r="O406" s="44"/>
      <c r="P406" s="44"/>
      <c r="Q406" s="44"/>
      <c r="R406" s="44"/>
      <c r="S406" s="44"/>
    </row>
    <row r="407" spans="1:19" hidden="1" x14ac:dyDescent="0.25">
      <c r="A407" s="66">
        <v>368</v>
      </c>
      <c r="B407" s="46" t="s">
        <v>405</v>
      </c>
      <c r="C407" s="95">
        <f t="shared" si="30"/>
        <v>8592278.9900000002</v>
      </c>
      <c r="D407" s="43">
        <v>41131.019999999997</v>
      </c>
      <c r="E407" s="44"/>
      <c r="F407" s="45"/>
      <c r="G407" s="47"/>
      <c r="H407" s="47"/>
      <c r="I407" s="47"/>
      <c r="J407" s="47"/>
      <c r="K407" s="44"/>
      <c r="L407" s="30"/>
      <c r="M407" s="44"/>
      <c r="N407" s="53"/>
      <c r="O407" s="53"/>
      <c r="P407" s="44"/>
      <c r="Q407" s="44">
        <v>8551147.9700000007</v>
      </c>
      <c r="R407" s="44"/>
      <c r="S407" s="44"/>
    </row>
    <row r="408" spans="1:19" hidden="1" x14ac:dyDescent="0.25">
      <c r="A408" s="66">
        <v>369</v>
      </c>
      <c r="B408" s="46" t="s">
        <v>406</v>
      </c>
      <c r="C408" s="95">
        <f t="shared" si="30"/>
        <v>443915.21</v>
      </c>
      <c r="D408" s="43"/>
      <c r="E408" s="44">
        <v>443915.21</v>
      </c>
      <c r="F408" s="45"/>
      <c r="G408" s="44"/>
      <c r="H408" s="44"/>
      <c r="I408" s="44"/>
      <c r="J408" s="44"/>
      <c r="K408" s="44"/>
      <c r="L408" s="30"/>
      <c r="M408" s="44"/>
      <c r="N408" s="53"/>
      <c r="O408" s="58"/>
      <c r="P408" s="44"/>
      <c r="Q408" s="45"/>
      <c r="R408" s="44"/>
      <c r="S408" s="44"/>
    </row>
    <row r="409" spans="1:19" hidden="1" x14ac:dyDescent="0.25">
      <c r="A409" s="66">
        <v>370</v>
      </c>
      <c r="B409" s="46" t="s">
        <v>407</v>
      </c>
      <c r="C409" s="95">
        <f t="shared" si="30"/>
        <v>6284629.0899999999</v>
      </c>
      <c r="D409" s="43">
        <v>97730.559999999998</v>
      </c>
      <c r="E409" s="44">
        <v>55746.57</v>
      </c>
      <c r="F409" s="45"/>
      <c r="G409" s="44"/>
      <c r="H409" s="44"/>
      <c r="I409" s="44"/>
      <c r="J409" s="44"/>
      <c r="K409" s="44"/>
      <c r="L409" s="30">
        <v>3</v>
      </c>
      <c r="M409" s="44">
        <v>6131151.96</v>
      </c>
      <c r="N409" s="53"/>
      <c r="O409" s="64"/>
      <c r="P409" s="44"/>
      <c r="Q409" s="45"/>
      <c r="R409" s="44"/>
      <c r="S409" s="44"/>
    </row>
    <row r="410" spans="1:19" hidden="1" x14ac:dyDescent="0.25">
      <c r="A410" s="66">
        <v>371</v>
      </c>
      <c r="B410" s="46" t="s">
        <v>1087</v>
      </c>
      <c r="C410" s="95">
        <f t="shared" si="30"/>
        <v>16099000</v>
      </c>
      <c r="D410" s="43"/>
      <c r="E410" s="44"/>
      <c r="F410" s="45"/>
      <c r="G410" s="44"/>
      <c r="H410" s="44"/>
      <c r="I410" s="44"/>
      <c r="J410" s="44"/>
      <c r="K410" s="44"/>
      <c r="L410" s="30"/>
      <c r="M410" s="44"/>
      <c r="N410" s="53"/>
      <c r="O410" s="64">
        <v>16099000</v>
      </c>
      <c r="P410" s="44"/>
      <c r="Q410" s="45"/>
      <c r="R410" s="44"/>
      <c r="S410" s="44"/>
    </row>
    <row r="411" spans="1:19" hidden="1" x14ac:dyDescent="0.25">
      <c r="A411" s="66">
        <v>372</v>
      </c>
      <c r="B411" s="46" t="s">
        <v>1086</v>
      </c>
      <c r="C411" s="95">
        <f t="shared" si="30"/>
        <v>2199161.35</v>
      </c>
      <c r="D411" s="43"/>
      <c r="E411" s="44"/>
      <c r="F411" s="45"/>
      <c r="G411" s="44"/>
      <c r="H411" s="44"/>
      <c r="I411" s="44"/>
      <c r="J411" s="44"/>
      <c r="K411" s="44"/>
      <c r="L411" s="30"/>
      <c r="M411" s="44">
        <v>2199161.35</v>
      </c>
      <c r="N411" s="53"/>
      <c r="O411" s="64"/>
      <c r="P411" s="44"/>
      <c r="Q411" s="45"/>
      <c r="R411" s="44"/>
      <c r="S411" s="44"/>
    </row>
    <row r="412" spans="1:19" hidden="1" x14ac:dyDescent="0.25">
      <c r="A412" s="66">
        <v>373</v>
      </c>
      <c r="B412" s="46" t="s">
        <v>408</v>
      </c>
      <c r="C412" s="95">
        <f t="shared" si="30"/>
        <v>617453.80000000005</v>
      </c>
      <c r="D412" s="43"/>
      <c r="E412" s="44">
        <v>617453.80000000005</v>
      </c>
      <c r="F412" s="45"/>
      <c r="G412" s="45"/>
      <c r="H412" s="45"/>
      <c r="I412" s="45"/>
      <c r="J412" s="45"/>
      <c r="K412" s="44"/>
      <c r="L412" s="30"/>
      <c r="M412" s="44"/>
      <c r="N412" s="44"/>
      <c r="O412" s="44"/>
      <c r="P412" s="44"/>
      <c r="Q412" s="45"/>
      <c r="R412" s="44"/>
      <c r="S412" s="44"/>
    </row>
    <row r="413" spans="1:19" hidden="1" x14ac:dyDescent="0.25">
      <c r="A413" s="66">
        <v>374</v>
      </c>
      <c r="B413" s="46" t="s">
        <v>409</v>
      </c>
      <c r="C413" s="95">
        <f t="shared" si="30"/>
        <v>6318080.4699999997</v>
      </c>
      <c r="D413" s="43">
        <v>28878.28</v>
      </c>
      <c r="E413" s="44">
        <v>285401.81</v>
      </c>
      <c r="F413" s="45"/>
      <c r="G413" s="45"/>
      <c r="H413" s="45"/>
      <c r="I413" s="45"/>
      <c r="J413" s="45"/>
      <c r="K413" s="44"/>
      <c r="L413" s="30"/>
      <c r="M413" s="44"/>
      <c r="N413" s="44"/>
      <c r="O413" s="44"/>
      <c r="P413" s="44"/>
      <c r="Q413" s="44"/>
      <c r="R413" s="44">
        <v>6003800.3799999999</v>
      </c>
      <c r="S413" s="44"/>
    </row>
    <row r="414" spans="1:19" hidden="1" x14ac:dyDescent="0.25">
      <c r="A414" s="66">
        <v>375</v>
      </c>
      <c r="B414" s="46" t="s">
        <v>410</v>
      </c>
      <c r="C414" s="95">
        <f t="shared" si="30"/>
        <v>488694.32</v>
      </c>
      <c r="D414" s="43"/>
      <c r="E414" s="44">
        <v>488694.32</v>
      </c>
      <c r="F414" s="45"/>
      <c r="G414" s="45"/>
      <c r="H414" s="45"/>
      <c r="I414" s="45"/>
      <c r="J414" s="45"/>
      <c r="K414" s="44"/>
      <c r="L414" s="30"/>
      <c r="M414" s="44"/>
      <c r="N414" s="44"/>
      <c r="O414" s="45"/>
      <c r="P414" s="44"/>
      <c r="Q414" s="44"/>
      <c r="R414" s="44"/>
      <c r="S414" s="44"/>
    </row>
    <row r="415" spans="1:19" hidden="1" x14ac:dyDescent="0.25">
      <c r="A415" s="66">
        <v>376</v>
      </c>
      <c r="B415" s="46" t="s">
        <v>411</v>
      </c>
      <c r="C415" s="95">
        <f t="shared" si="30"/>
        <v>1982338.52</v>
      </c>
      <c r="D415" s="43">
        <v>7963.01</v>
      </c>
      <c r="E415" s="44">
        <v>318864.65999999997</v>
      </c>
      <c r="F415" s="44"/>
      <c r="G415" s="45"/>
      <c r="H415" s="44">
        <v>874312.51</v>
      </c>
      <c r="I415" s="44">
        <v>314938.33</v>
      </c>
      <c r="J415" s="44">
        <v>466260.01</v>
      </c>
      <c r="K415" s="44"/>
      <c r="L415" s="30"/>
      <c r="M415" s="44"/>
      <c r="N415" s="44"/>
      <c r="O415" s="44"/>
      <c r="P415" s="44"/>
      <c r="Q415" s="45"/>
      <c r="R415" s="44"/>
      <c r="S415" s="44"/>
    </row>
    <row r="416" spans="1:19" hidden="1" x14ac:dyDescent="0.25">
      <c r="A416" s="66">
        <v>377</v>
      </c>
      <c r="B416" s="46" t="s">
        <v>412</v>
      </c>
      <c r="C416" s="95">
        <f t="shared" si="30"/>
        <v>10943935.23</v>
      </c>
      <c r="D416" s="43">
        <f>ROUND((F416+G416+H416+I416+J416+K416+M416+O416+P416+Q416+R416+S416)*0.0214,2)</f>
        <v>227465.71</v>
      </c>
      <c r="E416" s="44">
        <v>87230.51</v>
      </c>
      <c r="F416" s="44"/>
      <c r="G416" s="45"/>
      <c r="H416" s="44"/>
      <c r="I416" s="44"/>
      <c r="J416" s="44"/>
      <c r="K416" s="44"/>
      <c r="L416" s="30"/>
      <c r="M416" s="44"/>
      <c r="N416" s="44" t="s">
        <v>54</v>
      </c>
      <c r="O416" s="44">
        <v>6254457.6900000004</v>
      </c>
      <c r="P416" s="44"/>
      <c r="Q416" s="44">
        <v>4374781.32</v>
      </c>
      <c r="R416" s="44"/>
      <c r="S416" s="44"/>
    </row>
    <row r="417" spans="1:19" hidden="1" x14ac:dyDescent="0.25">
      <c r="A417" s="66">
        <v>378</v>
      </c>
      <c r="B417" s="46" t="s">
        <v>413</v>
      </c>
      <c r="C417" s="95">
        <f t="shared" si="30"/>
        <v>6342449.96</v>
      </c>
      <c r="D417" s="43">
        <f>ROUND((F417+G417+H417+I417+J417+K417+M417+O417+P417+Q417+R417+S417)*0.0214,2)</f>
        <v>132884.70000000001</v>
      </c>
      <c r="E417" s="44"/>
      <c r="F417" s="44"/>
      <c r="G417" s="45"/>
      <c r="H417" s="44"/>
      <c r="I417" s="44"/>
      <c r="J417" s="44"/>
      <c r="K417" s="44"/>
      <c r="L417" s="30"/>
      <c r="M417" s="44"/>
      <c r="N417" s="44" t="s">
        <v>54</v>
      </c>
      <c r="O417" s="44">
        <v>6209565.2599999998</v>
      </c>
      <c r="P417" s="44"/>
      <c r="Q417" s="44"/>
      <c r="R417" s="44"/>
      <c r="S417" s="44"/>
    </row>
    <row r="418" spans="1:19" hidden="1" x14ac:dyDescent="0.25">
      <c r="A418" s="66">
        <v>379</v>
      </c>
      <c r="B418" s="46" t="s">
        <v>414</v>
      </c>
      <c r="C418" s="95">
        <f t="shared" si="30"/>
        <v>710000</v>
      </c>
      <c r="D418" s="43"/>
      <c r="E418" s="44">
        <v>710000</v>
      </c>
      <c r="F418" s="45"/>
      <c r="G418" s="45"/>
      <c r="H418" s="45"/>
      <c r="I418" s="45"/>
      <c r="J418" s="45"/>
      <c r="K418" s="44"/>
      <c r="L418" s="30"/>
      <c r="M418" s="44"/>
      <c r="N418" s="44"/>
      <c r="O418" s="45"/>
      <c r="P418" s="45"/>
      <c r="Q418" s="44"/>
      <c r="R418" s="44"/>
      <c r="S418" s="44"/>
    </row>
    <row r="419" spans="1:19" hidden="1" x14ac:dyDescent="0.25">
      <c r="A419" s="66">
        <v>380</v>
      </c>
      <c r="B419" s="46" t="s">
        <v>415</v>
      </c>
      <c r="C419" s="95">
        <f t="shared" si="30"/>
        <v>8074024.6500000004</v>
      </c>
      <c r="D419" s="43">
        <v>37738.61</v>
      </c>
      <c r="E419" s="44">
        <v>190420.84</v>
      </c>
      <c r="F419" s="45"/>
      <c r="G419" s="44"/>
      <c r="H419" s="45"/>
      <c r="I419" s="45"/>
      <c r="J419" s="45"/>
      <c r="K419" s="44"/>
      <c r="L419" s="30"/>
      <c r="M419" s="44"/>
      <c r="N419" s="44" t="s">
        <v>54</v>
      </c>
      <c r="O419" s="44">
        <v>3715201.41</v>
      </c>
      <c r="P419" s="44"/>
      <c r="Q419" s="44"/>
      <c r="R419" s="44">
        <v>4130663.79</v>
      </c>
      <c r="S419" s="44"/>
    </row>
    <row r="420" spans="1:19" hidden="1" x14ac:dyDescent="0.25">
      <c r="A420" s="66">
        <v>381</v>
      </c>
      <c r="B420" s="46" t="s">
        <v>416</v>
      </c>
      <c r="C420" s="95">
        <f t="shared" si="30"/>
        <v>557702.91</v>
      </c>
      <c r="D420" s="43"/>
      <c r="E420" s="44">
        <v>557702.91</v>
      </c>
      <c r="F420" s="45"/>
      <c r="G420" s="45"/>
      <c r="H420" s="44"/>
      <c r="I420" s="44"/>
      <c r="J420" s="44"/>
      <c r="K420" s="44"/>
      <c r="L420" s="30"/>
      <c r="M420" s="44"/>
      <c r="N420" s="44"/>
      <c r="O420" s="45"/>
      <c r="P420" s="44"/>
      <c r="Q420" s="45"/>
      <c r="R420" s="44"/>
      <c r="S420" s="44"/>
    </row>
    <row r="421" spans="1:19" hidden="1" x14ac:dyDescent="0.25">
      <c r="A421" s="66">
        <v>382</v>
      </c>
      <c r="B421" s="46" t="s">
        <v>417</v>
      </c>
      <c r="C421" s="95">
        <f t="shared" ref="C421:C452" si="31">ROUND(SUM(D421+E421+F421+G421+H421+I421+J421+K421+M421+O421+P421+Q421+R421+S421),2)</f>
        <v>254135.63</v>
      </c>
      <c r="D421" s="43"/>
      <c r="E421" s="44">
        <v>254135.63</v>
      </c>
      <c r="F421" s="44"/>
      <c r="G421" s="44"/>
      <c r="H421" s="44"/>
      <c r="I421" s="44"/>
      <c r="J421" s="44"/>
      <c r="K421" s="44"/>
      <c r="L421" s="30"/>
      <c r="M421" s="44"/>
      <c r="N421" s="44"/>
      <c r="O421" s="45"/>
      <c r="P421" s="44"/>
      <c r="Q421" s="45"/>
      <c r="R421" s="44"/>
      <c r="S421" s="44"/>
    </row>
    <row r="422" spans="1:19" hidden="1" x14ac:dyDescent="0.25">
      <c r="A422" s="66">
        <v>383</v>
      </c>
      <c r="B422" s="46" t="s">
        <v>418</v>
      </c>
      <c r="C422" s="95">
        <f t="shared" si="31"/>
        <v>7782095.3399999999</v>
      </c>
      <c r="D422" s="43">
        <f>ROUND((F422+G422+H422+I422+J422+K422+M422+O422+P422+Q422+R422+S422)*0.0214,2)</f>
        <v>158954.01</v>
      </c>
      <c r="E422" s="44">
        <v>195383.96</v>
      </c>
      <c r="F422" s="44"/>
      <c r="G422" s="44"/>
      <c r="H422" s="44"/>
      <c r="I422" s="44"/>
      <c r="J422" s="44"/>
      <c r="K422" s="44"/>
      <c r="L422" s="30"/>
      <c r="M422" s="44"/>
      <c r="N422" s="44" t="s">
        <v>54</v>
      </c>
      <c r="O422" s="44">
        <v>7427757.3700000001</v>
      </c>
      <c r="P422" s="44"/>
      <c r="Q422" s="45"/>
      <c r="R422" s="44"/>
      <c r="S422" s="44"/>
    </row>
    <row r="423" spans="1:19" hidden="1" x14ac:dyDescent="0.25">
      <c r="A423" s="66">
        <v>384</v>
      </c>
      <c r="B423" s="46" t="s">
        <v>419</v>
      </c>
      <c r="C423" s="95">
        <f t="shared" si="31"/>
        <v>5327848.8899999997</v>
      </c>
      <c r="D423" s="43">
        <v>24775.21</v>
      </c>
      <c r="E423" s="44">
        <v>152302.70000000001</v>
      </c>
      <c r="F423" s="45"/>
      <c r="G423" s="45"/>
      <c r="H423" s="44"/>
      <c r="I423" s="44"/>
      <c r="J423" s="44"/>
      <c r="K423" s="44"/>
      <c r="L423" s="30"/>
      <c r="M423" s="44"/>
      <c r="N423" s="44" t="s">
        <v>54</v>
      </c>
      <c r="O423" s="44">
        <v>5150770.9800000004</v>
      </c>
      <c r="P423" s="44"/>
      <c r="Q423" s="44"/>
      <c r="R423" s="44"/>
      <c r="S423" s="44"/>
    </row>
    <row r="424" spans="1:19" hidden="1" x14ac:dyDescent="0.25">
      <c r="A424" s="66">
        <v>385</v>
      </c>
      <c r="B424" s="46" t="s">
        <v>420</v>
      </c>
      <c r="C424" s="95">
        <f t="shared" si="31"/>
        <v>328276.95</v>
      </c>
      <c r="D424" s="43"/>
      <c r="E424" s="44">
        <v>328276.95</v>
      </c>
      <c r="F424" s="45"/>
      <c r="G424" s="45"/>
      <c r="H424" s="45"/>
      <c r="I424" s="45"/>
      <c r="J424" s="45"/>
      <c r="K424" s="44"/>
      <c r="L424" s="30"/>
      <c r="M424" s="44"/>
      <c r="N424" s="44"/>
      <c r="O424" s="44"/>
      <c r="P424" s="44"/>
      <c r="Q424" s="45"/>
      <c r="R424" s="44"/>
      <c r="S424" s="44"/>
    </row>
    <row r="425" spans="1:19" hidden="1" x14ac:dyDescent="0.25">
      <c r="A425" s="66">
        <v>386</v>
      </c>
      <c r="B425" s="46" t="s">
        <v>421</v>
      </c>
      <c r="C425" s="95">
        <f t="shared" si="31"/>
        <v>188360.54</v>
      </c>
      <c r="D425" s="43"/>
      <c r="E425" s="44">
        <v>188360.54</v>
      </c>
      <c r="F425" s="45"/>
      <c r="G425" s="45"/>
      <c r="H425" s="45"/>
      <c r="I425" s="45"/>
      <c r="J425" s="45"/>
      <c r="K425" s="44"/>
      <c r="L425" s="30"/>
      <c r="M425" s="44"/>
      <c r="N425" s="44"/>
      <c r="O425" s="44"/>
      <c r="P425" s="44"/>
      <c r="Q425" s="47"/>
      <c r="R425" s="44"/>
      <c r="S425" s="44"/>
    </row>
    <row r="426" spans="1:19" hidden="1" x14ac:dyDescent="0.25">
      <c r="A426" s="66">
        <v>387</v>
      </c>
      <c r="B426" s="46" t="s">
        <v>422</v>
      </c>
      <c r="C426" s="95">
        <f t="shared" si="31"/>
        <v>216873.8</v>
      </c>
      <c r="D426" s="43"/>
      <c r="E426" s="44">
        <v>216873.8</v>
      </c>
      <c r="F426" s="45"/>
      <c r="G426" s="45"/>
      <c r="H426" s="45"/>
      <c r="I426" s="45"/>
      <c r="J426" s="45"/>
      <c r="K426" s="44"/>
      <c r="L426" s="30"/>
      <c r="M426" s="44"/>
      <c r="N426" s="44"/>
      <c r="O426" s="44"/>
      <c r="P426" s="44"/>
      <c r="Q426" s="44"/>
      <c r="R426" s="44"/>
      <c r="S426" s="44"/>
    </row>
    <row r="427" spans="1:19" hidden="1" x14ac:dyDescent="0.25">
      <c r="A427" s="66">
        <v>388</v>
      </c>
      <c r="B427" s="46" t="s">
        <v>423</v>
      </c>
      <c r="C427" s="95">
        <f t="shared" si="31"/>
        <v>15944029.41</v>
      </c>
      <c r="D427" s="43">
        <v>76323.66</v>
      </c>
      <c r="E427" s="44"/>
      <c r="F427" s="45"/>
      <c r="G427" s="45"/>
      <c r="H427" s="45">
        <v>928975.67</v>
      </c>
      <c r="I427" s="45">
        <v>523858.58</v>
      </c>
      <c r="J427" s="45">
        <v>614906.91</v>
      </c>
      <c r="K427" s="44"/>
      <c r="L427" s="30"/>
      <c r="M427" s="44"/>
      <c r="N427" s="44" t="s">
        <v>54</v>
      </c>
      <c r="O427" s="44">
        <v>13799964.59</v>
      </c>
      <c r="P427" s="44"/>
      <c r="Q427" s="44"/>
      <c r="R427" s="44"/>
      <c r="S427" s="44"/>
    </row>
    <row r="428" spans="1:19" hidden="1" x14ac:dyDescent="0.25">
      <c r="A428" s="66">
        <v>389</v>
      </c>
      <c r="B428" s="46" t="s">
        <v>424</v>
      </c>
      <c r="C428" s="95">
        <f t="shared" si="31"/>
        <v>284326.96000000002</v>
      </c>
      <c r="D428" s="43"/>
      <c r="E428" s="44">
        <v>284326.96000000002</v>
      </c>
      <c r="F428" s="45"/>
      <c r="G428" s="45"/>
      <c r="H428" s="45"/>
      <c r="I428" s="45"/>
      <c r="J428" s="45"/>
      <c r="K428" s="44"/>
      <c r="L428" s="30"/>
      <c r="M428" s="44"/>
      <c r="N428" s="44"/>
      <c r="O428" s="45"/>
      <c r="P428" s="44"/>
      <c r="Q428" s="44"/>
      <c r="R428" s="44"/>
      <c r="S428" s="44"/>
    </row>
    <row r="429" spans="1:19" hidden="1" x14ac:dyDescent="0.25">
      <c r="A429" s="66">
        <v>390</v>
      </c>
      <c r="B429" s="46" t="s">
        <v>425</v>
      </c>
      <c r="C429" s="95">
        <f t="shared" si="31"/>
        <v>285197.40999999997</v>
      </c>
      <c r="D429" s="43"/>
      <c r="E429" s="44">
        <v>285197.40999999997</v>
      </c>
      <c r="F429" s="45"/>
      <c r="G429" s="45"/>
      <c r="H429" s="45"/>
      <c r="I429" s="45"/>
      <c r="J429" s="45"/>
      <c r="K429" s="44"/>
      <c r="L429" s="30"/>
      <c r="M429" s="44"/>
      <c r="N429" s="44"/>
      <c r="O429" s="45"/>
      <c r="P429" s="44"/>
      <c r="Q429" s="44"/>
      <c r="R429" s="44"/>
      <c r="S429" s="44"/>
    </row>
    <row r="430" spans="1:19" hidden="1" x14ac:dyDescent="0.25">
      <c r="A430" s="66">
        <v>391</v>
      </c>
      <c r="B430" s="46" t="s">
        <v>426</v>
      </c>
      <c r="C430" s="95">
        <f t="shared" si="31"/>
        <v>54791.19</v>
      </c>
      <c r="D430" s="43"/>
      <c r="E430" s="44">
        <v>54791.19</v>
      </c>
      <c r="F430" s="44"/>
      <c r="G430" s="44"/>
      <c r="H430" s="44"/>
      <c r="I430" s="44"/>
      <c r="J430" s="44"/>
      <c r="K430" s="45"/>
      <c r="L430" s="30"/>
      <c r="M430" s="44"/>
      <c r="N430" s="44"/>
      <c r="O430" s="44"/>
      <c r="P430" s="44"/>
      <c r="Q430" s="44"/>
      <c r="R430" s="44"/>
      <c r="S430" s="44"/>
    </row>
    <row r="431" spans="1:19" hidden="1" x14ac:dyDescent="0.25">
      <c r="A431" s="66">
        <v>392</v>
      </c>
      <c r="B431" s="46" t="s">
        <v>427</v>
      </c>
      <c r="C431" s="95">
        <f t="shared" si="31"/>
        <v>68025.73</v>
      </c>
      <c r="D431" s="43"/>
      <c r="E431" s="44">
        <v>68025.73</v>
      </c>
      <c r="F431" s="45"/>
      <c r="G431" s="44"/>
      <c r="H431" s="44"/>
      <c r="I431" s="44"/>
      <c r="J431" s="44"/>
      <c r="K431" s="44"/>
      <c r="L431" s="30"/>
      <c r="M431" s="44"/>
      <c r="N431" s="44"/>
      <c r="O431" s="44"/>
      <c r="P431" s="44"/>
      <c r="Q431" s="44"/>
      <c r="R431" s="44"/>
      <c r="S431" s="44"/>
    </row>
    <row r="432" spans="1:19" hidden="1" x14ac:dyDescent="0.25">
      <c r="A432" s="66">
        <v>393</v>
      </c>
      <c r="B432" s="46" t="s">
        <v>428</v>
      </c>
      <c r="C432" s="95">
        <f t="shared" si="31"/>
        <v>63781.91</v>
      </c>
      <c r="D432" s="43"/>
      <c r="E432" s="44">
        <v>63781.91</v>
      </c>
      <c r="F432" s="45"/>
      <c r="G432" s="44"/>
      <c r="H432" s="44"/>
      <c r="I432" s="44"/>
      <c r="J432" s="44"/>
      <c r="K432" s="44"/>
      <c r="L432" s="30"/>
      <c r="M432" s="44"/>
      <c r="N432" s="44"/>
      <c r="O432" s="44"/>
      <c r="P432" s="44"/>
      <c r="Q432" s="44"/>
      <c r="R432" s="44"/>
      <c r="S432" s="44"/>
    </row>
    <row r="433" spans="1:19" hidden="1" x14ac:dyDescent="0.25">
      <c r="A433" s="66">
        <v>394</v>
      </c>
      <c r="B433" s="46" t="s">
        <v>429</v>
      </c>
      <c r="C433" s="95">
        <f t="shared" si="31"/>
        <v>67996.78</v>
      </c>
      <c r="D433" s="43"/>
      <c r="E433" s="44">
        <v>67996.78</v>
      </c>
      <c r="F433" s="45"/>
      <c r="G433" s="44"/>
      <c r="H433" s="44"/>
      <c r="I433" s="44"/>
      <c r="J433" s="44"/>
      <c r="K433" s="44"/>
      <c r="L433" s="30"/>
      <c r="M433" s="44"/>
      <c r="N433" s="44"/>
      <c r="O433" s="44"/>
      <c r="P433" s="44"/>
      <c r="Q433" s="44"/>
      <c r="R433" s="44"/>
      <c r="S433" s="44"/>
    </row>
    <row r="434" spans="1:19" hidden="1" x14ac:dyDescent="0.25">
      <c r="A434" s="66">
        <v>395</v>
      </c>
      <c r="B434" s="46" t="s">
        <v>1094</v>
      </c>
      <c r="C434" s="95">
        <f t="shared" si="31"/>
        <v>6606358.2000000002</v>
      </c>
      <c r="D434" s="43"/>
      <c r="E434" s="44"/>
      <c r="F434" s="47"/>
      <c r="G434" s="44"/>
      <c r="H434" s="44"/>
      <c r="I434" s="44"/>
      <c r="J434" s="44"/>
      <c r="K434" s="44"/>
      <c r="L434" s="30"/>
      <c r="M434" s="44">
        <v>6606358.2000000002</v>
      </c>
      <c r="N434" s="44"/>
      <c r="O434" s="44"/>
      <c r="P434" s="44"/>
      <c r="Q434" s="44"/>
      <c r="R434" s="44"/>
      <c r="S434" s="44"/>
    </row>
    <row r="435" spans="1:19" hidden="1" x14ac:dyDescent="0.25">
      <c r="A435" s="66">
        <v>396</v>
      </c>
      <c r="B435" s="46" t="s">
        <v>430</v>
      </c>
      <c r="C435" s="95">
        <f t="shared" si="31"/>
        <v>4248583.6500000004</v>
      </c>
      <c r="D435" s="43">
        <f>ROUND((F435+G435+H435+I435+J435+K435+M435+O435+P435+Q435+R435+S435)*0.0214,2)</f>
        <v>89014.77</v>
      </c>
      <c r="E435" s="44"/>
      <c r="F435" s="47"/>
      <c r="G435" s="44"/>
      <c r="H435" s="44"/>
      <c r="I435" s="44"/>
      <c r="J435" s="44"/>
      <c r="K435" s="44"/>
      <c r="L435" s="30">
        <v>2</v>
      </c>
      <c r="M435" s="44">
        <v>4159568.88</v>
      </c>
      <c r="N435" s="44"/>
      <c r="O435" s="44"/>
      <c r="P435" s="44"/>
      <c r="Q435" s="44"/>
      <c r="R435" s="44"/>
      <c r="S435" s="44"/>
    </row>
    <row r="436" spans="1:19" hidden="1" x14ac:dyDescent="0.25">
      <c r="A436" s="66">
        <v>397</v>
      </c>
      <c r="B436" s="46" t="s">
        <v>431</v>
      </c>
      <c r="C436" s="95">
        <f t="shared" si="31"/>
        <v>7075835.2400000002</v>
      </c>
      <c r="D436" s="43">
        <v>23025.31</v>
      </c>
      <c r="E436" s="44">
        <v>117475.65</v>
      </c>
      <c r="F436" s="44"/>
      <c r="G436" s="44"/>
      <c r="H436" s="44"/>
      <c r="I436" s="44"/>
      <c r="J436" s="44"/>
      <c r="K436" s="44"/>
      <c r="L436" s="30"/>
      <c r="M436" s="44"/>
      <c r="N436" s="44" t="s">
        <v>54</v>
      </c>
      <c r="O436" s="45">
        <v>6935334.2800000003</v>
      </c>
      <c r="P436" s="44"/>
      <c r="Q436" s="44"/>
      <c r="R436" s="44"/>
      <c r="S436" s="44"/>
    </row>
    <row r="437" spans="1:19" hidden="1" x14ac:dyDescent="0.25">
      <c r="A437" s="66">
        <v>398</v>
      </c>
      <c r="B437" s="46" t="s">
        <v>432</v>
      </c>
      <c r="C437" s="95">
        <f t="shared" si="31"/>
        <v>7064680.0999999996</v>
      </c>
      <c r="D437" s="43">
        <f>ROUND((F437+G437+H437+I437+J437+K437+M437+O437+P437+Q437+R437+S437)*0.0214,2)</f>
        <v>148016.6</v>
      </c>
      <c r="E437" s="44"/>
      <c r="F437" s="44"/>
      <c r="G437" s="44"/>
      <c r="H437" s="44"/>
      <c r="I437" s="44"/>
      <c r="J437" s="44"/>
      <c r="K437" s="44"/>
      <c r="L437" s="30">
        <v>3</v>
      </c>
      <c r="M437" s="44">
        <v>6916663.4999999991</v>
      </c>
      <c r="N437" s="44"/>
      <c r="O437" s="45"/>
      <c r="P437" s="44"/>
      <c r="Q437" s="44"/>
      <c r="R437" s="44"/>
      <c r="S437" s="44"/>
    </row>
    <row r="438" spans="1:19" hidden="1" x14ac:dyDescent="0.25">
      <c r="A438" s="66">
        <v>399</v>
      </c>
      <c r="B438" s="46" t="s">
        <v>968</v>
      </c>
      <c r="C438" s="95">
        <f t="shared" si="31"/>
        <v>2155981.4</v>
      </c>
      <c r="D438" s="43"/>
      <c r="E438" s="44"/>
      <c r="F438" s="44"/>
      <c r="G438" s="44"/>
      <c r="H438" s="44"/>
      <c r="I438" s="44"/>
      <c r="J438" s="44"/>
      <c r="K438" s="44"/>
      <c r="L438" s="30">
        <v>1</v>
      </c>
      <c r="M438" s="44">
        <v>2155981.4</v>
      </c>
      <c r="N438" s="44"/>
      <c r="O438" s="45"/>
      <c r="P438" s="44"/>
      <c r="Q438" s="44"/>
      <c r="R438" s="44"/>
      <c r="S438" s="44"/>
    </row>
    <row r="439" spans="1:19" hidden="1" x14ac:dyDescent="0.25">
      <c r="A439" s="66">
        <v>400</v>
      </c>
      <c r="B439" s="46" t="s">
        <v>1106</v>
      </c>
      <c r="C439" s="95">
        <f t="shared" si="31"/>
        <v>6736440.8799999999</v>
      </c>
      <c r="D439" s="43">
        <v>133060.18</v>
      </c>
      <c r="E439" s="44">
        <v>385615</v>
      </c>
      <c r="F439" s="44"/>
      <c r="G439" s="44"/>
      <c r="H439" s="44"/>
      <c r="I439" s="44"/>
      <c r="J439" s="44"/>
      <c r="K439" s="44"/>
      <c r="L439" s="30"/>
      <c r="M439" s="44"/>
      <c r="N439" s="44"/>
      <c r="O439" s="45">
        <v>2636727.63</v>
      </c>
      <c r="P439" s="44"/>
      <c r="Q439" s="44"/>
      <c r="R439" s="44">
        <v>3581038.07</v>
      </c>
      <c r="S439" s="44"/>
    </row>
    <row r="440" spans="1:19" hidden="1" x14ac:dyDescent="0.25">
      <c r="A440" s="66">
        <v>401</v>
      </c>
      <c r="B440" s="46" t="s">
        <v>1092</v>
      </c>
      <c r="C440" s="95">
        <f t="shared" si="31"/>
        <v>4913859</v>
      </c>
      <c r="D440" s="43"/>
      <c r="E440" s="44"/>
      <c r="F440" s="44"/>
      <c r="G440" s="44"/>
      <c r="H440" s="44"/>
      <c r="I440" s="44"/>
      <c r="J440" s="44"/>
      <c r="K440" s="44"/>
      <c r="L440" s="30"/>
      <c r="M440" s="44"/>
      <c r="N440" s="44"/>
      <c r="O440" s="45"/>
      <c r="P440" s="44"/>
      <c r="Q440" s="44">
        <v>4913859</v>
      </c>
      <c r="R440" s="44"/>
      <c r="S440" s="44"/>
    </row>
    <row r="441" spans="1:19" hidden="1" x14ac:dyDescent="0.25">
      <c r="A441" s="66">
        <v>402</v>
      </c>
      <c r="B441" s="46" t="s">
        <v>433</v>
      </c>
      <c r="C441" s="95">
        <f t="shared" si="31"/>
        <v>14450741.41</v>
      </c>
      <c r="D441" s="43">
        <v>131118.78999999998</v>
      </c>
      <c r="E441" s="44">
        <v>400430.22</v>
      </c>
      <c r="F441" s="44"/>
      <c r="G441" s="44"/>
      <c r="H441" s="44"/>
      <c r="I441" s="44"/>
      <c r="J441" s="44"/>
      <c r="K441" s="44"/>
      <c r="L441" s="30"/>
      <c r="M441" s="44"/>
      <c r="N441" s="44" t="s">
        <v>102</v>
      </c>
      <c r="O441" s="45">
        <v>5457865.2000000002</v>
      </c>
      <c r="P441" s="44"/>
      <c r="Q441" s="45"/>
      <c r="R441" s="44">
        <v>8461327.1999999993</v>
      </c>
      <c r="S441" s="44"/>
    </row>
    <row r="442" spans="1:19" hidden="1" x14ac:dyDescent="0.25">
      <c r="A442" s="66">
        <v>403</v>
      </c>
      <c r="B442" s="46" t="s">
        <v>434</v>
      </c>
      <c r="C442" s="95">
        <f t="shared" si="31"/>
        <v>4744908.49</v>
      </c>
      <c r="D442" s="43">
        <v>48765.440000000002</v>
      </c>
      <c r="E442" s="44">
        <v>226350.65</v>
      </c>
      <c r="F442" s="44"/>
      <c r="G442" s="44"/>
      <c r="H442" s="44"/>
      <c r="I442" s="44"/>
      <c r="J442" s="44"/>
      <c r="K442" s="44"/>
      <c r="L442" s="30"/>
      <c r="M442" s="44"/>
      <c r="N442" s="44" t="s">
        <v>102</v>
      </c>
      <c r="O442" s="45">
        <v>4469792.4000000004</v>
      </c>
      <c r="P442" s="44"/>
      <c r="Q442" s="44"/>
      <c r="R442" s="44"/>
      <c r="S442" s="44"/>
    </row>
    <row r="443" spans="1:19" hidden="1" x14ac:dyDescent="0.25">
      <c r="A443" s="66">
        <v>404</v>
      </c>
      <c r="B443" s="46" t="s">
        <v>437</v>
      </c>
      <c r="C443" s="95">
        <f t="shared" si="31"/>
        <v>78283.990000000005</v>
      </c>
      <c r="D443" s="43"/>
      <c r="E443" s="44">
        <v>78283.990000000005</v>
      </c>
      <c r="F443" s="44"/>
      <c r="G443" s="44"/>
      <c r="H443" s="44"/>
      <c r="I443" s="44"/>
      <c r="J443" s="44"/>
      <c r="K443" s="44"/>
      <c r="L443" s="30"/>
      <c r="M443" s="44"/>
      <c r="N443" s="44"/>
      <c r="O443" s="48"/>
      <c r="P443" s="47"/>
      <c r="Q443" s="44"/>
      <c r="R443" s="44"/>
      <c r="S443" s="44"/>
    </row>
    <row r="444" spans="1:19" hidden="1" x14ac:dyDescent="0.25">
      <c r="A444" s="66">
        <v>405</v>
      </c>
      <c r="B444" s="46" t="s">
        <v>438</v>
      </c>
      <c r="C444" s="95">
        <f t="shared" si="31"/>
        <v>207038.86</v>
      </c>
      <c r="D444" s="43"/>
      <c r="E444" s="44">
        <v>207038.86</v>
      </c>
      <c r="F444" s="44"/>
      <c r="G444" s="47"/>
      <c r="H444" s="44"/>
      <c r="I444" s="44"/>
      <c r="J444" s="44"/>
      <c r="K444" s="44"/>
      <c r="L444" s="30"/>
      <c r="M444" s="44"/>
      <c r="N444" s="44"/>
      <c r="O444" s="48"/>
      <c r="P444" s="47"/>
      <c r="Q444" s="44"/>
      <c r="R444" s="44"/>
      <c r="S444" s="44"/>
    </row>
    <row r="445" spans="1:19" hidden="1" x14ac:dyDescent="0.25">
      <c r="A445" s="66">
        <v>406</v>
      </c>
      <c r="B445" s="46" t="s">
        <v>439</v>
      </c>
      <c r="C445" s="95">
        <f t="shared" si="31"/>
        <v>49124.65</v>
      </c>
      <c r="D445" s="43"/>
      <c r="E445" s="44">
        <v>49124.65</v>
      </c>
      <c r="F445" s="44"/>
      <c r="G445" s="44"/>
      <c r="H445" s="44"/>
      <c r="I445" s="44"/>
      <c r="J445" s="44"/>
      <c r="K445" s="44"/>
      <c r="L445" s="30"/>
      <c r="M445" s="44"/>
      <c r="N445" s="44"/>
      <c r="O445" s="48"/>
      <c r="P445" s="47"/>
      <c r="Q445" s="44"/>
      <c r="R445" s="44"/>
      <c r="S445" s="44"/>
    </row>
    <row r="446" spans="1:19" hidden="1" x14ac:dyDescent="0.25">
      <c r="A446" s="66">
        <v>407</v>
      </c>
      <c r="B446" s="46" t="s">
        <v>440</v>
      </c>
      <c r="C446" s="95">
        <f t="shared" si="31"/>
        <v>190915.93</v>
      </c>
      <c r="D446" s="43"/>
      <c r="E446" s="44">
        <v>190915.93</v>
      </c>
      <c r="F446" s="44"/>
      <c r="G446" s="48"/>
      <c r="H446" s="47"/>
      <c r="I446" s="47"/>
      <c r="J446" s="47"/>
      <c r="K446" s="44"/>
      <c r="L446" s="30"/>
      <c r="M446" s="44"/>
      <c r="N446" s="44"/>
      <c r="O446" s="44"/>
      <c r="P446" s="48"/>
      <c r="Q446" s="44"/>
      <c r="R446" s="44"/>
      <c r="S446" s="44"/>
    </row>
    <row r="447" spans="1:19" hidden="1" x14ac:dyDescent="0.25">
      <c r="A447" s="66">
        <v>408</v>
      </c>
      <c r="B447" s="46" t="s">
        <v>1105</v>
      </c>
      <c r="C447" s="95">
        <f t="shared" si="31"/>
        <v>8875939.4399999995</v>
      </c>
      <c r="D447" s="43">
        <v>171529.44</v>
      </c>
      <c r="E447" s="44">
        <v>689016</v>
      </c>
      <c r="F447" s="44"/>
      <c r="G447" s="44"/>
      <c r="H447" s="44"/>
      <c r="I447" s="44"/>
      <c r="J447" s="44"/>
      <c r="K447" s="44"/>
      <c r="L447" s="30"/>
      <c r="M447" s="44"/>
      <c r="N447" s="44" t="s">
        <v>54</v>
      </c>
      <c r="O447" s="47">
        <v>5550891.5999999996</v>
      </c>
      <c r="P447" s="48"/>
      <c r="Q447" s="44"/>
      <c r="R447" s="44">
        <v>2464502.4</v>
      </c>
      <c r="S447" s="44"/>
    </row>
    <row r="448" spans="1:19" hidden="1" x14ac:dyDescent="0.25">
      <c r="A448" s="66">
        <v>409</v>
      </c>
      <c r="B448" s="46" t="s">
        <v>435</v>
      </c>
      <c r="C448" s="95">
        <f t="shared" si="31"/>
        <v>909364.21</v>
      </c>
      <c r="D448" s="43">
        <v>4650.2299999999996</v>
      </c>
      <c r="E448" s="44"/>
      <c r="F448" s="44">
        <v>582617.18000000005</v>
      </c>
      <c r="G448" s="44"/>
      <c r="H448" s="48"/>
      <c r="I448" s="48"/>
      <c r="J448" s="48"/>
      <c r="K448" s="44"/>
      <c r="L448" s="30"/>
      <c r="M448" s="44"/>
      <c r="N448" s="44"/>
      <c r="O448" s="47"/>
      <c r="P448" s="44">
        <v>322096.8</v>
      </c>
      <c r="Q448" s="44"/>
      <c r="R448" s="44"/>
      <c r="S448" s="44"/>
    </row>
    <row r="449" spans="1:19" hidden="1" x14ac:dyDescent="0.25">
      <c r="A449" s="66">
        <v>410</v>
      </c>
      <c r="B449" s="46" t="s">
        <v>436</v>
      </c>
      <c r="C449" s="95">
        <f t="shared" si="31"/>
        <v>2454918.9500000002</v>
      </c>
      <c r="D449" s="43">
        <v>12004.07</v>
      </c>
      <c r="E449" s="44"/>
      <c r="F449" s="44">
        <v>2442914.88</v>
      </c>
      <c r="G449" s="44"/>
      <c r="H449" s="44"/>
      <c r="I449" s="44"/>
      <c r="J449" s="44"/>
      <c r="K449" s="44"/>
      <c r="L449" s="30"/>
      <c r="M449" s="44"/>
      <c r="N449" s="44"/>
      <c r="O449" s="47"/>
      <c r="P449" s="44"/>
      <c r="Q449" s="44"/>
      <c r="R449" s="44"/>
      <c r="S449" s="44"/>
    </row>
    <row r="450" spans="1:19" hidden="1" x14ac:dyDescent="0.25">
      <c r="A450" s="66">
        <v>411</v>
      </c>
      <c r="B450" s="46" t="s">
        <v>441</v>
      </c>
      <c r="C450" s="95">
        <f t="shared" si="31"/>
        <v>18597870.170000002</v>
      </c>
      <c r="D450" s="43">
        <v>88291.6</v>
      </c>
      <c r="E450" s="44"/>
      <c r="F450" s="44"/>
      <c r="G450" s="44"/>
      <c r="H450" s="47"/>
      <c r="I450" s="47"/>
      <c r="J450" s="47"/>
      <c r="K450" s="44"/>
      <c r="L450" s="30"/>
      <c r="M450" s="44"/>
      <c r="N450" s="44" t="s">
        <v>102</v>
      </c>
      <c r="O450" s="44">
        <v>7890487.4900000002</v>
      </c>
      <c r="P450" s="44">
        <v>159674.57</v>
      </c>
      <c r="Q450" s="44"/>
      <c r="R450" s="44">
        <v>10459416.51</v>
      </c>
      <c r="S450" s="44"/>
    </row>
    <row r="451" spans="1:19" hidden="1" x14ac:dyDescent="0.25">
      <c r="A451" s="66">
        <v>412</v>
      </c>
      <c r="B451" s="46" t="s">
        <v>442</v>
      </c>
      <c r="C451" s="95">
        <f t="shared" si="31"/>
        <v>13178061.4</v>
      </c>
      <c r="D451" s="43">
        <f>ROUND((F451+G451+H451+I451+J451+K451+M451+O451+P451+Q451+R451+S451)*0.0214,2)</f>
        <v>276101.93</v>
      </c>
      <c r="E451" s="44"/>
      <c r="F451" s="44">
        <v>1402283.19</v>
      </c>
      <c r="G451" s="44"/>
      <c r="H451" s="47"/>
      <c r="I451" s="47"/>
      <c r="J451" s="47"/>
      <c r="K451" s="44"/>
      <c r="L451" s="30"/>
      <c r="M451" s="44"/>
      <c r="N451" s="44"/>
      <c r="O451" s="44"/>
      <c r="P451" s="44">
        <v>2000102.8</v>
      </c>
      <c r="Q451" s="44">
        <v>9499573.4800000004</v>
      </c>
      <c r="R451" s="44"/>
      <c r="S451" s="44"/>
    </row>
    <row r="452" spans="1:19" hidden="1" x14ac:dyDescent="0.25">
      <c r="A452" s="66">
        <v>413</v>
      </c>
      <c r="B452" s="46" t="s">
        <v>1011</v>
      </c>
      <c r="C452" s="95">
        <f t="shared" si="31"/>
        <v>3161303.83</v>
      </c>
      <c r="D452" s="43">
        <v>59977.58</v>
      </c>
      <c r="E452" s="44">
        <v>100000</v>
      </c>
      <c r="F452" s="44"/>
      <c r="G452" s="44"/>
      <c r="H452" s="47"/>
      <c r="I452" s="47"/>
      <c r="J452" s="47"/>
      <c r="K452" s="44"/>
      <c r="L452" s="30"/>
      <c r="M452" s="44"/>
      <c r="N452" s="44"/>
      <c r="O452" s="44"/>
      <c r="P452" s="44"/>
      <c r="Q452" s="44"/>
      <c r="R452" s="44">
        <v>3001326.25</v>
      </c>
      <c r="S452" s="44"/>
    </row>
    <row r="453" spans="1:19" hidden="1" x14ac:dyDescent="0.25">
      <c r="A453" s="66">
        <v>414</v>
      </c>
      <c r="B453" s="46" t="s">
        <v>1081</v>
      </c>
      <c r="C453" s="95">
        <f t="shared" ref="C453:C484" si="32">ROUND(SUM(D453+E453+F453+G453+H453+I453+J453+K453+M453+O453+P453+Q453+R453+S453),2)</f>
        <v>6892636.5999999996</v>
      </c>
      <c r="D453" s="43"/>
      <c r="E453" s="44">
        <v>191913.60000000001</v>
      </c>
      <c r="F453" s="45">
        <v>3902943</v>
      </c>
      <c r="G453" s="44">
        <v>2797780</v>
      </c>
      <c r="H453" s="44"/>
      <c r="I453" s="44"/>
      <c r="J453" s="44"/>
      <c r="K453" s="44"/>
      <c r="L453" s="30"/>
      <c r="M453" s="44"/>
      <c r="N453" s="44"/>
      <c r="O453" s="44"/>
      <c r="P453" s="44"/>
      <c r="Q453" s="44"/>
      <c r="R453" s="44"/>
      <c r="S453" s="44"/>
    </row>
    <row r="454" spans="1:19" hidden="1" x14ac:dyDescent="0.25">
      <c r="A454" s="66">
        <v>415</v>
      </c>
      <c r="B454" s="46" t="s">
        <v>1095</v>
      </c>
      <c r="C454" s="95">
        <f t="shared" si="32"/>
        <v>13292037.85</v>
      </c>
      <c r="D454" s="43"/>
      <c r="E454" s="44"/>
      <c r="F454" s="45"/>
      <c r="G454" s="44"/>
      <c r="H454" s="44"/>
      <c r="I454" s="44"/>
      <c r="J454" s="44"/>
      <c r="K454" s="44"/>
      <c r="L454" s="30"/>
      <c r="M454" s="44"/>
      <c r="N454" s="44"/>
      <c r="O454" s="44"/>
      <c r="P454" s="44"/>
      <c r="Q454" s="44">
        <v>8660008.8000000007</v>
      </c>
      <c r="R454" s="44">
        <v>4632029.05</v>
      </c>
      <c r="S454" s="44"/>
    </row>
    <row r="455" spans="1:19" hidden="1" x14ac:dyDescent="0.25">
      <c r="A455" s="66">
        <v>416</v>
      </c>
      <c r="B455" s="46" t="s">
        <v>1083</v>
      </c>
      <c r="C455" s="95">
        <f t="shared" si="32"/>
        <v>2850357</v>
      </c>
      <c r="D455" s="43"/>
      <c r="E455" s="44"/>
      <c r="F455" s="45"/>
      <c r="G455" s="44"/>
      <c r="H455" s="44"/>
      <c r="I455" s="44"/>
      <c r="J455" s="44"/>
      <c r="K455" s="44"/>
      <c r="L455" s="30"/>
      <c r="M455" s="44"/>
      <c r="N455" s="44"/>
      <c r="O455" s="44"/>
      <c r="P455" s="44"/>
      <c r="Q455" s="44"/>
      <c r="R455" s="44">
        <v>2850357</v>
      </c>
      <c r="S455" s="44"/>
    </row>
    <row r="456" spans="1:19" hidden="1" x14ac:dyDescent="0.25">
      <c r="A456" s="66">
        <v>417</v>
      </c>
      <c r="B456" s="46" t="s">
        <v>1082</v>
      </c>
      <c r="C456" s="95">
        <f t="shared" si="32"/>
        <v>1060359</v>
      </c>
      <c r="D456" s="43"/>
      <c r="E456" s="44"/>
      <c r="F456" s="45"/>
      <c r="G456" s="44">
        <v>1060359</v>
      </c>
      <c r="H456" s="44"/>
      <c r="I456" s="44"/>
      <c r="J456" s="44"/>
      <c r="K456" s="44"/>
      <c r="L456" s="30"/>
      <c r="M456" s="44"/>
      <c r="N456" s="44"/>
      <c r="O456" s="44"/>
      <c r="P456" s="44"/>
      <c r="Q456" s="44"/>
      <c r="R456" s="44"/>
      <c r="S456" s="44"/>
    </row>
    <row r="457" spans="1:19" hidden="1" x14ac:dyDescent="0.25">
      <c r="A457" s="66">
        <v>418</v>
      </c>
      <c r="B457" s="46" t="s">
        <v>443</v>
      </c>
      <c r="C457" s="95">
        <f t="shared" si="32"/>
        <v>13261155.550000001</v>
      </c>
      <c r="D457" s="43">
        <f>ROUND((F457+G457+H457+I457+J457+K457+M457+O457+P457+Q457+R457+S457)*0.0214,2)</f>
        <v>276131.28000000003</v>
      </c>
      <c r="E457" s="44">
        <v>81693.58</v>
      </c>
      <c r="F457" s="45">
        <v>2253508.7999999998</v>
      </c>
      <c r="G457" s="44">
        <v>944311.79</v>
      </c>
      <c r="H457" s="44"/>
      <c r="I457" s="44"/>
      <c r="J457" s="44"/>
      <c r="K457" s="44"/>
      <c r="L457" s="30"/>
      <c r="M457" s="44"/>
      <c r="N457" s="44" t="s">
        <v>102</v>
      </c>
      <c r="O457" s="44">
        <v>7031884.3499999996</v>
      </c>
      <c r="P457" s="44"/>
      <c r="Q457" s="44">
        <v>2673625.75</v>
      </c>
      <c r="R457" s="44"/>
      <c r="S457" s="44"/>
    </row>
    <row r="458" spans="1:19" hidden="1" x14ac:dyDescent="0.25">
      <c r="A458" s="66">
        <v>419</v>
      </c>
      <c r="B458" s="46" t="s">
        <v>444</v>
      </c>
      <c r="C458" s="95">
        <f t="shared" si="32"/>
        <v>15427613.58</v>
      </c>
      <c r="D458" s="43">
        <f>ROUND((F458+G458+H458+I458+J458+K458+M458+O458+P458+Q458+R458+S458)*0.0214,2)</f>
        <v>321550.67</v>
      </c>
      <c r="E458" s="44">
        <v>80330.81</v>
      </c>
      <c r="F458" s="45">
        <v>2133505.2000000002</v>
      </c>
      <c r="G458" s="44"/>
      <c r="H458" s="44"/>
      <c r="I458" s="44"/>
      <c r="J458" s="44"/>
      <c r="K458" s="44"/>
      <c r="L458" s="30"/>
      <c r="M458" s="44"/>
      <c r="N458" s="44" t="s">
        <v>102</v>
      </c>
      <c r="O458" s="44">
        <v>7028614.29</v>
      </c>
      <c r="P458" s="44"/>
      <c r="Q458" s="44">
        <v>5863612.6100000003</v>
      </c>
      <c r="R458" s="44"/>
      <c r="S458" s="44"/>
    </row>
    <row r="459" spans="1:19" hidden="1" x14ac:dyDescent="0.25">
      <c r="A459" s="66">
        <v>420</v>
      </c>
      <c r="B459" s="46" t="s">
        <v>445</v>
      </c>
      <c r="C459" s="95">
        <f t="shared" si="32"/>
        <v>96656.4</v>
      </c>
      <c r="D459" s="43"/>
      <c r="E459" s="44">
        <v>96656.4</v>
      </c>
      <c r="F459" s="44"/>
      <c r="G459" s="44"/>
      <c r="H459" s="44"/>
      <c r="I459" s="44"/>
      <c r="J459" s="44"/>
      <c r="K459" s="45"/>
      <c r="L459" s="30"/>
      <c r="M459" s="44"/>
      <c r="N459" s="44"/>
      <c r="O459" s="45"/>
      <c r="P459" s="44"/>
      <c r="Q459" s="44"/>
      <c r="R459" s="44"/>
      <c r="S459" s="44"/>
    </row>
    <row r="460" spans="1:19" hidden="1" x14ac:dyDescent="0.25">
      <c r="A460" s="66">
        <v>421</v>
      </c>
      <c r="B460" s="46" t="s">
        <v>446</v>
      </c>
      <c r="C460" s="95">
        <f t="shared" si="32"/>
        <v>183773.92</v>
      </c>
      <c r="D460" s="43"/>
      <c r="E460" s="44">
        <v>183773.92</v>
      </c>
      <c r="F460" s="44"/>
      <c r="G460" s="45"/>
      <c r="H460" s="44"/>
      <c r="I460" s="44"/>
      <c r="J460" s="44"/>
      <c r="K460" s="44"/>
      <c r="L460" s="30"/>
      <c r="M460" s="44"/>
      <c r="N460" s="44"/>
      <c r="O460" s="45"/>
      <c r="P460" s="44"/>
      <c r="Q460" s="44"/>
      <c r="R460" s="44"/>
      <c r="S460" s="44"/>
    </row>
    <row r="461" spans="1:19" hidden="1" x14ac:dyDescent="0.25">
      <c r="A461" s="66">
        <v>422</v>
      </c>
      <c r="B461" s="46" t="s">
        <v>447</v>
      </c>
      <c r="C461" s="95">
        <f t="shared" si="32"/>
        <v>630687.29</v>
      </c>
      <c r="D461" s="43"/>
      <c r="E461" s="44">
        <v>630687.29</v>
      </c>
      <c r="F461" s="44"/>
      <c r="G461" s="45"/>
      <c r="H461" s="44"/>
      <c r="I461" s="44"/>
      <c r="J461" s="44"/>
      <c r="K461" s="44"/>
      <c r="L461" s="30"/>
      <c r="M461" s="44"/>
      <c r="N461" s="44"/>
      <c r="O461" s="44"/>
      <c r="P461" s="44"/>
      <c r="Q461" s="45"/>
      <c r="R461" s="44"/>
      <c r="S461" s="44"/>
    </row>
    <row r="462" spans="1:19" hidden="1" x14ac:dyDescent="0.25">
      <c r="A462" s="66">
        <v>423</v>
      </c>
      <c r="B462" s="46" t="s">
        <v>448</v>
      </c>
      <c r="C462" s="95">
        <f t="shared" si="32"/>
        <v>166747.85999999999</v>
      </c>
      <c r="D462" s="43"/>
      <c r="E462" s="44">
        <v>166747.85999999999</v>
      </c>
      <c r="F462" s="44"/>
      <c r="G462" s="44"/>
      <c r="H462" s="45"/>
      <c r="I462" s="45"/>
      <c r="J462" s="45"/>
      <c r="K462" s="44"/>
      <c r="L462" s="30"/>
      <c r="M462" s="44"/>
      <c r="N462" s="44"/>
      <c r="O462" s="44"/>
      <c r="P462" s="44"/>
      <c r="Q462" s="44"/>
      <c r="R462" s="44"/>
      <c r="S462" s="44"/>
    </row>
    <row r="463" spans="1:19" hidden="1" x14ac:dyDescent="0.25">
      <c r="A463" s="66">
        <v>424</v>
      </c>
      <c r="B463" s="46" t="s">
        <v>449</v>
      </c>
      <c r="C463" s="95">
        <f t="shared" si="32"/>
        <v>122081.03</v>
      </c>
      <c r="D463" s="43"/>
      <c r="E463" s="44">
        <v>122081.03</v>
      </c>
      <c r="F463" s="44"/>
      <c r="G463" s="44"/>
      <c r="H463" s="47"/>
      <c r="I463" s="47"/>
      <c r="J463" s="47"/>
      <c r="K463" s="44"/>
      <c r="L463" s="30"/>
      <c r="M463" s="44"/>
      <c r="N463" s="44"/>
      <c r="O463" s="44"/>
      <c r="P463" s="44"/>
      <c r="Q463" s="44"/>
      <c r="R463" s="44"/>
      <c r="S463" s="44"/>
    </row>
    <row r="464" spans="1:19" hidden="1" x14ac:dyDescent="0.25">
      <c r="A464" s="66">
        <v>425</v>
      </c>
      <c r="B464" s="46" t="s">
        <v>450</v>
      </c>
      <c r="C464" s="95">
        <f t="shared" si="32"/>
        <v>17037857.93</v>
      </c>
      <c r="D464" s="43">
        <v>87126.76</v>
      </c>
      <c r="E464" s="44"/>
      <c r="F464" s="44"/>
      <c r="G464" s="44"/>
      <c r="H464" s="47"/>
      <c r="I464" s="47"/>
      <c r="J464" s="47"/>
      <c r="K464" s="44"/>
      <c r="L464" s="30"/>
      <c r="M464" s="44"/>
      <c r="N464" s="44"/>
      <c r="O464" s="44"/>
      <c r="P464" s="44"/>
      <c r="Q464" s="44"/>
      <c r="R464" s="44">
        <v>16950731.170000002</v>
      </c>
      <c r="S464" s="44"/>
    </row>
    <row r="465" spans="1:19" hidden="1" x14ac:dyDescent="0.25">
      <c r="A465" s="66">
        <v>426</v>
      </c>
      <c r="B465" s="46" t="s">
        <v>455</v>
      </c>
      <c r="C465" s="95">
        <f t="shared" si="32"/>
        <v>96888.07</v>
      </c>
      <c r="D465" s="43"/>
      <c r="E465" s="44">
        <v>96888.07</v>
      </c>
      <c r="F465" s="44"/>
      <c r="G465" s="44"/>
      <c r="H465" s="44"/>
      <c r="I465" s="44"/>
      <c r="J465" s="44"/>
      <c r="K465" s="47"/>
      <c r="L465" s="30"/>
      <c r="M465" s="44"/>
      <c r="N465" s="44"/>
      <c r="O465" s="44"/>
      <c r="P465" s="44"/>
      <c r="Q465" s="44"/>
      <c r="R465" s="44"/>
      <c r="S465" s="44"/>
    </row>
    <row r="466" spans="1:19" hidden="1" x14ac:dyDescent="0.25">
      <c r="A466" s="66">
        <v>427</v>
      </c>
      <c r="B466" s="46" t="s">
        <v>452</v>
      </c>
      <c r="C466" s="95">
        <f t="shared" si="32"/>
        <v>35330693.100000001</v>
      </c>
      <c r="D466" s="43">
        <v>180671.11</v>
      </c>
      <c r="E466" s="44"/>
      <c r="F466" s="44"/>
      <c r="G466" s="44"/>
      <c r="H466" s="47"/>
      <c r="I466" s="47"/>
      <c r="J466" s="47"/>
      <c r="K466" s="44"/>
      <c r="L466" s="30"/>
      <c r="M466" s="44"/>
      <c r="N466" s="44" t="s">
        <v>54</v>
      </c>
      <c r="O466" s="44">
        <v>18764654.120000001</v>
      </c>
      <c r="P466" s="44"/>
      <c r="Q466" s="44">
        <v>16385367.869999999</v>
      </c>
      <c r="R466" s="44"/>
      <c r="S466" s="44"/>
    </row>
    <row r="467" spans="1:19" hidden="1" x14ac:dyDescent="0.25">
      <c r="A467" s="66">
        <v>428</v>
      </c>
      <c r="B467" s="46" t="s">
        <v>453</v>
      </c>
      <c r="C467" s="95">
        <f t="shared" si="32"/>
        <v>17780336.350000001</v>
      </c>
      <c r="D467" s="43">
        <v>84976.04</v>
      </c>
      <c r="E467" s="44"/>
      <c r="F467" s="44">
        <v>2046974.75</v>
      </c>
      <c r="G467" s="44"/>
      <c r="H467" s="47"/>
      <c r="I467" s="47"/>
      <c r="J467" s="47"/>
      <c r="K467" s="44"/>
      <c r="L467" s="30"/>
      <c r="M467" s="44"/>
      <c r="N467" s="44" t="s">
        <v>102</v>
      </c>
      <c r="O467" s="44">
        <v>5901644.9800000004</v>
      </c>
      <c r="P467" s="44"/>
      <c r="Q467" s="44"/>
      <c r="R467" s="44">
        <v>9746740.5800000001</v>
      </c>
      <c r="S467" s="44"/>
    </row>
    <row r="468" spans="1:19" hidden="1" x14ac:dyDescent="0.25">
      <c r="A468" s="66">
        <v>429</v>
      </c>
      <c r="B468" s="46" t="s">
        <v>454</v>
      </c>
      <c r="C468" s="95">
        <f t="shared" si="32"/>
        <v>18836397.379999999</v>
      </c>
      <c r="D468" s="43">
        <v>96323.98</v>
      </c>
      <c r="E468" s="44"/>
      <c r="F468" s="44"/>
      <c r="G468" s="44"/>
      <c r="H468" s="47"/>
      <c r="I468" s="47"/>
      <c r="J468" s="47"/>
      <c r="K468" s="44"/>
      <c r="L468" s="30"/>
      <c r="M468" s="44"/>
      <c r="N468" s="44" t="s">
        <v>102</v>
      </c>
      <c r="O468" s="44">
        <v>10073356.4</v>
      </c>
      <c r="P468" s="44"/>
      <c r="Q468" s="44">
        <v>8666717</v>
      </c>
      <c r="R468" s="44"/>
      <c r="S468" s="44"/>
    </row>
    <row r="469" spans="1:19" hidden="1" x14ac:dyDescent="0.25">
      <c r="A469" s="66">
        <v>430</v>
      </c>
      <c r="B469" s="46" t="s">
        <v>1008</v>
      </c>
      <c r="C469" s="95">
        <f t="shared" si="32"/>
        <v>2326806.35</v>
      </c>
      <c r="D469" s="43">
        <v>36866.519999999997</v>
      </c>
      <c r="E469" s="44">
        <v>81041.03</v>
      </c>
      <c r="F469" s="44">
        <v>2208898.7999999998</v>
      </c>
      <c r="G469" s="44"/>
      <c r="H469" s="47"/>
      <c r="I469" s="47"/>
      <c r="J469" s="47"/>
      <c r="K469" s="44"/>
      <c r="L469" s="30"/>
      <c r="M469" s="44"/>
      <c r="N469" s="44"/>
      <c r="O469" s="44"/>
      <c r="P469" s="44"/>
      <c r="Q469" s="44"/>
      <c r="R469" s="44"/>
      <c r="S469" s="44"/>
    </row>
    <row r="470" spans="1:19" hidden="1" x14ac:dyDescent="0.25">
      <c r="A470" s="66">
        <v>431</v>
      </c>
      <c r="B470" s="46" t="s">
        <v>1009</v>
      </c>
      <c r="C470" s="95">
        <f t="shared" si="32"/>
        <v>1554844.86</v>
      </c>
      <c r="D470" s="43">
        <v>24364.5</v>
      </c>
      <c r="E470" s="44">
        <v>70653.960000000006</v>
      </c>
      <c r="F470" s="44">
        <v>1459826.4</v>
      </c>
      <c r="G470" s="44"/>
      <c r="H470" s="47"/>
      <c r="I470" s="47"/>
      <c r="J470" s="47"/>
      <c r="K470" s="44"/>
      <c r="L470" s="30"/>
      <c r="M470" s="44"/>
      <c r="N470" s="44"/>
      <c r="O470" s="44"/>
      <c r="P470" s="44"/>
      <c r="Q470" s="44"/>
      <c r="R470" s="44"/>
      <c r="S470" s="44"/>
    </row>
    <row r="471" spans="1:19" hidden="1" x14ac:dyDescent="0.25">
      <c r="A471" s="66">
        <v>432</v>
      </c>
      <c r="B471" s="46" t="s">
        <v>1010</v>
      </c>
      <c r="C471" s="95">
        <f t="shared" si="32"/>
        <v>57115.39</v>
      </c>
      <c r="D471" s="43"/>
      <c r="E471" s="44">
        <v>57115.39</v>
      </c>
      <c r="F471" s="44"/>
      <c r="G471" s="44"/>
      <c r="H471" s="47"/>
      <c r="I471" s="47"/>
      <c r="J471" s="47"/>
      <c r="K471" s="48"/>
      <c r="L471" s="30"/>
      <c r="M471" s="44"/>
      <c r="N471" s="44"/>
      <c r="O471" s="44"/>
      <c r="P471" s="44"/>
      <c r="Q471" s="44"/>
      <c r="R471" s="44"/>
      <c r="S471" s="44"/>
    </row>
    <row r="472" spans="1:19" hidden="1" x14ac:dyDescent="0.25">
      <c r="A472" s="66">
        <v>433</v>
      </c>
      <c r="B472" s="46" t="s">
        <v>457</v>
      </c>
      <c r="C472" s="95">
        <f t="shared" si="32"/>
        <v>9595725.5399999991</v>
      </c>
      <c r="D472" s="43">
        <v>149416.41</v>
      </c>
      <c r="E472" s="44">
        <v>72632.28</v>
      </c>
      <c r="F472" s="45"/>
      <c r="G472" s="44"/>
      <c r="H472" s="44"/>
      <c r="I472" s="44"/>
      <c r="J472" s="44"/>
      <c r="K472" s="44"/>
      <c r="L472" s="30">
        <v>4</v>
      </c>
      <c r="M472" s="44">
        <v>9373676.8499999996</v>
      </c>
      <c r="N472" s="44"/>
      <c r="O472" s="44"/>
      <c r="P472" s="44"/>
      <c r="Q472" s="44"/>
      <c r="R472" s="44"/>
      <c r="S472" s="44"/>
    </row>
    <row r="473" spans="1:19" hidden="1" x14ac:dyDescent="0.25">
      <c r="A473" s="66">
        <v>434</v>
      </c>
      <c r="B473" s="46" t="s">
        <v>1100</v>
      </c>
      <c r="C473" s="95">
        <f t="shared" si="32"/>
        <v>3074725.86</v>
      </c>
      <c r="D473" s="43"/>
      <c r="E473" s="44"/>
      <c r="F473" s="45"/>
      <c r="G473" s="44"/>
      <c r="H473" s="44"/>
      <c r="I473" s="44"/>
      <c r="J473" s="44"/>
      <c r="K473" s="44"/>
      <c r="L473" s="30"/>
      <c r="M473" s="44"/>
      <c r="N473" s="44" t="s">
        <v>54</v>
      </c>
      <c r="O473" s="44">
        <v>3074725.86</v>
      </c>
      <c r="P473" s="44"/>
      <c r="Q473" s="44"/>
      <c r="R473" s="44"/>
      <c r="S473" s="44"/>
    </row>
    <row r="474" spans="1:19" hidden="1" x14ac:dyDescent="0.25">
      <c r="A474" s="66">
        <v>435</v>
      </c>
      <c r="B474" s="46" t="s">
        <v>1107</v>
      </c>
      <c r="C474" s="95">
        <f t="shared" si="32"/>
        <v>6391574.4000000004</v>
      </c>
      <c r="D474" s="43"/>
      <c r="E474" s="44"/>
      <c r="F474" s="45"/>
      <c r="G474" s="44"/>
      <c r="H474" s="44"/>
      <c r="I474" s="44"/>
      <c r="J474" s="44"/>
      <c r="K474" s="44"/>
      <c r="L474" s="30"/>
      <c r="M474" s="44"/>
      <c r="N474" s="44" t="s">
        <v>54</v>
      </c>
      <c r="O474" s="44">
        <v>6391574.4000000004</v>
      </c>
      <c r="P474" s="44"/>
      <c r="Q474" s="44"/>
      <c r="R474" s="44"/>
      <c r="S474" s="44"/>
    </row>
    <row r="475" spans="1:19" hidden="1" x14ac:dyDescent="0.25">
      <c r="A475" s="66">
        <v>436</v>
      </c>
      <c r="B475" s="46" t="s">
        <v>458</v>
      </c>
      <c r="C475" s="95">
        <f t="shared" si="32"/>
        <v>6283423.9100000001</v>
      </c>
      <c r="D475" s="43">
        <v>97705.32</v>
      </c>
      <c r="E475" s="44">
        <v>56150.2</v>
      </c>
      <c r="F475" s="45"/>
      <c r="G475" s="44"/>
      <c r="H475" s="44"/>
      <c r="I475" s="44"/>
      <c r="J475" s="44"/>
      <c r="K475" s="44"/>
      <c r="L475" s="30">
        <v>3</v>
      </c>
      <c r="M475" s="44">
        <v>6129568.3899999997</v>
      </c>
      <c r="N475" s="44"/>
      <c r="O475" s="44"/>
      <c r="P475" s="44"/>
      <c r="Q475" s="44"/>
      <c r="R475" s="44"/>
      <c r="S475" s="44"/>
    </row>
    <row r="476" spans="1:19" hidden="1" x14ac:dyDescent="0.25">
      <c r="A476" s="66">
        <v>437</v>
      </c>
      <c r="B476" s="46" t="s">
        <v>1102</v>
      </c>
      <c r="C476" s="95">
        <f t="shared" si="32"/>
        <v>243426</v>
      </c>
      <c r="D476" s="43"/>
      <c r="E476" s="44">
        <v>243426</v>
      </c>
      <c r="F476" s="45"/>
      <c r="G476" s="44"/>
      <c r="H476" s="44"/>
      <c r="I476" s="44"/>
      <c r="J476" s="44"/>
      <c r="K476" s="44"/>
      <c r="L476" s="30"/>
      <c r="M476" s="44"/>
      <c r="N476" s="44"/>
      <c r="O476" s="44"/>
      <c r="P476" s="44"/>
      <c r="Q476" s="44"/>
      <c r="R476" s="44"/>
      <c r="S476" s="44"/>
    </row>
    <row r="477" spans="1:19" hidden="1" x14ac:dyDescent="0.25">
      <c r="A477" s="66">
        <v>438</v>
      </c>
      <c r="B477" s="46" t="s">
        <v>1089</v>
      </c>
      <c r="C477" s="95">
        <f t="shared" si="32"/>
        <v>3503038.14</v>
      </c>
      <c r="D477" s="43"/>
      <c r="E477" s="44"/>
      <c r="F477" s="45"/>
      <c r="G477" s="44"/>
      <c r="H477" s="44"/>
      <c r="I477" s="44"/>
      <c r="J477" s="44"/>
      <c r="K477" s="44"/>
      <c r="L477" s="30"/>
      <c r="M477" s="44"/>
      <c r="N477" s="44"/>
      <c r="O477" s="44"/>
      <c r="P477" s="44"/>
      <c r="Q477" s="44">
        <v>3503038.14</v>
      </c>
      <c r="R477" s="44"/>
      <c r="S477" s="44"/>
    </row>
    <row r="478" spans="1:19" hidden="1" x14ac:dyDescent="0.25">
      <c r="A478" s="66">
        <v>439</v>
      </c>
      <c r="B478" s="46" t="s">
        <v>1101</v>
      </c>
      <c r="C478" s="95">
        <f t="shared" si="32"/>
        <v>347433</v>
      </c>
      <c r="D478" s="43"/>
      <c r="E478" s="44">
        <v>347433</v>
      </c>
      <c r="F478" s="45"/>
      <c r="G478" s="44"/>
      <c r="H478" s="44"/>
      <c r="I478" s="44"/>
      <c r="J478" s="44"/>
      <c r="K478" s="44"/>
      <c r="L478" s="30"/>
      <c r="M478" s="44"/>
      <c r="N478" s="44"/>
      <c r="O478" s="44"/>
      <c r="P478" s="44"/>
      <c r="Q478" s="44"/>
      <c r="R478" s="44"/>
      <c r="S478" s="44"/>
    </row>
    <row r="479" spans="1:19" hidden="1" x14ac:dyDescent="0.25">
      <c r="A479" s="66">
        <v>440</v>
      </c>
      <c r="B479" s="46" t="s">
        <v>1091</v>
      </c>
      <c r="C479" s="95">
        <f t="shared" si="32"/>
        <v>6658766.4000000004</v>
      </c>
      <c r="D479" s="43"/>
      <c r="E479" s="44"/>
      <c r="F479" s="45"/>
      <c r="G479" s="44"/>
      <c r="H479" s="44"/>
      <c r="I479" s="44"/>
      <c r="J479" s="44"/>
      <c r="K479" s="44"/>
      <c r="L479" s="30"/>
      <c r="M479" s="44"/>
      <c r="N479" s="44"/>
      <c r="O479" s="44"/>
      <c r="P479" s="44"/>
      <c r="Q479" s="44"/>
      <c r="R479" s="44">
        <v>6658766.4000000004</v>
      </c>
      <c r="S479" s="44"/>
    </row>
    <row r="480" spans="1:19" hidden="1" x14ac:dyDescent="0.25">
      <c r="A480" s="66">
        <v>441</v>
      </c>
      <c r="B480" s="46" t="s">
        <v>1099</v>
      </c>
      <c r="C480" s="95">
        <f t="shared" si="32"/>
        <v>250000</v>
      </c>
      <c r="D480" s="43"/>
      <c r="E480" s="44">
        <v>250000</v>
      </c>
      <c r="F480" s="45"/>
      <c r="G480" s="45"/>
      <c r="H480" s="45"/>
      <c r="I480" s="45"/>
      <c r="J480" s="45"/>
      <c r="K480" s="44"/>
      <c r="L480" s="30"/>
      <c r="M480" s="44"/>
      <c r="N480" s="44"/>
      <c r="O480" s="44"/>
      <c r="P480" s="44"/>
      <c r="Q480" s="44"/>
      <c r="R480" s="44"/>
      <c r="S480" s="44"/>
    </row>
    <row r="481" spans="1:19" hidden="1" x14ac:dyDescent="0.25">
      <c r="A481" s="66">
        <v>442</v>
      </c>
      <c r="B481" s="46" t="s">
        <v>460</v>
      </c>
      <c r="C481" s="95">
        <f t="shared" si="32"/>
        <v>8509971.7699999996</v>
      </c>
      <c r="D481" s="43">
        <v>25383.87</v>
      </c>
      <c r="E481" s="44">
        <v>296242.8</v>
      </c>
      <c r="F481" s="45"/>
      <c r="G481" s="45"/>
      <c r="H481" s="45"/>
      <c r="I481" s="45"/>
      <c r="J481" s="45"/>
      <c r="K481" s="44"/>
      <c r="L481" s="30"/>
      <c r="M481" s="44"/>
      <c r="N481" s="44" t="s">
        <v>54</v>
      </c>
      <c r="O481" s="44">
        <v>8188345.0999999996</v>
      </c>
      <c r="P481" s="44"/>
      <c r="Q481" s="44"/>
      <c r="R481" s="44"/>
      <c r="S481" s="44"/>
    </row>
    <row r="482" spans="1:19" hidden="1" x14ac:dyDescent="0.25">
      <c r="A482" s="66">
        <v>443</v>
      </c>
      <c r="B482" s="46" t="s">
        <v>461</v>
      </c>
      <c r="C482" s="95">
        <f t="shared" si="32"/>
        <v>2006197.57</v>
      </c>
      <c r="D482" s="43">
        <v>30702.93</v>
      </c>
      <c r="E482" s="44">
        <v>49338.5</v>
      </c>
      <c r="F482" s="45"/>
      <c r="G482" s="45"/>
      <c r="H482" s="45"/>
      <c r="I482" s="45"/>
      <c r="J482" s="45"/>
      <c r="K482" s="44"/>
      <c r="L482" s="30">
        <v>1</v>
      </c>
      <c r="M482" s="44">
        <v>1926156.14</v>
      </c>
      <c r="N482" s="44"/>
      <c r="O482" s="44"/>
      <c r="P482" s="44"/>
      <c r="Q482" s="44"/>
      <c r="R482" s="44"/>
      <c r="S482" s="44"/>
    </row>
    <row r="483" spans="1:19" hidden="1" x14ac:dyDescent="0.25">
      <c r="A483" s="66">
        <v>444</v>
      </c>
      <c r="B483" s="46" t="s">
        <v>462</v>
      </c>
      <c r="C483" s="95">
        <f t="shared" si="32"/>
        <v>10949928.91</v>
      </c>
      <c r="D483" s="43">
        <v>33839.879999999997</v>
      </c>
      <c r="E483" s="44"/>
      <c r="F483" s="45"/>
      <c r="G483" s="45"/>
      <c r="H483" s="45"/>
      <c r="I483" s="45"/>
      <c r="J483" s="45"/>
      <c r="K483" s="44"/>
      <c r="L483" s="30"/>
      <c r="M483" s="44"/>
      <c r="N483" s="44"/>
      <c r="O483" s="44"/>
      <c r="P483" s="44"/>
      <c r="Q483" s="44">
        <v>10916089.029999999</v>
      </c>
      <c r="R483" s="44"/>
      <c r="S483" s="44"/>
    </row>
    <row r="484" spans="1:19" hidden="1" x14ac:dyDescent="0.25">
      <c r="A484" s="66">
        <v>445</v>
      </c>
      <c r="B484" s="46" t="s">
        <v>463</v>
      </c>
      <c r="C484" s="95">
        <f t="shared" si="32"/>
        <v>5238778.75</v>
      </c>
      <c r="D484" s="43">
        <v>81688.31</v>
      </c>
      <c r="E484" s="44"/>
      <c r="F484" s="45">
        <v>1683034.04</v>
      </c>
      <c r="G484" s="45">
        <v>1425965.34</v>
      </c>
      <c r="H484" s="45">
        <v>859311.67</v>
      </c>
      <c r="I484" s="45">
        <v>478435.03</v>
      </c>
      <c r="J484" s="45">
        <v>710344.36</v>
      </c>
      <c r="K484" s="44"/>
      <c r="L484" s="30"/>
      <c r="M484" s="44"/>
      <c r="N484" s="44"/>
      <c r="O484" s="44"/>
      <c r="P484" s="44"/>
      <c r="Q484" s="44"/>
      <c r="R484" s="44"/>
      <c r="S484" s="44"/>
    </row>
    <row r="485" spans="1:19" hidden="1" x14ac:dyDescent="0.25">
      <c r="A485" s="66">
        <v>446</v>
      </c>
      <c r="B485" s="46" t="s">
        <v>464</v>
      </c>
      <c r="C485" s="95">
        <f t="shared" ref="C485:C516" si="33">ROUND(SUM(D485+E485+F485+G485+H485+I485+J485+K485+M485+O485+P485+Q485+R485+S485),2)</f>
        <v>3760531.23</v>
      </c>
      <c r="D485" s="43">
        <v>58152.59</v>
      </c>
      <c r="E485" s="44">
        <v>54160.639999999999</v>
      </c>
      <c r="F485" s="45"/>
      <c r="G485" s="45"/>
      <c r="H485" s="45"/>
      <c r="I485" s="45"/>
      <c r="J485" s="45"/>
      <c r="K485" s="44"/>
      <c r="L485" s="30">
        <v>2</v>
      </c>
      <c r="M485" s="44">
        <v>3648218</v>
      </c>
      <c r="N485" s="44"/>
      <c r="O485" s="44"/>
      <c r="P485" s="44"/>
      <c r="Q485" s="44"/>
      <c r="R485" s="44"/>
      <c r="S485" s="44"/>
    </row>
    <row r="486" spans="1:19" hidden="1" x14ac:dyDescent="0.25">
      <c r="A486" s="66">
        <v>447</v>
      </c>
      <c r="B486" s="46" t="s">
        <v>465</v>
      </c>
      <c r="C486" s="95">
        <f t="shared" si="33"/>
        <v>434476.06</v>
      </c>
      <c r="D486" s="43"/>
      <c r="E486" s="44">
        <v>434476.06</v>
      </c>
      <c r="F486" s="45"/>
      <c r="G486" s="45"/>
      <c r="H486" s="45"/>
      <c r="I486" s="45"/>
      <c r="J486" s="45"/>
      <c r="K486" s="44"/>
      <c r="L486" s="30"/>
      <c r="M486" s="44"/>
      <c r="N486" s="44"/>
      <c r="O486" s="45"/>
      <c r="P486" s="45"/>
      <c r="Q486" s="44"/>
      <c r="R486" s="44"/>
      <c r="S486" s="44"/>
    </row>
    <row r="487" spans="1:19" hidden="1" x14ac:dyDescent="0.25">
      <c r="A487" s="66">
        <v>448</v>
      </c>
      <c r="B487" s="46" t="s">
        <v>466</v>
      </c>
      <c r="C487" s="95">
        <f t="shared" si="33"/>
        <v>257024.57</v>
      </c>
      <c r="D487" s="43"/>
      <c r="E487" s="44">
        <v>257024.57</v>
      </c>
      <c r="F487" s="45"/>
      <c r="G487" s="45"/>
      <c r="H487" s="45"/>
      <c r="I487" s="45"/>
      <c r="J487" s="45"/>
      <c r="K487" s="44"/>
      <c r="L487" s="30"/>
      <c r="M487" s="44"/>
      <c r="N487" s="44"/>
      <c r="O487" s="45"/>
      <c r="P487" s="44"/>
      <c r="Q487" s="44"/>
      <c r="R487" s="44"/>
      <c r="S487" s="44"/>
    </row>
    <row r="488" spans="1:19" hidden="1" x14ac:dyDescent="0.25">
      <c r="A488" s="66">
        <v>449</v>
      </c>
      <c r="B488" s="46" t="s">
        <v>467</v>
      </c>
      <c r="C488" s="95">
        <f t="shared" si="33"/>
        <v>224326.01</v>
      </c>
      <c r="D488" s="43"/>
      <c r="E488" s="44">
        <v>224326.01</v>
      </c>
      <c r="F488" s="44"/>
      <c r="G488" s="44"/>
      <c r="H488" s="44"/>
      <c r="I488" s="44"/>
      <c r="J488" s="44"/>
      <c r="K488" s="44"/>
      <c r="L488" s="30"/>
      <c r="M488" s="44"/>
      <c r="N488" s="44"/>
      <c r="O488" s="45"/>
      <c r="P488" s="44"/>
      <c r="Q488" s="45"/>
      <c r="R488" s="44"/>
      <c r="S488" s="44"/>
    </row>
    <row r="489" spans="1:19" hidden="1" x14ac:dyDescent="0.25">
      <c r="A489" s="66">
        <v>450</v>
      </c>
      <c r="B489" s="46" t="s">
        <v>468</v>
      </c>
      <c r="C489" s="95">
        <f t="shared" si="33"/>
        <v>258278.16</v>
      </c>
      <c r="D489" s="43"/>
      <c r="E489" s="44">
        <v>258278.16</v>
      </c>
      <c r="F489" s="45"/>
      <c r="G489" s="45"/>
      <c r="H489" s="45"/>
      <c r="I489" s="45"/>
      <c r="J489" s="45"/>
      <c r="K489" s="44"/>
      <c r="L489" s="30"/>
      <c r="M489" s="44"/>
      <c r="N489" s="44"/>
      <c r="O489" s="45"/>
      <c r="P489" s="44"/>
      <c r="Q489" s="44"/>
      <c r="R489" s="44"/>
      <c r="S489" s="44"/>
    </row>
    <row r="490" spans="1:19" hidden="1" x14ac:dyDescent="0.25">
      <c r="A490" s="66">
        <v>451</v>
      </c>
      <c r="B490" s="46" t="s">
        <v>469</v>
      </c>
      <c r="C490" s="95">
        <f t="shared" si="33"/>
        <v>53382.09</v>
      </c>
      <c r="D490" s="43"/>
      <c r="E490" s="44">
        <v>53382.09</v>
      </c>
      <c r="F490" s="44"/>
      <c r="G490" s="45"/>
      <c r="H490" s="44"/>
      <c r="I490" s="44"/>
      <c r="J490" s="44"/>
      <c r="K490" s="44"/>
      <c r="L490" s="30"/>
      <c r="M490" s="44"/>
      <c r="N490" s="44"/>
      <c r="O490" s="44"/>
      <c r="P490" s="44"/>
      <c r="Q490" s="44"/>
      <c r="R490" s="44"/>
      <c r="S490" s="44"/>
    </row>
    <row r="491" spans="1:19" hidden="1" x14ac:dyDescent="0.25">
      <c r="A491" s="66">
        <v>452</v>
      </c>
      <c r="B491" s="46" t="s">
        <v>470</v>
      </c>
      <c r="C491" s="95">
        <f t="shared" si="33"/>
        <v>53324.49</v>
      </c>
      <c r="D491" s="43"/>
      <c r="E491" s="44">
        <v>53324.49</v>
      </c>
      <c r="F491" s="44"/>
      <c r="G491" s="45"/>
      <c r="H491" s="44"/>
      <c r="I491" s="44"/>
      <c r="J491" s="44"/>
      <c r="K491" s="44"/>
      <c r="L491" s="30"/>
      <c r="M491" s="44"/>
      <c r="N491" s="44"/>
      <c r="O491" s="44"/>
      <c r="P491" s="44"/>
      <c r="Q491" s="44"/>
      <c r="R491" s="44"/>
      <c r="S491" s="44"/>
    </row>
    <row r="492" spans="1:19" hidden="1" x14ac:dyDescent="0.25">
      <c r="A492" s="66">
        <v>453</v>
      </c>
      <c r="B492" s="46" t="s">
        <v>471</v>
      </c>
      <c r="C492" s="95">
        <f t="shared" si="33"/>
        <v>15508551.949999999</v>
      </c>
      <c r="D492" s="43">
        <v>47927.94</v>
      </c>
      <c r="E492" s="44"/>
      <c r="F492" s="44">
        <v>1408696.47</v>
      </c>
      <c r="G492" s="45">
        <v>4172762.8699999996</v>
      </c>
      <c r="H492" s="44">
        <v>1000870.3899999999</v>
      </c>
      <c r="I492" s="44">
        <v>541230.80000000005</v>
      </c>
      <c r="J492" s="44">
        <v>808197.99</v>
      </c>
      <c r="K492" s="44"/>
      <c r="L492" s="30"/>
      <c r="M492" s="44"/>
      <c r="N492" s="44" t="s">
        <v>54</v>
      </c>
      <c r="O492" s="44">
        <v>7528865.4900000002</v>
      </c>
      <c r="P492" s="44"/>
      <c r="Q492" s="44"/>
      <c r="R492" s="44"/>
      <c r="S492" s="44"/>
    </row>
    <row r="493" spans="1:19" hidden="1" x14ac:dyDescent="0.25">
      <c r="A493" s="66">
        <v>454</v>
      </c>
      <c r="B493" s="46" t="s">
        <v>472</v>
      </c>
      <c r="C493" s="95">
        <f t="shared" si="33"/>
        <v>93362.93</v>
      </c>
      <c r="D493" s="43"/>
      <c r="E493" s="44">
        <v>93362.93</v>
      </c>
      <c r="F493" s="44"/>
      <c r="G493" s="45"/>
      <c r="H493" s="44"/>
      <c r="I493" s="44"/>
      <c r="J493" s="44"/>
      <c r="K493" s="44"/>
      <c r="L493" s="30"/>
      <c r="M493" s="44"/>
      <c r="N493" s="44"/>
      <c r="O493" s="44"/>
      <c r="P493" s="44"/>
      <c r="Q493" s="44"/>
      <c r="R493" s="44"/>
      <c r="S493" s="44"/>
    </row>
    <row r="494" spans="1:19" hidden="1" x14ac:dyDescent="0.25">
      <c r="A494" s="66">
        <v>455</v>
      </c>
      <c r="B494" s="46" t="s">
        <v>473</v>
      </c>
      <c r="C494" s="95">
        <f t="shared" si="33"/>
        <v>67741.539999999994</v>
      </c>
      <c r="D494" s="43"/>
      <c r="E494" s="44">
        <v>67741.539999999994</v>
      </c>
      <c r="F494" s="44"/>
      <c r="G494" s="45"/>
      <c r="H494" s="44"/>
      <c r="I494" s="44"/>
      <c r="J494" s="44"/>
      <c r="K494" s="44"/>
      <c r="L494" s="30"/>
      <c r="M494" s="44"/>
      <c r="N494" s="44"/>
      <c r="O494" s="44"/>
      <c r="P494" s="44"/>
      <c r="Q494" s="44"/>
      <c r="R494" s="44"/>
      <c r="S494" s="44"/>
    </row>
    <row r="495" spans="1:19" hidden="1" x14ac:dyDescent="0.25">
      <c r="A495" s="66">
        <v>456</v>
      </c>
      <c r="B495" s="46" t="s">
        <v>474</v>
      </c>
      <c r="C495" s="95">
        <f t="shared" si="33"/>
        <v>93204.74</v>
      </c>
      <c r="D495" s="43"/>
      <c r="E495" s="44">
        <v>93204.74</v>
      </c>
      <c r="F495" s="44"/>
      <c r="G495" s="45"/>
      <c r="H495" s="44"/>
      <c r="I495" s="44"/>
      <c r="J495" s="44"/>
      <c r="K495" s="44"/>
      <c r="L495" s="30"/>
      <c r="M495" s="44"/>
      <c r="N495" s="44"/>
      <c r="O495" s="44"/>
      <c r="P495" s="44"/>
      <c r="Q495" s="44"/>
      <c r="R495" s="44"/>
      <c r="S495" s="44"/>
    </row>
    <row r="496" spans="1:19" hidden="1" x14ac:dyDescent="0.25">
      <c r="A496" s="66">
        <v>457</v>
      </c>
      <c r="B496" s="46" t="s">
        <v>475</v>
      </c>
      <c r="C496" s="95">
        <f t="shared" si="33"/>
        <v>2101950.87</v>
      </c>
      <c r="D496" s="43">
        <v>6212.2</v>
      </c>
      <c r="E496" s="44">
        <v>91803.06</v>
      </c>
      <c r="F496" s="44">
        <v>2003935.61</v>
      </c>
      <c r="G496" s="45"/>
      <c r="H496" s="44"/>
      <c r="I496" s="44"/>
      <c r="J496" s="44"/>
      <c r="K496" s="44"/>
      <c r="L496" s="30"/>
      <c r="M496" s="44"/>
      <c r="N496" s="44"/>
      <c r="O496" s="44"/>
      <c r="P496" s="44"/>
      <c r="Q496" s="44"/>
      <c r="R496" s="44"/>
      <c r="S496" s="44"/>
    </row>
    <row r="497" spans="1:19" hidden="1" x14ac:dyDescent="0.25">
      <c r="A497" s="66">
        <v>458</v>
      </c>
      <c r="B497" s="46" t="s">
        <v>476</v>
      </c>
      <c r="C497" s="95">
        <f t="shared" si="33"/>
        <v>701684.65</v>
      </c>
      <c r="D497" s="43">
        <v>1866.14</v>
      </c>
      <c r="E497" s="44">
        <v>67632.56</v>
      </c>
      <c r="F497" s="44">
        <v>632185.94999999995</v>
      </c>
      <c r="G497" s="45"/>
      <c r="H497" s="44"/>
      <c r="I497" s="44"/>
      <c r="J497" s="44"/>
      <c r="K497" s="44"/>
      <c r="L497" s="30"/>
      <c r="M497" s="44"/>
      <c r="N497" s="44"/>
      <c r="O497" s="44"/>
      <c r="P497" s="44"/>
      <c r="Q497" s="44"/>
      <c r="R497" s="44"/>
      <c r="S497" s="44"/>
    </row>
    <row r="498" spans="1:19" hidden="1" x14ac:dyDescent="0.25">
      <c r="A498" s="66">
        <v>459</v>
      </c>
      <c r="B498" s="46" t="s">
        <v>1016</v>
      </c>
      <c r="C498" s="95">
        <f t="shared" si="33"/>
        <v>19180483.23</v>
      </c>
      <c r="D498" s="43">
        <f>ROUND((F498+G498+H498+I498+J498+K498+M498+O498+P498+Q498+R498+S498)*0.0214,2)</f>
        <v>401862.48</v>
      </c>
      <c r="E498" s="44"/>
      <c r="F498" s="44">
        <v>2076200.56</v>
      </c>
      <c r="G498" s="47">
        <v>4314032.8</v>
      </c>
      <c r="H498" s="44">
        <v>2291145.11</v>
      </c>
      <c r="I498" s="44">
        <v>1133410.93</v>
      </c>
      <c r="J498" s="44">
        <v>1527615.23</v>
      </c>
      <c r="K498" s="44"/>
      <c r="L498" s="30"/>
      <c r="M498" s="44"/>
      <c r="N498" s="44"/>
      <c r="O498" s="44">
        <v>7436216.1200000001</v>
      </c>
      <c r="P498" s="44"/>
      <c r="Q498" s="44"/>
      <c r="R498" s="44"/>
      <c r="S498" s="44"/>
    </row>
    <row r="499" spans="1:19" hidden="1" x14ac:dyDescent="0.25">
      <c r="A499" s="66">
        <v>460</v>
      </c>
      <c r="B499" s="46" t="s">
        <v>1017</v>
      </c>
      <c r="C499" s="95">
        <f t="shared" si="33"/>
        <v>16716943.310000001</v>
      </c>
      <c r="D499" s="43">
        <f>ROUND((F499+G499+H499+I499+J499+K499+M499+O499+P499+Q499+R499+S499)*0.0214,2)</f>
        <v>350247.29</v>
      </c>
      <c r="E499" s="44"/>
      <c r="F499" s="44">
        <v>1615517.83</v>
      </c>
      <c r="G499" s="47">
        <v>4171376.76</v>
      </c>
      <c r="H499" s="44">
        <v>1936566.83</v>
      </c>
      <c r="I499" s="44">
        <v>683794.84</v>
      </c>
      <c r="J499" s="44">
        <v>1184838.5</v>
      </c>
      <c r="K499" s="44"/>
      <c r="L499" s="30"/>
      <c r="M499" s="44"/>
      <c r="N499" s="44"/>
      <c r="O499" s="44">
        <v>6774601.2599999998</v>
      </c>
      <c r="P499" s="44"/>
      <c r="Q499" s="44"/>
      <c r="R499" s="44"/>
      <c r="S499" s="44"/>
    </row>
    <row r="500" spans="1:19" hidden="1" x14ac:dyDescent="0.25">
      <c r="A500" s="66">
        <v>461</v>
      </c>
      <c r="B500" s="46" t="s">
        <v>477</v>
      </c>
      <c r="C500" s="95">
        <f t="shared" si="33"/>
        <v>92854.36</v>
      </c>
      <c r="D500" s="43"/>
      <c r="E500" s="44">
        <v>92854.36</v>
      </c>
      <c r="F500" s="44"/>
      <c r="G500" s="44"/>
      <c r="H500" s="44"/>
      <c r="I500" s="44"/>
      <c r="J500" s="44"/>
      <c r="K500" s="44"/>
      <c r="L500" s="30"/>
      <c r="M500" s="44"/>
      <c r="N500" s="44"/>
      <c r="O500" s="45"/>
      <c r="P500" s="44"/>
      <c r="Q500" s="44"/>
      <c r="R500" s="44"/>
      <c r="S500" s="44"/>
    </row>
    <row r="501" spans="1:19" hidden="1" x14ac:dyDescent="0.25">
      <c r="A501" s="66">
        <v>462</v>
      </c>
      <c r="B501" s="46" t="s">
        <v>478</v>
      </c>
      <c r="C501" s="95">
        <f t="shared" si="33"/>
        <v>260447.93</v>
      </c>
      <c r="D501" s="43"/>
      <c r="E501" s="44">
        <v>260447.93</v>
      </c>
      <c r="F501" s="45"/>
      <c r="G501" s="45"/>
      <c r="H501" s="45"/>
      <c r="I501" s="45"/>
      <c r="J501" s="45"/>
      <c r="K501" s="44"/>
      <c r="L501" s="30"/>
      <c r="M501" s="44"/>
      <c r="N501" s="44"/>
      <c r="O501" s="45"/>
      <c r="P501" s="44"/>
      <c r="Q501" s="44"/>
      <c r="R501" s="44"/>
      <c r="S501" s="44"/>
    </row>
    <row r="502" spans="1:19" hidden="1" x14ac:dyDescent="0.25">
      <c r="A502" s="66">
        <v>463</v>
      </c>
      <c r="B502" s="46" t="s">
        <v>479</v>
      </c>
      <c r="C502" s="95">
        <f t="shared" si="33"/>
        <v>497830.61</v>
      </c>
      <c r="D502" s="43"/>
      <c r="E502" s="44">
        <v>497830.61</v>
      </c>
      <c r="F502" s="44"/>
      <c r="G502" s="44"/>
      <c r="H502" s="44"/>
      <c r="I502" s="44"/>
      <c r="J502" s="44"/>
      <c r="K502" s="44"/>
      <c r="L502" s="30"/>
      <c r="M502" s="44"/>
      <c r="N502" s="44"/>
      <c r="O502" s="45"/>
      <c r="P502" s="44"/>
      <c r="Q502" s="45"/>
      <c r="R502" s="44"/>
      <c r="S502" s="44"/>
    </row>
    <row r="503" spans="1:19" hidden="1" x14ac:dyDescent="0.25">
      <c r="A503" s="66">
        <v>464</v>
      </c>
      <c r="B503" s="46" t="s">
        <v>480</v>
      </c>
      <c r="C503" s="95">
        <f t="shared" si="33"/>
        <v>195131.04</v>
      </c>
      <c r="D503" s="43"/>
      <c r="E503" s="44">
        <v>195131.04</v>
      </c>
      <c r="F503" s="45"/>
      <c r="G503" s="45"/>
      <c r="H503" s="45"/>
      <c r="I503" s="45"/>
      <c r="J503" s="45"/>
      <c r="K503" s="44"/>
      <c r="L503" s="30"/>
      <c r="M503" s="44"/>
      <c r="N503" s="44"/>
      <c r="O503" s="44"/>
      <c r="P503" s="44"/>
      <c r="Q503" s="44"/>
      <c r="R503" s="44"/>
      <c r="S503" s="44"/>
    </row>
    <row r="504" spans="1:19" hidden="1" x14ac:dyDescent="0.25">
      <c r="A504" s="66">
        <v>465</v>
      </c>
      <c r="B504" s="46" t="s">
        <v>482</v>
      </c>
      <c r="C504" s="95">
        <f t="shared" si="33"/>
        <v>6065402</v>
      </c>
      <c r="D504" s="43">
        <v>94277.68</v>
      </c>
      <c r="E504" s="44">
        <v>56589.93</v>
      </c>
      <c r="F504" s="45"/>
      <c r="G504" s="47"/>
      <c r="H504" s="45"/>
      <c r="I504" s="45"/>
      <c r="J504" s="45"/>
      <c r="K504" s="44"/>
      <c r="L504" s="30">
        <v>3</v>
      </c>
      <c r="M504" s="44">
        <v>5914534.3899999997</v>
      </c>
      <c r="N504" s="44"/>
      <c r="O504" s="44"/>
      <c r="P504" s="44"/>
      <c r="Q504" s="44"/>
      <c r="R504" s="44"/>
      <c r="S504" s="44"/>
    </row>
    <row r="505" spans="1:19" hidden="1" x14ac:dyDescent="0.25">
      <c r="A505" s="66">
        <v>466</v>
      </c>
      <c r="B505" s="46" t="s">
        <v>484</v>
      </c>
      <c r="C505" s="95">
        <f t="shared" si="33"/>
        <v>9033990.6999999993</v>
      </c>
      <c r="D505" s="43">
        <v>140569.47</v>
      </c>
      <c r="E505" s="44">
        <v>74759.179999999993</v>
      </c>
      <c r="F505" s="45"/>
      <c r="G505" s="47"/>
      <c r="H505" s="45"/>
      <c r="I505" s="45"/>
      <c r="J505" s="45"/>
      <c r="K505" s="44"/>
      <c r="L505" s="30">
        <v>5</v>
      </c>
      <c r="M505" s="44">
        <v>8818662.0500000007</v>
      </c>
      <c r="N505" s="44"/>
      <c r="O505" s="44"/>
      <c r="P505" s="44"/>
      <c r="Q505" s="44"/>
      <c r="R505" s="44"/>
      <c r="S505" s="44"/>
    </row>
    <row r="506" spans="1:19" hidden="1" x14ac:dyDescent="0.25">
      <c r="A506" s="66">
        <v>467</v>
      </c>
      <c r="B506" s="46" t="s">
        <v>485</v>
      </c>
      <c r="C506" s="95">
        <f t="shared" si="33"/>
        <v>5619891.9800000004</v>
      </c>
      <c r="D506" s="43">
        <v>87301.94</v>
      </c>
      <c r="E506" s="44">
        <v>55680.34</v>
      </c>
      <c r="F506" s="45"/>
      <c r="G506" s="47"/>
      <c r="H506" s="45"/>
      <c r="I506" s="45"/>
      <c r="J506" s="45"/>
      <c r="K506" s="44"/>
      <c r="L506" s="30">
        <v>3</v>
      </c>
      <c r="M506" s="44">
        <v>5476909.7000000002</v>
      </c>
      <c r="N506" s="44"/>
      <c r="O506" s="44"/>
      <c r="P506" s="44"/>
      <c r="Q506" s="44"/>
      <c r="R506" s="44"/>
      <c r="S506" s="44"/>
    </row>
    <row r="507" spans="1:19" hidden="1" x14ac:dyDescent="0.25">
      <c r="A507" s="66">
        <v>468</v>
      </c>
      <c r="B507" s="46" t="s">
        <v>1080</v>
      </c>
      <c r="C507" s="95">
        <f t="shared" si="33"/>
        <v>5234052.17</v>
      </c>
      <c r="D507" s="43"/>
      <c r="E507" s="44"/>
      <c r="F507" s="45"/>
      <c r="G507" s="47"/>
      <c r="H507" s="45"/>
      <c r="I507" s="45"/>
      <c r="J507" s="45"/>
      <c r="K507" s="44"/>
      <c r="L507" s="30"/>
      <c r="M507" s="44"/>
      <c r="N507" s="44"/>
      <c r="O507" s="44">
        <v>5234052.17</v>
      </c>
      <c r="P507" s="44"/>
      <c r="Q507" s="44"/>
      <c r="R507" s="44"/>
      <c r="S507" s="44"/>
    </row>
    <row r="508" spans="1:19" hidden="1" x14ac:dyDescent="0.25">
      <c r="A508" s="66">
        <v>469</v>
      </c>
      <c r="B508" s="46" t="s">
        <v>486</v>
      </c>
      <c r="C508" s="95">
        <f t="shared" si="33"/>
        <v>225572.89</v>
      </c>
      <c r="D508" s="43"/>
      <c r="E508" s="44">
        <v>225572.89</v>
      </c>
      <c r="F508" s="45"/>
      <c r="G508" s="47"/>
      <c r="H508" s="45"/>
      <c r="I508" s="45"/>
      <c r="J508" s="45"/>
      <c r="K508" s="44"/>
      <c r="L508" s="30"/>
      <c r="M508" s="44"/>
      <c r="N508" s="44"/>
      <c r="O508" s="44"/>
      <c r="P508" s="44"/>
      <c r="Q508" s="44"/>
      <c r="R508" s="44"/>
      <c r="S508" s="44"/>
    </row>
    <row r="509" spans="1:19" hidden="1" x14ac:dyDescent="0.25">
      <c r="A509" s="66">
        <v>470</v>
      </c>
      <c r="B509" s="46" t="s">
        <v>487</v>
      </c>
      <c r="C509" s="95">
        <f t="shared" si="33"/>
        <v>23755084.920000002</v>
      </c>
      <c r="D509" s="43">
        <v>46117.67</v>
      </c>
      <c r="E509" s="44"/>
      <c r="F509" s="45"/>
      <c r="G509" s="47">
        <v>3824108.58</v>
      </c>
      <c r="H509" s="45"/>
      <c r="I509" s="45"/>
      <c r="J509" s="45"/>
      <c r="K509" s="44"/>
      <c r="L509" s="30"/>
      <c r="M509" s="44"/>
      <c r="N509" s="44" t="s">
        <v>54</v>
      </c>
      <c r="O509" s="44">
        <v>11252926.060000001</v>
      </c>
      <c r="P509" s="44"/>
      <c r="Q509" s="44">
        <v>8631932.6099999994</v>
      </c>
      <c r="R509" s="44"/>
      <c r="S509" s="44"/>
    </row>
    <row r="510" spans="1:19" hidden="1" x14ac:dyDescent="0.25">
      <c r="A510" s="66">
        <v>471</v>
      </c>
      <c r="B510" s="46" t="s">
        <v>488</v>
      </c>
      <c r="C510" s="95">
        <f t="shared" si="33"/>
        <v>12373848.73</v>
      </c>
      <c r="D510" s="43">
        <v>37616.519999999997</v>
      </c>
      <c r="E510" s="44">
        <v>201873.75</v>
      </c>
      <c r="F510" s="45"/>
      <c r="G510" s="44"/>
      <c r="H510" s="45"/>
      <c r="I510" s="45"/>
      <c r="J510" s="45"/>
      <c r="K510" s="44"/>
      <c r="L510" s="30"/>
      <c r="M510" s="44"/>
      <c r="N510" s="44" t="s">
        <v>102</v>
      </c>
      <c r="O510" s="44">
        <v>6835072.9900000002</v>
      </c>
      <c r="P510" s="44"/>
      <c r="Q510" s="44">
        <v>5299285.47</v>
      </c>
      <c r="R510" s="44"/>
      <c r="S510" s="44"/>
    </row>
    <row r="511" spans="1:19" hidden="1" x14ac:dyDescent="0.25">
      <c r="A511" s="66">
        <v>472</v>
      </c>
      <c r="B511" s="46" t="s">
        <v>1079</v>
      </c>
      <c r="C511" s="95">
        <f t="shared" si="33"/>
        <v>3898642.8</v>
      </c>
      <c r="D511" s="43"/>
      <c r="E511" s="44"/>
      <c r="F511" s="47"/>
      <c r="G511" s="44"/>
      <c r="H511" s="47"/>
      <c r="I511" s="47"/>
      <c r="J511" s="47"/>
      <c r="K511" s="44"/>
      <c r="L511" s="30"/>
      <c r="M511" s="44"/>
      <c r="N511" s="44"/>
      <c r="O511" s="44">
        <v>3898642.8</v>
      </c>
      <c r="P511" s="44"/>
      <c r="Q511" s="44"/>
      <c r="R511" s="44"/>
      <c r="S511" s="44"/>
    </row>
    <row r="512" spans="1:19" hidden="1" x14ac:dyDescent="0.25">
      <c r="A512" s="66">
        <v>473</v>
      </c>
      <c r="B512" s="46" t="s">
        <v>489</v>
      </c>
      <c r="C512" s="95">
        <f t="shared" si="33"/>
        <v>79691.91</v>
      </c>
      <c r="D512" s="43"/>
      <c r="E512" s="44">
        <v>79691.91</v>
      </c>
      <c r="F512" s="44"/>
      <c r="G512" s="45"/>
      <c r="H512" s="44"/>
      <c r="I512" s="44"/>
      <c r="J512" s="44"/>
      <c r="K512" s="44"/>
      <c r="L512" s="30"/>
      <c r="M512" s="44"/>
      <c r="N512" s="44"/>
      <c r="O512" s="44"/>
      <c r="P512" s="44"/>
      <c r="Q512" s="44"/>
      <c r="R512" s="44"/>
      <c r="S512" s="44"/>
    </row>
    <row r="513" spans="1:19" hidden="1" x14ac:dyDescent="0.25">
      <c r="A513" s="66">
        <v>474</v>
      </c>
      <c r="B513" s="46" t="s">
        <v>1090</v>
      </c>
      <c r="C513" s="95">
        <f t="shared" si="33"/>
        <v>1260642</v>
      </c>
      <c r="D513" s="43"/>
      <c r="E513" s="44"/>
      <c r="F513" s="44">
        <v>1260642</v>
      </c>
      <c r="G513" s="47"/>
      <c r="H513" s="44"/>
      <c r="I513" s="44"/>
      <c r="J513" s="44"/>
      <c r="K513" s="44"/>
      <c r="L513" s="30"/>
      <c r="M513" s="44"/>
      <c r="N513" s="44"/>
      <c r="O513" s="44"/>
      <c r="P513" s="44"/>
      <c r="Q513" s="44"/>
      <c r="R513" s="44"/>
      <c r="S513" s="44"/>
    </row>
    <row r="514" spans="1:19" hidden="1" x14ac:dyDescent="0.25">
      <c r="A514" s="66">
        <v>475</v>
      </c>
      <c r="B514" s="46" t="s">
        <v>1088</v>
      </c>
      <c r="C514" s="95">
        <f t="shared" si="33"/>
        <v>4432825.8</v>
      </c>
      <c r="D514" s="43"/>
      <c r="E514" s="44"/>
      <c r="F514" s="44"/>
      <c r="G514" s="47"/>
      <c r="H514" s="44">
        <v>1477608.6</v>
      </c>
      <c r="I514" s="44">
        <v>1477608.6</v>
      </c>
      <c r="J514" s="44">
        <v>1477608.6</v>
      </c>
      <c r="K514" s="44"/>
      <c r="L514" s="30"/>
      <c r="M514" s="44"/>
      <c r="N514" s="44"/>
      <c r="O514" s="44"/>
      <c r="P514" s="44"/>
      <c r="Q514" s="44"/>
      <c r="R514" s="44"/>
      <c r="S514" s="44"/>
    </row>
    <row r="515" spans="1:19" hidden="1" x14ac:dyDescent="0.25">
      <c r="A515" s="66">
        <v>476</v>
      </c>
      <c r="B515" s="46" t="s">
        <v>490</v>
      </c>
      <c r="C515" s="95">
        <f t="shared" si="33"/>
        <v>10419487.66</v>
      </c>
      <c r="D515" s="43">
        <v>162309.76000000001</v>
      </c>
      <c r="E515" s="44">
        <v>74633.45</v>
      </c>
      <c r="F515" s="45"/>
      <c r="G515" s="47"/>
      <c r="H515" s="45"/>
      <c r="I515" s="45"/>
      <c r="J515" s="45"/>
      <c r="K515" s="44"/>
      <c r="L515" s="30">
        <v>5</v>
      </c>
      <c r="M515" s="44">
        <v>10182544.449999999</v>
      </c>
      <c r="N515" s="44"/>
      <c r="O515" s="44"/>
      <c r="P515" s="44"/>
      <c r="Q515" s="44"/>
      <c r="R515" s="44"/>
      <c r="S515" s="44"/>
    </row>
    <row r="516" spans="1:19" hidden="1" x14ac:dyDescent="0.25">
      <c r="A516" s="66">
        <v>477</v>
      </c>
      <c r="B516" s="46" t="s">
        <v>1097</v>
      </c>
      <c r="C516" s="95">
        <f t="shared" si="33"/>
        <v>3045156</v>
      </c>
      <c r="D516" s="43"/>
      <c r="E516" s="44"/>
      <c r="F516" s="44"/>
      <c r="G516" s="45"/>
      <c r="H516" s="44"/>
      <c r="I516" s="44"/>
      <c r="J516" s="44"/>
      <c r="K516" s="44"/>
      <c r="L516" s="30"/>
      <c r="M516" s="44"/>
      <c r="N516" s="44" t="s">
        <v>54</v>
      </c>
      <c r="O516" s="44">
        <v>3045156</v>
      </c>
      <c r="P516" s="44"/>
      <c r="Q516" s="44"/>
      <c r="R516" s="44"/>
      <c r="S516" s="44"/>
    </row>
    <row r="517" spans="1:19" hidden="1" x14ac:dyDescent="0.25">
      <c r="A517" s="66">
        <v>478</v>
      </c>
      <c r="B517" s="46" t="s">
        <v>1096</v>
      </c>
      <c r="C517" s="95">
        <f t="shared" ref="C517:C548" si="34">ROUND(SUM(D517+E517+F517+G517+H517+I517+J517+K517+M517+O517+P517+Q517+R517+S517),2)</f>
        <v>1202678</v>
      </c>
      <c r="D517" s="43"/>
      <c r="E517" s="44"/>
      <c r="F517" s="44"/>
      <c r="G517" s="45"/>
      <c r="H517" s="44"/>
      <c r="I517" s="44"/>
      <c r="J517" s="44"/>
      <c r="K517" s="44"/>
      <c r="L517" s="30"/>
      <c r="M517" s="44"/>
      <c r="N517" s="44"/>
      <c r="O517" s="44"/>
      <c r="P517" s="44"/>
      <c r="Q517" s="44"/>
      <c r="R517" s="44">
        <v>1202678</v>
      </c>
      <c r="S517" s="44"/>
    </row>
    <row r="518" spans="1:19" hidden="1" x14ac:dyDescent="0.25">
      <c r="A518" s="66">
        <v>479</v>
      </c>
      <c r="B518" s="46" t="s">
        <v>1103</v>
      </c>
      <c r="C518" s="95">
        <f t="shared" si="34"/>
        <v>8184766.7999999998</v>
      </c>
      <c r="D518" s="43"/>
      <c r="E518" s="44"/>
      <c r="F518" s="44"/>
      <c r="G518" s="45"/>
      <c r="H518" s="44"/>
      <c r="I518" s="44"/>
      <c r="J518" s="44"/>
      <c r="K518" s="44"/>
      <c r="L518" s="30"/>
      <c r="M518" s="44"/>
      <c r="N518" s="44" t="s">
        <v>54</v>
      </c>
      <c r="O518" s="44">
        <v>8184766.7999999998</v>
      </c>
      <c r="P518" s="44"/>
      <c r="Q518" s="44"/>
      <c r="R518" s="44"/>
      <c r="S518" s="44"/>
    </row>
    <row r="519" spans="1:19" hidden="1" x14ac:dyDescent="0.25">
      <c r="A519" s="66">
        <v>480</v>
      </c>
      <c r="B519" s="46" t="s">
        <v>491</v>
      </c>
      <c r="C519" s="95">
        <f t="shared" si="34"/>
        <v>4434656.2300000004</v>
      </c>
      <c r="D519" s="43">
        <v>68711.64</v>
      </c>
      <c r="E519" s="44">
        <v>55302.1</v>
      </c>
      <c r="F519" s="44"/>
      <c r="G519" s="45"/>
      <c r="H519" s="44"/>
      <c r="I519" s="44"/>
      <c r="J519" s="44"/>
      <c r="K519" s="44"/>
      <c r="L519" s="30">
        <v>2</v>
      </c>
      <c r="M519" s="44">
        <v>4310642.49</v>
      </c>
      <c r="N519" s="44"/>
      <c r="O519" s="44"/>
      <c r="P519" s="44"/>
      <c r="Q519" s="44"/>
      <c r="R519" s="44"/>
      <c r="S519" s="44"/>
    </row>
    <row r="520" spans="1:19" hidden="1" x14ac:dyDescent="0.25">
      <c r="A520" s="66">
        <v>481</v>
      </c>
      <c r="B520" s="46" t="s">
        <v>492</v>
      </c>
      <c r="C520" s="95">
        <f t="shared" si="34"/>
        <v>4464554.8099999996</v>
      </c>
      <c r="D520" s="43">
        <v>69182.16</v>
      </c>
      <c r="E520" s="44">
        <v>55211.86</v>
      </c>
      <c r="F520" s="44"/>
      <c r="G520" s="45"/>
      <c r="H520" s="44"/>
      <c r="I520" s="44"/>
      <c r="J520" s="44"/>
      <c r="K520" s="44"/>
      <c r="L520" s="30">
        <v>2</v>
      </c>
      <c r="M520" s="44">
        <v>4340160.79</v>
      </c>
      <c r="N520" s="44"/>
      <c r="O520" s="44"/>
      <c r="P520" s="44"/>
      <c r="Q520" s="44"/>
      <c r="R520" s="44"/>
      <c r="S520" s="44"/>
    </row>
    <row r="521" spans="1:19" hidden="1" x14ac:dyDescent="0.25">
      <c r="A521" s="66">
        <v>482</v>
      </c>
      <c r="B521" s="46" t="s">
        <v>493</v>
      </c>
      <c r="C521" s="95">
        <f t="shared" si="34"/>
        <v>1003116.79</v>
      </c>
      <c r="D521" s="43"/>
      <c r="E521" s="44">
        <v>1003116.79</v>
      </c>
      <c r="F521" s="45"/>
      <c r="G521" s="45"/>
      <c r="H521" s="45"/>
      <c r="I521" s="45"/>
      <c r="J521" s="45"/>
      <c r="K521" s="44"/>
      <c r="L521" s="30"/>
      <c r="M521" s="44"/>
      <c r="N521" s="44"/>
      <c r="O521" s="45"/>
      <c r="P521" s="44"/>
      <c r="Q521" s="45"/>
      <c r="R521" s="44"/>
      <c r="S521" s="44"/>
    </row>
    <row r="522" spans="1:19" hidden="1" x14ac:dyDescent="0.25">
      <c r="A522" s="66">
        <v>483</v>
      </c>
      <c r="B522" s="46" t="s">
        <v>494</v>
      </c>
      <c r="C522" s="95">
        <f t="shared" si="34"/>
        <v>587123.9</v>
      </c>
      <c r="D522" s="43"/>
      <c r="E522" s="44">
        <v>587123.9</v>
      </c>
      <c r="F522" s="45"/>
      <c r="G522" s="45"/>
      <c r="H522" s="45"/>
      <c r="I522" s="45"/>
      <c r="J522" s="45"/>
      <c r="K522" s="44"/>
      <c r="L522" s="30"/>
      <c r="M522" s="44"/>
      <c r="N522" s="44"/>
      <c r="O522" s="44"/>
      <c r="P522" s="44"/>
      <c r="Q522" s="45"/>
      <c r="R522" s="44"/>
      <c r="S522" s="44"/>
    </row>
    <row r="523" spans="1:19" hidden="1" x14ac:dyDescent="0.25">
      <c r="A523" s="66">
        <v>484</v>
      </c>
      <c r="B523" s="46" t="s">
        <v>495</v>
      </c>
      <c r="C523" s="95">
        <f t="shared" si="34"/>
        <v>6637498.1900000004</v>
      </c>
      <c r="D523" s="43">
        <v>138366.51</v>
      </c>
      <c r="E523" s="44"/>
      <c r="F523" s="47"/>
      <c r="G523" s="45"/>
      <c r="H523" s="45"/>
      <c r="I523" s="45"/>
      <c r="J523" s="45"/>
      <c r="K523" s="44"/>
      <c r="L523" s="30"/>
      <c r="M523" s="44"/>
      <c r="N523" s="44" t="s">
        <v>54</v>
      </c>
      <c r="O523" s="44">
        <v>3277165.09</v>
      </c>
      <c r="P523" s="44"/>
      <c r="Q523" s="45">
        <v>3221966.59</v>
      </c>
      <c r="R523" s="44"/>
      <c r="S523" s="44"/>
    </row>
    <row r="524" spans="1:19" hidden="1" x14ac:dyDescent="0.25">
      <c r="A524" s="66">
        <v>485</v>
      </c>
      <c r="B524" s="46" t="s">
        <v>496</v>
      </c>
      <c r="C524" s="95">
        <f t="shared" si="34"/>
        <v>478107.38</v>
      </c>
      <c r="D524" s="43"/>
      <c r="E524" s="44">
        <v>478107.38</v>
      </c>
      <c r="F524" s="44"/>
      <c r="G524" s="45"/>
      <c r="H524" s="45"/>
      <c r="I524" s="45"/>
      <c r="J524" s="45"/>
      <c r="K524" s="44"/>
      <c r="L524" s="30"/>
      <c r="M524" s="44"/>
      <c r="N524" s="44"/>
      <c r="O524" s="44"/>
      <c r="P524" s="44"/>
      <c r="Q524" s="45"/>
      <c r="R524" s="44"/>
      <c r="S524" s="44"/>
    </row>
    <row r="525" spans="1:19" hidden="1" x14ac:dyDescent="0.25">
      <c r="A525" s="66">
        <v>486</v>
      </c>
      <c r="B525" s="46" t="s">
        <v>497</v>
      </c>
      <c r="C525" s="95">
        <f t="shared" si="34"/>
        <v>3179278.65</v>
      </c>
      <c r="D525" s="43">
        <v>27236.04</v>
      </c>
      <c r="E525" s="44">
        <v>260743.41</v>
      </c>
      <c r="F525" s="45"/>
      <c r="G525" s="44"/>
      <c r="H525" s="44"/>
      <c r="I525" s="44"/>
      <c r="J525" s="44"/>
      <c r="K525" s="44"/>
      <c r="L525" s="30"/>
      <c r="M525" s="44"/>
      <c r="N525" s="44" t="s">
        <v>54</v>
      </c>
      <c r="O525" s="45">
        <v>2891299.2</v>
      </c>
      <c r="P525" s="44"/>
      <c r="Q525" s="44"/>
      <c r="R525" s="44"/>
      <c r="S525" s="44"/>
    </row>
    <row r="526" spans="1:19" hidden="1" x14ac:dyDescent="0.25">
      <c r="A526" s="66">
        <v>487</v>
      </c>
      <c r="B526" s="46" t="s">
        <v>498</v>
      </c>
      <c r="C526" s="95">
        <f t="shared" si="34"/>
        <v>175060.71</v>
      </c>
      <c r="D526" s="43"/>
      <c r="E526" s="44">
        <v>175060.71</v>
      </c>
      <c r="F526" s="47"/>
      <c r="G526" s="44"/>
      <c r="H526" s="44"/>
      <c r="I526" s="44"/>
      <c r="J526" s="44"/>
      <c r="K526" s="44"/>
      <c r="L526" s="30"/>
      <c r="M526" s="44"/>
      <c r="N526" s="44"/>
      <c r="O526" s="47"/>
      <c r="P526" s="44"/>
      <c r="Q526" s="44"/>
      <c r="R526" s="44"/>
      <c r="S526" s="44"/>
    </row>
    <row r="527" spans="1:19" hidden="1" x14ac:dyDescent="0.25">
      <c r="A527" s="66">
        <v>488</v>
      </c>
      <c r="B527" s="46" t="s">
        <v>499</v>
      </c>
      <c r="C527" s="95">
        <f t="shared" si="34"/>
        <v>12585587.43</v>
      </c>
      <c r="D527" s="43">
        <f>ROUND((F527+G527+H527+I527+J527+K527+M527+O527+P527+Q527+R527+S527)*0.0214,2)</f>
        <v>263688.63</v>
      </c>
      <c r="E527" s="44"/>
      <c r="F527" s="47"/>
      <c r="G527" s="44"/>
      <c r="H527" s="44"/>
      <c r="I527" s="44"/>
      <c r="J527" s="44"/>
      <c r="K527" s="44"/>
      <c r="L527" s="30"/>
      <c r="M527" s="44"/>
      <c r="N527" s="44" t="s">
        <v>54</v>
      </c>
      <c r="O527" s="47">
        <v>5011533.5999999996</v>
      </c>
      <c r="P527" s="44"/>
      <c r="Q527" s="44"/>
      <c r="R527" s="44">
        <v>7310365.2000000002</v>
      </c>
      <c r="S527" s="44"/>
    </row>
    <row r="528" spans="1:19" hidden="1" x14ac:dyDescent="0.25">
      <c r="A528" s="66">
        <v>489</v>
      </c>
      <c r="B528" s="46" t="s">
        <v>500</v>
      </c>
      <c r="C528" s="95">
        <f t="shared" si="34"/>
        <v>13572759.810000001</v>
      </c>
      <c r="D528" s="43">
        <v>64972.459999999992</v>
      </c>
      <c r="E528" s="44"/>
      <c r="F528" s="47"/>
      <c r="G528" s="44"/>
      <c r="H528" s="44"/>
      <c r="I528" s="44"/>
      <c r="J528" s="44"/>
      <c r="K528" s="44"/>
      <c r="L528" s="30"/>
      <c r="M528" s="44"/>
      <c r="N528" s="44" t="s">
        <v>54</v>
      </c>
      <c r="O528" s="47">
        <v>4541709.01</v>
      </c>
      <c r="P528" s="44"/>
      <c r="Q528" s="44"/>
      <c r="R528" s="44">
        <v>8966078.3399999999</v>
      </c>
      <c r="S528" s="44"/>
    </row>
    <row r="529" spans="1:19" hidden="1" x14ac:dyDescent="0.25">
      <c r="A529" s="66">
        <v>490</v>
      </c>
      <c r="B529" s="46" t="s">
        <v>501</v>
      </c>
      <c r="C529" s="95">
        <f t="shared" si="34"/>
        <v>3308031.7</v>
      </c>
      <c r="D529" s="43">
        <v>11860.89</v>
      </c>
      <c r="E529" s="44"/>
      <c r="F529" s="47"/>
      <c r="G529" s="44">
        <v>2391389.88</v>
      </c>
      <c r="H529" s="44"/>
      <c r="I529" s="44"/>
      <c r="J529" s="44">
        <v>904780.93</v>
      </c>
      <c r="K529" s="44"/>
      <c r="L529" s="30"/>
      <c r="M529" s="44"/>
      <c r="N529" s="44"/>
      <c r="O529" s="47"/>
      <c r="P529" s="44"/>
      <c r="Q529" s="44"/>
      <c r="R529" s="44"/>
      <c r="S529" s="44"/>
    </row>
    <row r="530" spans="1:19" hidden="1" x14ac:dyDescent="0.25">
      <c r="A530" s="66">
        <v>491</v>
      </c>
      <c r="B530" s="46" t="s">
        <v>982</v>
      </c>
      <c r="C530" s="95">
        <f t="shared" si="34"/>
        <v>1570163.16</v>
      </c>
      <c r="D530" s="43">
        <v>32687.98</v>
      </c>
      <c r="E530" s="44">
        <v>10000</v>
      </c>
      <c r="F530" s="47"/>
      <c r="G530" s="44"/>
      <c r="H530" s="44"/>
      <c r="I530" s="44"/>
      <c r="J530" s="44"/>
      <c r="K530" s="44"/>
      <c r="L530" s="30"/>
      <c r="M530" s="44"/>
      <c r="N530" s="44"/>
      <c r="O530" s="47"/>
      <c r="P530" s="44"/>
      <c r="Q530" s="44"/>
      <c r="R530" s="44">
        <v>1527475.18</v>
      </c>
      <c r="S530" s="44"/>
    </row>
    <row r="531" spans="1:19" hidden="1" x14ac:dyDescent="0.25">
      <c r="A531" s="66">
        <v>492</v>
      </c>
      <c r="B531" s="46" t="s">
        <v>997</v>
      </c>
      <c r="C531" s="95">
        <f t="shared" si="34"/>
        <v>1844177.67</v>
      </c>
      <c r="D531" s="43">
        <v>9613.1200000000008</v>
      </c>
      <c r="E531" s="44"/>
      <c r="F531" s="47"/>
      <c r="G531" s="44"/>
      <c r="H531" s="44"/>
      <c r="I531" s="44"/>
      <c r="J531" s="44"/>
      <c r="K531" s="44"/>
      <c r="L531" s="30"/>
      <c r="M531" s="44"/>
      <c r="N531" s="44"/>
      <c r="O531" s="47"/>
      <c r="P531" s="44"/>
      <c r="Q531" s="44"/>
      <c r="R531" s="44">
        <v>1834564.55</v>
      </c>
      <c r="S531" s="44"/>
    </row>
    <row r="532" spans="1:19" hidden="1" x14ac:dyDescent="0.25">
      <c r="A532" s="66">
        <v>493</v>
      </c>
      <c r="B532" s="46" t="s">
        <v>502</v>
      </c>
      <c r="C532" s="95">
        <f t="shared" si="34"/>
        <v>97480.7</v>
      </c>
      <c r="D532" s="43"/>
      <c r="E532" s="44">
        <v>97480.7</v>
      </c>
      <c r="F532" s="44"/>
      <c r="G532" s="45"/>
      <c r="H532" s="44"/>
      <c r="I532" s="44"/>
      <c r="J532" s="44"/>
      <c r="K532" s="44"/>
      <c r="L532" s="30"/>
      <c r="M532" s="44"/>
      <c r="N532" s="44"/>
      <c r="O532" s="44"/>
      <c r="P532" s="44"/>
      <c r="Q532" s="44"/>
      <c r="R532" s="44"/>
      <c r="S532" s="44"/>
    </row>
    <row r="533" spans="1:19" hidden="1" x14ac:dyDescent="0.25">
      <c r="A533" s="66">
        <v>494</v>
      </c>
      <c r="B533" s="46" t="s">
        <v>503</v>
      </c>
      <c r="C533" s="95">
        <f t="shared" si="34"/>
        <v>26552142.43</v>
      </c>
      <c r="D533" s="43">
        <f>ROUND((F533+G533+H533+I533+J533+K533+M533+O533+P533+Q533+R533+S533)*0.0214,2)</f>
        <v>543792.36</v>
      </c>
      <c r="E533" s="44">
        <v>597492.06999999995</v>
      </c>
      <c r="F533" s="44"/>
      <c r="G533" s="45"/>
      <c r="H533" s="45"/>
      <c r="I533" s="45"/>
      <c r="J533" s="45"/>
      <c r="K533" s="44"/>
      <c r="L533" s="30"/>
      <c r="M533" s="44"/>
      <c r="N533" s="44" t="s">
        <v>102</v>
      </c>
      <c r="O533" s="45">
        <v>10077297.6</v>
      </c>
      <c r="P533" s="44"/>
      <c r="Q533" s="45"/>
      <c r="R533" s="44">
        <v>15333560.4</v>
      </c>
      <c r="S533" s="44"/>
    </row>
    <row r="534" spans="1:19" hidden="1" x14ac:dyDescent="0.25">
      <c r="A534" s="66">
        <v>495</v>
      </c>
      <c r="B534" s="46" t="s">
        <v>504</v>
      </c>
      <c r="C534" s="95">
        <f t="shared" si="34"/>
        <v>468900.3</v>
      </c>
      <c r="D534" s="43"/>
      <c r="E534" s="44">
        <v>468900.3</v>
      </c>
      <c r="F534" s="45"/>
      <c r="G534" s="45"/>
      <c r="H534" s="45"/>
      <c r="I534" s="45"/>
      <c r="J534" s="45"/>
      <c r="K534" s="44"/>
      <c r="L534" s="30"/>
      <c r="M534" s="44"/>
      <c r="N534" s="44"/>
      <c r="O534" s="45"/>
      <c r="P534" s="44"/>
      <c r="Q534" s="44"/>
      <c r="R534" s="44"/>
      <c r="S534" s="44"/>
    </row>
    <row r="535" spans="1:19" hidden="1" x14ac:dyDescent="0.25">
      <c r="A535" s="66">
        <v>496</v>
      </c>
      <c r="B535" s="46" t="s">
        <v>505</v>
      </c>
      <c r="C535" s="95">
        <f t="shared" si="34"/>
        <v>568403.56999999995</v>
      </c>
      <c r="D535" s="43"/>
      <c r="E535" s="44">
        <v>568403.56999999995</v>
      </c>
      <c r="F535" s="45"/>
      <c r="G535" s="45"/>
      <c r="H535" s="45"/>
      <c r="I535" s="45"/>
      <c r="J535" s="45"/>
      <c r="K535" s="44"/>
      <c r="L535" s="30"/>
      <c r="M535" s="44"/>
      <c r="N535" s="44"/>
      <c r="O535" s="45"/>
      <c r="P535" s="44"/>
      <c r="Q535" s="44"/>
      <c r="R535" s="44"/>
      <c r="S535" s="44"/>
    </row>
    <row r="536" spans="1:19" hidden="1" x14ac:dyDescent="0.25">
      <c r="A536" s="66">
        <v>497</v>
      </c>
      <c r="B536" s="46" t="s">
        <v>506</v>
      </c>
      <c r="C536" s="95">
        <f t="shared" si="34"/>
        <v>366947.39</v>
      </c>
      <c r="D536" s="43"/>
      <c r="E536" s="44">
        <v>366947.39</v>
      </c>
      <c r="F536" s="45"/>
      <c r="G536" s="45"/>
      <c r="H536" s="44"/>
      <c r="I536" s="44"/>
      <c r="J536" s="44"/>
      <c r="K536" s="44"/>
      <c r="L536" s="30"/>
      <c r="M536" s="44"/>
      <c r="N536" s="44"/>
      <c r="O536" s="45"/>
      <c r="P536" s="44"/>
      <c r="Q536" s="45"/>
      <c r="R536" s="44"/>
      <c r="S536" s="44"/>
    </row>
    <row r="537" spans="1:19" hidden="1" x14ac:dyDescent="0.25">
      <c r="A537" s="66">
        <v>498</v>
      </c>
      <c r="B537" s="46" t="s">
        <v>507</v>
      </c>
      <c r="C537" s="95">
        <f t="shared" si="34"/>
        <v>240179.26</v>
      </c>
      <c r="D537" s="43"/>
      <c r="E537" s="44">
        <v>240179.26</v>
      </c>
      <c r="F537" s="45"/>
      <c r="G537" s="44"/>
      <c r="H537" s="44"/>
      <c r="I537" s="44"/>
      <c r="J537" s="44"/>
      <c r="K537" s="44"/>
      <c r="L537" s="30"/>
      <c r="M537" s="44"/>
      <c r="N537" s="44"/>
      <c r="O537" s="44"/>
      <c r="P537" s="44"/>
      <c r="Q537" s="45"/>
      <c r="R537" s="44"/>
      <c r="S537" s="44"/>
    </row>
    <row r="538" spans="1:19" hidden="1" x14ac:dyDescent="0.25">
      <c r="A538" s="66">
        <v>499</v>
      </c>
      <c r="B538" s="46" t="s">
        <v>508</v>
      </c>
      <c r="C538" s="95">
        <f t="shared" si="34"/>
        <v>255605.26</v>
      </c>
      <c r="D538" s="43"/>
      <c r="E538" s="44">
        <v>255605.26</v>
      </c>
      <c r="F538" s="44"/>
      <c r="G538" s="44"/>
      <c r="H538" s="44"/>
      <c r="I538" s="44"/>
      <c r="J538" s="45"/>
      <c r="K538" s="44"/>
      <c r="L538" s="30"/>
      <c r="M538" s="44"/>
      <c r="N538" s="44"/>
      <c r="O538" s="45"/>
      <c r="P538" s="44"/>
      <c r="Q538" s="45"/>
      <c r="R538" s="44"/>
      <c r="S538" s="44"/>
    </row>
    <row r="539" spans="1:19" hidden="1" x14ac:dyDescent="0.25">
      <c r="A539" s="66">
        <v>500</v>
      </c>
      <c r="B539" s="46" t="s">
        <v>509</v>
      </c>
      <c r="C539" s="95">
        <f t="shared" si="34"/>
        <v>258286.28</v>
      </c>
      <c r="D539" s="43"/>
      <c r="E539" s="44">
        <v>258286.28</v>
      </c>
      <c r="F539" s="44"/>
      <c r="G539" s="44"/>
      <c r="H539" s="44"/>
      <c r="I539" s="44"/>
      <c r="J539" s="45"/>
      <c r="K539" s="44"/>
      <c r="L539" s="30"/>
      <c r="M539" s="44"/>
      <c r="N539" s="44"/>
      <c r="O539" s="45"/>
      <c r="P539" s="44"/>
      <c r="Q539" s="45"/>
      <c r="R539" s="44"/>
      <c r="S539" s="44"/>
    </row>
    <row r="540" spans="1:19" hidden="1" x14ac:dyDescent="0.25">
      <c r="A540" s="66">
        <v>501</v>
      </c>
      <c r="B540" s="46" t="s">
        <v>511</v>
      </c>
      <c r="C540" s="95">
        <f t="shared" si="34"/>
        <v>298132.34999999998</v>
      </c>
      <c r="D540" s="43"/>
      <c r="E540" s="44">
        <v>298132.34999999998</v>
      </c>
      <c r="F540" s="45"/>
      <c r="G540" s="45"/>
      <c r="H540" s="45"/>
      <c r="I540" s="45"/>
      <c r="J540" s="45"/>
      <c r="K540" s="44"/>
      <c r="L540" s="30"/>
      <c r="M540" s="44"/>
      <c r="N540" s="44"/>
      <c r="O540" s="44"/>
      <c r="P540" s="44"/>
      <c r="Q540" s="44"/>
      <c r="R540" s="44"/>
      <c r="S540" s="44"/>
    </row>
    <row r="541" spans="1:19" hidden="1" x14ac:dyDescent="0.25">
      <c r="A541" s="66">
        <v>502</v>
      </c>
      <c r="B541" s="46" t="s">
        <v>512</v>
      </c>
      <c r="C541" s="95">
        <f t="shared" si="34"/>
        <v>256260.72</v>
      </c>
      <c r="D541" s="43"/>
      <c r="E541" s="44">
        <v>256260.72</v>
      </c>
      <c r="F541" s="45"/>
      <c r="G541" s="45"/>
      <c r="H541" s="45"/>
      <c r="I541" s="45"/>
      <c r="J541" s="45"/>
      <c r="K541" s="44"/>
      <c r="L541" s="30"/>
      <c r="M541" s="44"/>
      <c r="N541" s="44"/>
      <c r="O541" s="44"/>
      <c r="P541" s="44"/>
      <c r="Q541" s="44"/>
      <c r="R541" s="44"/>
      <c r="S541" s="44"/>
    </row>
    <row r="542" spans="1:19" hidden="1" x14ac:dyDescent="0.25">
      <c r="A542" s="66">
        <v>503</v>
      </c>
      <c r="B542" s="46" t="s">
        <v>513</v>
      </c>
      <c r="C542" s="95">
        <f t="shared" si="34"/>
        <v>308881.90000000002</v>
      </c>
      <c r="D542" s="43"/>
      <c r="E542" s="44">
        <v>308881.90000000002</v>
      </c>
      <c r="F542" s="45"/>
      <c r="G542" s="45"/>
      <c r="H542" s="45"/>
      <c r="I542" s="45"/>
      <c r="J542" s="45"/>
      <c r="K542" s="44"/>
      <c r="L542" s="30"/>
      <c r="M542" s="44"/>
      <c r="N542" s="44"/>
      <c r="O542" s="45"/>
      <c r="P542" s="44"/>
      <c r="Q542" s="45"/>
      <c r="R542" s="44"/>
      <c r="S542" s="44"/>
    </row>
    <row r="543" spans="1:19" hidden="1" x14ac:dyDescent="0.25">
      <c r="A543" s="66">
        <v>504</v>
      </c>
      <c r="B543" s="46" t="s">
        <v>514</v>
      </c>
      <c r="C543" s="95">
        <f t="shared" si="34"/>
        <v>166324.82999999999</v>
      </c>
      <c r="D543" s="43"/>
      <c r="E543" s="44">
        <v>166324.82999999999</v>
      </c>
      <c r="F543" s="45"/>
      <c r="G543" s="45"/>
      <c r="H543" s="45"/>
      <c r="I543" s="45"/>
      <c r="J543" s="45"/>
      <c r="K543" s="44"/>
      <c r="L543" s="30"/>
      <c r="M543" s="44"/>
      <c r="N543" s="44"/>
      <c r="O543" s="44"/>
      <c r="P543" s="44"/>
      <c r="Q543" s="44"/>
      <c r="R543" s="44"/>
      <c r="S543" s="44"/>
    </row>
    <row r="544" spans="1:19" hidden="1" x14ac:dyDescent="0.25">
      <c r="A544" s="66">
        <v>505</v>
      </c>
      <c r="B544" s="46" t="s">
        <v>515</v>
      </c>
      <c r="C544" s="95">
        <f t="shared" si="34"/>
        <v>9106387.1500000004</v>
      </c>
      <c r="D544" s="43">
        <v>94195.28</v>
      </c>
      <c r="E544" s="44">
        <v>378344.27</v>
      </c>
      <c r="F544" s="44"/>
      <c r="G544" s="44"/>
      <c r="H544" s="44"/>
      <c r="I544" s="44"/>
      <c r="J544" s="44"/>
      <c r="K544" s="44"/>
      <c r="L544" s="30"/>
      <c r="M544" s="44"/>
      <c r="N544" s="44" t="s">
        <v>54</v>
      </c>
      <c r="O544" s="45">
        <v>8633847.5999999996</v>
      </c>
      <c r="P544" s="44"/>
      <c r="Q544" s="45"/>
      <c r="R544" s="44"/>
      <c r="S544" s="44"/>
    </row>
    <row r="545" spans="1:19" hidden="1" x14ac:dyDescent="0.25">
      <c r="A545" s="66">
        <v>506</v>
      </c>
      <c r="B545" s="46" t="s">
        <v>516</v>
      </c>
      <c r="C545" s="95">
        <f t="shared" si="34"/>
        <v>375121.72</v>
      </c>
      <c r="D545" s="43"/>
      <c r="E545" s="44">
        <v>375121.72</v>
      </c>
      <c r="F545" s="44"/>
      <c r="G545" s="44"/>
      <c r="H545" s="45"/>
      <c r="I545" s="45"/>
      <c r="J545" s="45"/>
      <c r="K545" s="44"/>
      <c r="L545" s="30"/>
      <c r="M545" s="44"/>
      <c r="N545" s="44"/>
      <c r="O545" s="45"/>
      <c r="P545" s="44"/>
      <c r="Q545" s="45"/>
      <c r="R545" s="44"/>
      <c r="S545" s="44"/>
    </row>
    <row r="546" spans="1:19" hidden="1" x14ac:dyDescent="0.25">
      <c r="A546" s="66">
        <v>507</v>
      </c>
      <c r="B546" s="46" t="s">
        <v>517</v>
      </c>
      <c r="C546" s="95">
        <f t="shared" si="34"/>
        <v>11166315.140000001</v>
      </c>
      <c r="D546" s="43">
        <v>115912.19</v>
      </c>
      <c r="E546" s="44">
        <v>426003.75</v>
      </c>
      <c r="F546" s="44"/>
      <c r="G546" s="44"/>
      <c r="H546" s="44"/>
      <c r="I546" s="44"/>
      <c r="J546" s="44"/>
      <c r="K546" s="44"/>
      <c r="L546" s="30"/>
      <c r="M546" s="44"/>
      <c r="N546" s="44" t="s">
        <v>54</v>
      </c>
      <c r="O546" s="45">
        <v>8686766.4000000004</v>
      </c>
      <c r="P546" s="45">
        <v>1937632.8</v>
      </c>
      <c r="Q546" s="45"/>
      <c r="R546" s="44"/>
      <c r="S546" s="44"/>
    </row>
    <row r="547" spans="1:19" hidden="1" x14ac:dyDescent="0.25">
      <c r="A547" s="66">
        <v>508</v>
      </c>
      <c r="B547" s="46" t="s">
        <v>518</v>
      </c>
      <c r="C547" s="95">
        <f t="shared" si="34"/>
        <v>408557.23</v>
      </c>
      <c r="D547" s="43"/>
      <c r="E547" s="44">
        <v>408557.23</v>
      </c>
      <c r="F547" s="44"/>
      <c r="G547" s="45"/>
      <c r="H547" s="45"/>
      <c r="I547" s="44"/>
      <c r="J547" s="44"/>
      <c r="K547" s="44"/>
      <c r="L547" s="30"/>
      <c r="M547" s="44"/>
      <c r="N547" s="44"/>
      <c r="O547" s="45"/>
      <c r="P547" s="44"/>
      <c r="Q547" s="45"/>
      <c r="R547" s="44"/>
      <c r="S547" s="44"/>
    </row>
    <row r="548" spans="1:19" hidden="1" x14ac:dyDescent="0.25">
      <c r="A548" s="66">
        <v>509</v>
      </c>
      <c r="B548" s="46" t="s">
        <v>519</v>
      </c>
      <c r="C548" s="95">
        <f t="shared" si="34"/>
        <v>497660.72</v>
      </c>
      <c r="D548" s="43"/>
      <c r="E548" s="44">
        <v>497660.72</v>
      </c>
      <c r="F548" s="44"/>
      <c r="G548" s="45"/>
      <c r="H548" s="45"/>
      <c r="I548" s="45"/>
      <c r="J548" s="45"/>
      <c r="K548" s="44"/>
      <c r="L548" s="30"/>
      <c r="M548" s="44"/>
      <c r="N548" s="44"/>
      <c r="O548" s="44"/>
      <c r="P548" s="45"/>
      <c r="Q548" s="45"/>
      <c r="R548" s="44"/>
      <c r="S548" s="44"/>
    </row>
    <row r="549" spans="1:19" hidden="1" x14ac:dyDescent="0.25">
      <c r="A549" s="66">
        <v>510</v>
      </c>
      <c r="B549" s="46" t="s">
        <v>999</v>
      </c>
      <c r="C549" s="95">
        <f t="shared" ref="C549:C580" si="35">ROUND(SUM(D549+E549+F549+G549+H549+I549+J549+K549+M549+O549+P549+Q549+R549+S549),2)</f>
        <v>10516909.550000001</v>
      </c>
      <c r="D549" s="43">
        <v>32412.019999999997</v>
      </c>
      <c r="E549" s="44"/>
      <c r="F549" s="44"/>
      <c r="G549" s="47"/>
      <c r="H549" s="47"/>
      <c r="I549" s="47"/>
      <c r="J549" s="47"/>
      <c r="K549" s="44"/>
      <c r="L549" s="30"/>
      <c r="M549" s="44"/>
      <c r="N549" s="44" t="s">
        <v>54</v>
      </c>
      <c r="O549" s="44">
        <v>4656841.9800000004</v>
      </c>
      <c r="P549" s="45">
        <v>413901.6</v>
      </c>
      <c r="Q549" s="45"/>
      <c r="R549" s="44">
        <v>5413753.9500000002</v>
      </c>
      <c r="S549" s="44"/>
    </row>
    <row r="550" spans="1:19" hidden="1" x14ac:dyDescent="0.25">
      <c r="A550" s="66">
        <v>511</v>
      </c>
      <c r="B550" s="46" t="s">
        <v>1000</v>
      </c>
      <c r="C550" s="95">
        <f t="shared" si="35"/>
        <v>5694478.4900000002</v>
      </c>
      <c r="D550" s="43">
        <v>17189.22</v>
      </c>
      <c r="E550" s="44"/>
      <c r="F550" s="44"/>
      <c r="G550" s="47">
        <v>707854.45</v>
      </c>
      <c r="H550" s="47">
        <v>327904.8</v>
      </c>
      <c r="I550" s="47">
        <v>119931.55</v>
      </c>
      <c r="J550" s="47">
        <v>447226.16</v>
      </c>
      <c r="K550" s="44"/>
      <c r="L550" s="30"/>
      <c r="M550" s="44"/>
      <c r="N550" s="44"/>
      <c r="O550" s="44"/>
      <c r="P550" s="45">
        <v>132379.64000000001</v>
      </c>
      <c r="Q550" s="45"/>
      <c r="R550" s="44">
        <v>3941992.67</v>
      </c>
      <c r="S550" s="44"/>
    </row>
    <row r="551" spans="1:19" hidden="1" x14ac:dyDescent="0.25">
      <c r="A551" s="66">
        <v>512</v>
      </c>
      <c r="B551" s="46" t="s">
        <v>520</v>
      </c>
      <c r="C551" s="95">
        <f t="shared" si="35"/>
        <v>3520600.82</v>
      </c>
      <c r="D551" s="43">
        <f>ROUND((F551+G551+H551+I551+J551+K551+M551+O551+Q551+S551)*0.0214,2)</f>
        <v>73762.34</v>
      </c>
      <c r="E551" s="44"/>
      <c r="F551" s="44"/>
      <c r="G551" s="44">
        <v>506450.58</v>
      </c>
      <c r="H551" s="44"/>
      <c r="I551" s="44"/>
      <c r="J551" s="44">
        <v>343115.77</v>
      </c>
      <c r="K551" s="44"/>
      <c r="L551" s="30"/>
      <c r="M551" s="44"/>
      <c r="N551" s="44"/>
      <c r="O551" s="44"/>
      <c r="P551" s="45"/>
      <c r="Q551" s="45">
        <v>2597272.13</v>
      </c>
      <c r="R551" s="44"/>
      <c r="S551" s="44"/>
    </row>
    <row r="552" spans="1:19" hidden="1" x14ac:dyDescent="0.25">
      <c r="A552" s="66">
        <v>513</v>
      </c>
      <c r="B552" s="46" t="s">
        <v>1084</v>
      </c>
      <c r="C552" s="95">
        <f t="shared" si="35"/>
        <v>1662024</v>
      </c>
      <c r="D552" s="43"/>
      <c r="E552" s="44"/>
      <c r="F552" s="44"/>
      <c r="G552" s="44"/>
      <c r="H552" s="44"/>
      <c r="I552" s="44"/>
      <c r="J552" s="44"/>
      <c r="K552" s="44"/>
      <c r="L552" s="30"/>
      <c r="M552" s="44"/>
      <c r="N552" s="44"/>
      <c r="O552" s="44"/>
      <c r="P552" s="45"/>
      <c r="Q552" s="45">
        <v>1662024</v>
      </c>
      <c r="R552" s="44"/>
      <c r="S552" s="44"/>
    </row>
    <row r="553" spans="1:19" hidden="1" x14ac:dyDescent="0.25">
      <c r="A553" s="66">
        <v>514</v>
      </c>
      <c r="B553" s="46" t="s">
        <v>1085</v>
      </c>
      <c r="C553" s="95">
        <f t="shared" si="35"/>
        <v>2791210.2</v>
      </c>
      <c r="D553" s="43"/>
      <c r="E553" s="44"/>
      <c r="F553" s="44"/>
      <c r="G553" s="44"/>
      <c r="H553" s="44"/>
      <c r="I553" s="44"/>
      <c r="J553" s="44"/>
      <c r="K553" s="44"/>
      <c r="L553" s="30"/>
      <c r="M553" s="44">
        <v>2062927.2</v>
      </c>
      <c r="N553" s="44"/>
      <c r="O553" s="44"/>
      <c r="P553" s="45"/>
      <c r="Q553" s="45">
        <v>728283</v>
      </c>
      <c r="R553" s="44"/>
      <c r="S553" s="44"/>
    </row>
    <row r="554" spans="1:19" hidden="1" x14ac:dyDescent="0.25">
      <c r="A554" s="66">
        <v>515</v>
      </c>
      <c r="B554" s="46" t="s">
        <v>521</v>
      </c>
      <c r="C554" s="95">
        <f t="shared" si="35"/>
        <v>4059179.97</v>
      </c>
      <c r="D554" s="43">
        <v>62674.05</v>
      </c>
      <c r="E554" s="44">
        <v>64633.08</v>
      </c>
      <c r="F554" s="44"/>
      <c r="G554" s="45"/>
      <c r="H554" s="45"/>
      <c r="I554" s="45"/>
      <c r="J554" s="45"/>
      <c r="K554" s="44"/>
      <c r="L554" s="30">
        <v>2</v>
      </c>
      <c r="M554" s="44">
        <v>3931872.84</v>
      </c>
      <c r="N554" s="44"/>
      <c r="O554" s="44"/>
      <c r="P554" s="45"/>
      <c r="Q554" s="45"/>
      <c r="R554" s="44"/>
      <c r="S554" s="44"/>
    </row>
    <row r="555" spans="1:19" hidden="1" x14ac:dyDescent="0.25">
      <c r="A555" s="66">
        <v>516</v>
      </c>
      <c r="B555" s="46" t="s">
        <v>522</v>
      </c>
      <c r="C555" s="95">
        <f t="shared" si="35"/>
        <v>127708.74</v>
      </c>
      <c r="D555" s="43"/>
      <c r="E555" s="44">
        <v>127708.74</v>
      </c>
      <c r="F555" s="45"/>
      <c r="G555" s="48"/>
      <c r="H555" s="48"/>
      <c r="I555" s="48"/>
      <c r="J555" s="70"/>
      <c r="K555" s="70"/>
      <c r="L555" s="70"/>
      <c r="M555" s="70"/>
      <c r="N555" s="70"/>
      <c r="O555" s="70"/>
      <c r="P555" s="45"/>
      <c r="Q555" s="70"/>
      <c r="R555" s="44"/>
      <c r="S555" s="44"/>
    </row>
    <row r="556" spans="1:19" hidden="1" x14ac:dyDescent="0.25">
      <c r="A556" s="66">
        <v>517</v>
      </c>
      <c r="B556" s="46" t="s">
        <v>523</v>
      </c>
      <c r="C556" s="95">
        <f t="shared" si="35"/>
        <v>803592.51</v>
      </c>
      <c r="D556" s="43"/>
      <c r="E556" s="44">
        <v>803592.51</v>
      </c>
      <c r="F556" s="45"/>
      <c r="G556" s="45"/>
      <c r="H556" s="45"/>
      <c r="I556" s="45"/>
      <c r="J556" s="45"/>
      <c r="K556" s="44"/>
      <c r="L556" s="30"/>
      <c r="M556" s="44"/>
      <c r="N556" s="48"/>
      <c r="O556" s="45"/>
      <c r="P556" s="45"/>
      <c r="Q556" s="45"/>
      <c r="R556" s="44"/>
      <c r="S556" s="44"/>
    </row>
    <row r="557" spans="1:19" hidden="1" x14ac:dyDescent="0.25">
      <c r="A557" s="66">
        <v>518</v>
      </c>
      <c r="B557" s="46" t="s">
        <v>524</v>
      </c>
      <c r="C557" s="95">
        <f t="shared" si="35"/>
        <v>4980619.91</v>
      </c>
      <c r="D557" s="43">
        <v>74345.09</v>
      </c>
      <c r="E557" s="44">
        <v>183583.21</v>
      </c>
      <c r="F557" s="47"/>
      <c r="G557" s="47"/>
      <c r="H557" s="47"/>
      <c r="I557" s="47"/>
      <c r="J557" s="47"/>
      <c r="K557" s="44"/>
      <c r="L557" s="30">
        <v>2</v>
      </c>
      <c r="M557" s="44">
        <v>4722691.6100000003</v>
      </c>
      <c r="N557" s="44"/>
      <c r="O557" s="47"/>
      <c r="P557" s="47"/>
      <c r="Q557" s="45"/>
      <c r="R557" s="44"/>
      <c r="S557" s="44"/>
    </row>
    <row r="558" spans="1:19" hidden="1" x14ac:dyDescent="0.25">
      <c r="A558" s="66">
        <v>519</v>
      </c>
      <c r="B558" s="46" t="s">
        <v>525</v>
      </c>
      <c r="C558" s="95">
        <f t="shared" si="35"/>
        <v>8087933.2699999996</v>
      </c>
      <c r="D558" s="43">
        <v>129405.66</v>
      </c>
      <c r="E558" s="44"/>
      <c r="F558" s="47"/>
      <c r="G558" s="47"/>
      <c r="H558" s="47"/>
      <c r="I558" s="47"/>
      <c r="J558" s="47"/>
      <c r="K558" s="44"/>
      <c r="L558" s="30"/>
      <c r="M558" s="44"/>
      <c r="N558" s="44" t="s">
        <v>54</v>
      </c>
      <c r="O558" s="47">
        <v>7958527.6100000003</v>
      </c>
      <c r="P558" s="47"/>
      <c r="Q558" s="45"/>
      <c r="R558" s="44"/>
      <c r="S558" s="44"/>
    </row>
    <row r="559" spans="1:19" hidden="1" x14ac:dyDescent="0.25">
      <c r="A559" s="66">
        <v>520</v>
      </c>
      <c r="B559" s="46" t="s">
        <v>526</v>
      </c>
      <c r="C559" s="95">
        <f t="shared" si="35"/>
        <v>2445581.67</v>
      </c>
      <c r="D559" s="43">
        <v>37618.39</v>
      </c>
      <c r="E559" s="44">
        <v>47963.8</v>
      </c>
      <c r="F559" s="47"/>
      <c r="G559" s="47"/>
      <c r="H559" s="47"/>
      <c r="I559" s="47"/>
      <c r="J559" s="47"/>
      <c r="K559" s="44"/>
      <c r="L559" s="30">
        <v>1</v>
      </c>
      <c r="M559" s="44">
        <v>2359999.48</v>
      </c>
      <c r="N559" s="44"/>
      <c r="O559" s="47"/>
      <c r="P559" s="47"/>
      <c r="Q559" s="45"/>
      <c r="R559" s="44"/>
      <c r="S559" s="44"/>
    </row>
    <row r="560" spans="1:19" hidden="1" x14ac:dyDescent="0.25">
      <c r="A560" s="66">
        <v>521</v>
      </c>
      <c r="B560" s="46" t="s">
        <v>527</v>
      </c>
      <c r="C560" s="95">
        <f t="shared" si="35"/>
        <v>14219940.039999999</v>
      </c>
      <c r="D560" s="43">
        <f>ROUND((F560+G560+H560+I560+J560+K560+M560+O560+P560+Q560+R560+S560)*0.0214,2)</f>
        <v>297930.99</v>
      </c>
      <c r="E560" s="44"/>
      <c r="F560" s="47"/>
      <c r="G560" s="47"/>
      <c r="H560" s="47"/>
      <c r="I560" s="47"/>
      <c r="J560" s="47"/>
      <c r="K560" s="44"/>
      <c r="L560" s="30"/>
      <c r="M560" s="44"/>
      <c r="N560" s="44" t="s">
        <v>54</v>
      </c>
      <c r="O560" s="47">
        <v>8822217.8499999996</v>
      </c>
      <c r="P560" s="47"/>
      <c r="Q560" s="45"/>
      <c r="R560" s="44">
        <v>5099791.2</v>
      </c>
      <c r="S560" s="44"/>
    </row>
    <row r="561" spans="1:19" hidden="1" x14ac:dyDescent="0.25">
      <c r="A561" s="66">
        <v>522</v>
      </c>
      <c r="B561" s="46" t="s">
        <v>528</v>
      </c>
      <c r="C561" s="95">
        <f t="shared" si="35"/>
        <v>11454685.9</v>
      </c>
      <c r="D561" s="43">
        <f>ROUND((F561+G561+H561+I561+J561+K561+M561+O561+P561+Q561+R561+S561)*0.0214,2)</f>
        <v>239994.4</v>
      </c>
      <c r="E561" s="44"/>
      <c r="F561" s="47"/>
      <c r="G561" s="47"/>
      <c r="H561" s="47"/>
      <c r="I561" s="47"/>
      <c r="J561" s="47"/>
      <c r="K561" s="44"/>
      <c r="L561" s="30"/>
      <c r="M561" s="44"/>
      <c r="N561" s="44" t="s">
        <v>54</v>
      </c>
      <c r="O561" s="47">
        <v>8822938.0600000005</v>
      </c>
      <c r="P561" s="47"/>
      <c r="Q561" s="45"/>
      <c r="R561" s="44">
        <v>2391753.44</v>
      </c>
      <c r="S561" s="44"/>
    </row>
    <row r="562" spans="1:19" hidden="1" x14ac:dyDescent="0.25">
      <c r="A562" s="66">
        <v>523</v>
      </c>
      <c r="B562" s="46" t="s">
        <v>529</v>
      </c>
      <c r="C562" s="95">
        <f t="shared" si="35"/>
        <v>5546482.7999999998</v>
      </c>
      <c r="D562" s="43">
        <v>28363.14</v>
      </c>
      <c r="E562" s="44"/>
      <c r="F562" s="47"/>
      <c r="G562" s="47"/>
      <c r="H562" s="47"/>
      <c r="I562" s="47"/>
      <c r="J562" s="47"/>
      <c r="K562" s="44"/>
      <c r="L562" s="30"/>
      <c r="M562" s="44"/>
      <c r="N562" s="44"/>
      <c r="O562" s="47"/>
      <c r="P562" s="47"/>
      <c r="Q562" s="45">
        <v>5518119.6600000001</v>
      </c>
      <c r="R562" s="44"/>
      <c r="S562" s="44"/>
    </row>
    <row r="563" spans="1:19" hidden="1" x14ac:dyDescent="0.25">
      <c r="A563" s="66">
        <v>524</v>
      </c>
      <c r="B563" s="46" t="s">
        <v>530</v>
      </c>
      <c r="C563" s="95">
        <f t="shared" si="35"/>
        <v>52124.72</v>
      </c>
      <c r="D563" s="43"/>
      <c r="E563" s="44">
        <v>52124.72</v>
      </c>
      <c r="F563" s="44"/>
      <c r="G563" s="44"/>
      <c r="H563" s="44"/>
      <c r="I563" s="44"/>
      <c r="J563" s="44"/>
      <c r="K563" s="44"/>
      <c r="L563" s="30"/>
      <c r="M563" s="44"/>
      <c r="N563" s="44"/>
      <c r="O563" s="44"/>
      <c r="P563" s="44"/>
      <c r="Q563" s="45"/>
      <c r="R563" s="44"/>
      <c r="S563" s="44"/>
    </row>
    <row r="564" spans="1:19" hidden="1" x14ac:dyDescent="0.25">
      <c r="A564" s="66">
        <v>525</v>
      </c>
      <c r="B564" s="46" t="s">
        <v>531</v>
      </c>
      <c r="C564" s="95">
        <f t="shared" si="35"/>
        <v>581336.56000000006</v>
      </c>
      <c r="D564" s="43"/>
      <c r="E564" s="44">
        <v>581336.56000000006</v>
      </c>
      <c r="F564" s="45"/>
      <c r="G564" s="45"/>
      <c r="H564" s="45"/>
      <c r="I564" s="45"/>
      <c r="J564" s="45"/>
      <c r="K564" s="44"/>
      <c r="L564" s="30"/>
      <c r="M564" s="44"/>
      <c r="N564" s="48"/>
      <c r="O564" s="45"/>
      <c r="P564" s="44"/>
      <c r="Q564" s="45"/>
      <c r="R564" s="44"/>
      <c r="S564" s="44"/>
    </row>
    <row r="565" spans="1:19" hidden="1" x14ac:dyDescent="0.25">
      <c r="A565" s="66">
        <v>526</v>
      </c>
      <c r="B565" s="46" t="s">
        <v>1098</v>
      </c>
      <c r="C565" s="95">
        <f t="shared" si="35"/>
        <v>1878548.4</v>
      </c>
      <c r="D565" s="43"/>
      <c r="E565" s="44"/>
      <c r="F565" s="47"/>
      <c r="G565" s="47"/>
      <c r="H565" s="45"/>
      <c r="I565" s="45"/>
      <c r="J565" s="45"/>
      <c r="K565" s="44"/>
      <c r="L565" s="30"/>
      <c r="M565" s="44"/>
      <c r="N565" s="48" t="s">
        <v>54</v>
      </c>
      <c r="O565" s="45">
        <v>1878548.4</v>
      </c>
      <c r="P565" s="44"/>
      <c r="Q565" s="45"/>
      <c r="R565" s="44"/>
      <c r="S565" s="44"/>
    </row>
    <row r="566" spans="1:19" hidden="1" x14ac:dyDescent="0.25">
      <c r="A566" s="66">
        <v>527</v>
      </c>
      <c r="B566" s="46" t="s">
        <v>1078</v>
      </c>
      <c r="C566" s="95">
        <f t="shared" si="35"/>
        <v>5484526</v>
      </c>
      <c r="D566" s="43"/>
      <c r="E566" s="44"/>
      <c r="F566" s="47"/>
      <c r="G566" s="47">
        <v>2742263</v>
      </c>
      <c r="H566" s="45"/>
      <c r="I566" s="45"/>
      <c r="J566" s="45">
        <v>2742263</v>
      </c>
      <c r="K566" s="44"/>
      <c r="L566" s="30"/>
      <c r="M566" s="44"/>
      <c r="N566" s="48"/>
      <c r="O566" s="45"/>
      <c r="P566" s="44"/>
      <c r="Q566" s="45"/>
      <c r="R566" s="44"/>
      <c r="S566" s="44"/>
    </row>
    <row r="567" spans="1:19" hidden="1" x14ac:dyDescent="0.25">
      <c r="A567" s="66">
        <v>528</v>
      </c>
      <c r="B567" s="46" t="s">
        <v>532</v>
      </c>
      <c r="C567" s="95">
        <f t="shared" si="35"/>
        <v>120357281.70999999</v>
      </c>
      <c r="D567" s="43">
        <v>264931.64999999997</v>
      </c>
      <c r="E567" s="44">
        <v>1252933.6599999999</v>
      </c>
      <c r="F567" s="44"/>
      <c r="G567" s="44"/>
      <c r="H567" s="45">
        <v>9198338.3999999985</v>
      </c>
      <c r="I567" s="45">
        <v>4005865.2</v>
      </c>
      <c r="J567" s="45">
        <v>6465487.1999999993</v>
      </c>
      <c r="K567" s="44"/>
      <c r="L567" s="30"/>
      <c r="M567" s="44"/>
      <c r="N567" s="48" t="s">
        <v>54</v>
      </c>
      <c r="O567" s="45">
        <v>39244246.799999997</v>
      </c>
      <c r="P567" s="44"/>
      <c r="Q567" s="45"/>
      <c r="R567" s="44">
        <v>59925478.799999997</v>
      </c>
      <c r="S567" s="44"/>
    </row>
    <row r="568" spans="1:19" hidden="1" x14ac:dyDescent="0.25">
      <c r="A568" s="66">
        <v>529</v>
      </c>
      <c r="B568" s="46" t="s">
        <v>533</v>
      </c>
      <c r="C568" s="95">
        <f t="shared" si="35"/>
        <v>3771670.96</v>
      </c>
      <c r="D568" s="43">
        <v>58324.49</v>
      </c>
      <c r="E568" s="44">
        <v>54344.81</v>
      </c>
      <c r="F568" s="44"/>
      <c r="G568" s="44"/>
      <c r="H568" s="47"/>
      <c r="I568" s="47"/>
      <c r="J568" s="47"/>
      <c r="K568" s="44"/>
      <c r="L568" s="30">
        <v>2</v>
      </c>
      <c r="M568" s="44">
        <v>3659001.66</v>
      </c>
      <c r="N568" s="44"/>
      <c r="O568" s="47"/>
      <c r="P568" s="44"/>
      <c r="Q568" s="47"/>
      <c r="R568" s="44"/>
      <c r="S568" s="44"/>
    </row>
    <row r="569" spans="1:19" hidden="1" x14ac:dyDescent="0.25">
      <c r="A569" s="66">
        <v>530</v>
      </c>
      <c r="B569" s="46" t="s">
        <v>534</v>
      </c>
      <c r="C569" s="95">
        <f t="shared" si="35"/>
        <v>3758579.28</v>
      </c>
      <c r="D569" s="43">
        <v>58120.01</v>
      </c>
      <c r="E569" s="44">
        <v>54285.61</v>
      </c>
      <c r="F569" s="44"/>
      <c r="G569" s="44"/>
      <c r="H569" s="47"/>
      <c r="I569" s="47"/>
      <c r="J569" s="47"/>
      <c r="K569" s="44"/>
      <c r="L569" s="30">
        <v>2</v>
      </c>
      <c r="M569" s="44">
        <v>3646173.66</v>
      </c>
      <c r="N569" s="44"/>
      <c r="O569" s="47"/>
      <c r="P569" s="44"/>
      <c r="Q569" s="47"/>
      <c r="R569" s="44"/>
      <c r="S569" s="44"/>
    </row>
    <row r="570" spans="1:19" hidden="1" x14ac:dyDescent="0.25">
      <c r="A570" s="66">
        <v>531</v>
      </c>
      <c r="B570" s="46" t="s">
        <v>535</v>
      </c>
      <c r="C570" s="95">
        <f t="shared" si="35"/>
        <v>8139171.8099999996</v>
      </c>
      <c r="D570" s="43">
        <v>126515.47</v>
      </c>
      <c r="E570" s="44">
        <v>75675.64</v>
      </c>
      <c r="F570" s="44"/>
      <c r="G570" s="44"/>
      <c r="H570" s="47"/>
      <c r="I570" s="47"/>
      <c r="J570" s="47"/>
      <c r="K570" s="44"/>
      <c r="L570" s="30">
        <v>4</v>
      </c>
      <c r="M570" s="44">
        <v>7936980.7000000002</v>
      </c>
      <c r="N570" s="44"/>
      <c r="O570" s="47"/>
      <c r="P570" s="44"/>
      <c r="Q570" s="47"/>
      <c r="R570" s="44"/>
      <c r="S570" s="44"/>
    </row>
    <row r="571" spans="1:19" hidden="1" x14ac:dyDescent="0.25">
      <c r="A571" s="66">
        <v>532</v>
      </c>
      <c r="B571" s="46" t="s">
        <v>536</v>
      </c>
      <c r="C571" s="95">
        <f t="shared" si="35"/>
        <v>101907.83</v>
      </c>
      <c r="D571" s="43"/>
      <c r="E571" s="44">
        <v>101907.83</v>
      </c>
      <c r="F571" s="45"/>
      <c r="G571" s="45"/>
      <c r="H571" s="44"/>
      <c r="I571" s="44"/>
      <c r="J571" s="44"/>
      <c r="K571" s="44"/>
      <c r="L571" s="30"/>
      <c r="M571" s="44"/>
      <c r="N571" s="44"/>
      <c r="O571" s="44"/>
      <c r="P571" s="44"/>
      <c r="Q571" s="44"/>
      <c r="R571" s="44"/>
      <c r="S571" s="44"/>
    </row>
    <row r="572" spans="1:19" hidden="1" x14ac:dyDescent="0.25">
      <c r="A572" s="66">
        <v>533</v>
      </c>
      <c r="B572" s="46" t="s">
        <v>537</v>
      </c>
      <c r="C572" s="95">
        <f t="shared" si="35"/>
        <v>15332509.939999999</v>
      </c>
      <c r="D572" s="43">
        <v>73396.34</v>
      </c>
      <c r="E572" s="44"/>
      <c r="F572" s="45"/>
      <c r="G572" s="45"/>
      <c r="H572" s="44"/>
      <c r="I572" s="44"/>
      <c r="J572" s="44"/>
      <c r="K572" s="44"/>
      <c r="L572" s="30"/>
      <c r="M572" s="44"/>
      <c r="N572" s="44" t="s">
        <v>54</v>
      </c>
      <c r="O572" s="44">
        <v>6974521.2000000002</v>
      </c>
      <c r="P572" s="44"/>
      <c r="Q572" s="44"/>
      <c r="R572" s="44">
        <v>8284592.4000000004</v>
      </c>
      <c r="S572" s="44"/>
    </row>
    <row r="573" spans="1:19" hidden="1" x14ac:dyDescent="0.25">
      <c r="A573" s="66">
        <v>534</v>
      </c>
      <c r="B573" s="46" t="s">
        <v>538</v>
      </c>
      <c r="C573" s="95">
        <f t="shared" si="35"/>
        <v>1112136.8999999999</v>
      </c>
      <c r="D573" s="43">
        <f>ROUND((F573+G573+H573+I573+J573+K573+M573+O573+P573+Q573+R573+S573)*0.0214,2)</f>
        <v>23301.09</v>
      </c>
      <c r="E573" s="44"/>
      <c r="F573" s="45"/>
      <c r="G573" s="45"/>
      <c r="H573" s="44">
        <v>463215.57</v>
      </c>
      <c r="I573" s="44">
        <v>222188.63</v>
      </c>
      <c r="J573" s="44">
        <v>403431.61</v>
      </c>
      <c r="K573" s="44"/>
      <c r="L573" s="30"/>
      <c r="M573" s="44"/>
      <c r="N573" s="44"/>
      <c r="O573" s="44"/>
      <c r="P573" s="44"/>
      <c r="Q573" s="44"/>
      <c r="R573" s="44"/>
      <c r="S573" s="44"/>
    </row>
    <row r="574" spans="1:19" hidden="1" x14ac:dyDescent="0.25">
      <c r="A574" s="66">
        <v>535</v>
      </c>
      <c r="B574" s="46" t="s">
        <v>539</v>
      </c>
      <c r="C574" s="95">
        <f t="shared" si="35"/>
        <v>793438.34</v>
      </c>
      <c r="D574" s="43"/>
      <c r="E574" s="44">
        <v>793438.34</v>
      </c>
      <c r="F574" s="45"/>
      <c r="G574" s="45"/>
      <c r="H574" s="45"/>
      <c r="I574" s="45"/>
      <c r="J574" s="45"/>
      <c r="K574" s="44"/>
      <c r="L574" s="30"/>
      <c r="M574" s="44"/>
      <c r="N574" s="48"/>
      <c r="O574" s="45"/>
      <c r="P574" s="45"/>
      <c r="Q574" s="44"/>
      <c r="R574" s="44"/>
      <c r="S574" s="44"/>
    </row>
    <row r="575" spans="1:19" hidden="1" x14ac:dyDescent="0.25">
      <c r="A575" s="66">
        <v>536</v>
      </c>
      <c r="B575" s="46" t="s">
        <v>540</v>
      </c>
      <c r="C575" s="95">
        <f t="shared" si="35"/>
        <v>33624729.159999996</v>
      </c>
      <c r="D575" s="43">
        <v>160424.27000000002</v>
      </c>
      <c r="E575" s="44">
        <v>260408.07</v>
      </c>
      <c r="F575" s="45"/>
      <c r="G575" s="45"/>
      <c r="H575" s="44"/>
      <c r="I575" s="44"/>
      <c r="J575" s="44"/>
      <c r="K575" s="44"/>
      <c r="L575" s="30"/>
      <c r="M575" s="44"/>
      <c r="N575" s="44" t="s">
        <v>54</v>
      </c>
      <c r="O575" s="44">
        <v>16190072.4</v>
      </c>
      <c r="P575" s="44"/>
      <c r="Q575" s="44"/>
      <c r="R575" s="44">
        <v>17013824.420000002</v>
      </c>
      <c r="S575" s="44"/>
    </row>
    <row r="576" spans="1:19" hidden="1" x14ac:dyDescent="0.25">
      <c r="A576" s="66">
        <v>537</v>
      </c>
      <c r="B576" s="46" t="s">
        <v>542</v>
      </c>
      <c r="C576" s="95">
        <f t="shared" si="35"/>
        <v>6515830.0199999996</v>
      </c>
      <c r="D576" s="43">
        <v>21132.86</v>
      </c>
      <c r="E576" s="44">
        <v>129379.12</v>
      </c>
      <c r="F576" s="44"/>
      <c r="G576" s="44"/>
      <c r="H576" s="44"/>
      <c r="I576" s="44"/>
      <c r="J576" s="44"/>
      <c r="K576" s="44"/>
      <c r="L576" s="30"/>
      <c r="M576" s="44"/>
      <c r="N576" s="44" t="s">
        <v>54</v>
      </c>
      <c r="O576" s="47">
        <v>6365318.04</v>
      </c>
      <c r="P576" s="44"/>
      <c r="Q576" s="44"/>
      <c r="R576" s="44"/>
      <c r="S576" s="44"/>
    </row>
    <row r="577" spans="1:19" hidden="1" x14ac:dyDescent="0.25">
      <c r="A577" s="66">
        <v>538</v>
      </c>
      <c r="B577" s="46" t="s">
        <v>543</v>
      </c>
      <c r="C577" s="95">
        <f t="shared" si="35"/>
        <v>24574394.77</v>
      </c>
      <c r="D577" s="43">
        <v>224478.97999999998</v>
      </c>
      <c r="E577" s="44">
        <v>519875.39</v>
      </c>
      <c r="F577" s="44"/>
      <c r="G577" s="44"/>
      <c r="H577" s="44"/>
      <c r="I577" s="44"/>
      <c r="J577" s="44"/>
      <c r="K577" s="44"/>
      <c r="L577" s="30"/>
      <c r="M577" s="44"/>
      <c r="N577" s="48" t="s">
        <v>54</v>
      </c>
      <c r="O577" s="45">
        <v>13985731.199999999</v>
      </c>
      <c r="P577" s="44"/>
      <c r="Q577" s="47"/>
      <c r="R577" s="44">
        <v>9844309.1999999993</v>
      </c>
      <c r="S577" s="44"/>
    </row>
    <row r="578" spans="1:19" hidden="1" x14ac:dyDescent="0.25">
      <c r="A578" s="66">
        <v>539</v>
      </c>
      <c r="B578" s="46" t="s">
        <v>541</v>
      </c>
      <c r="C578" s="95">
        <f t="shared" si="35"/>
        <v>6800146.7800000003</v>
      </c>
      <c r="D578" s="43">
        <f>ROUND((F578+G578+H578+I578+J578+K578+M578+O578+P578+Q578+R578+S578)*0.0214,2)</f>
        <v>142474.19</v>
      </c>
      <c r="E578" s="44"/>
      <c r="F578" s="47"/>
      <c r="G578" s="47"/>
      <c r="H578" s="44"/>
      <c r="I578" s="44"/>
      <c r="J578" s="44"/>
      <c r="K578" s="44"/>
      <c r="L578" s="30"/>
      <c r="M578" s="44"/>
      <c r="N578" s="48" t="s">
        <v>102</v>
      </c>
      <c r="O578" s="48">
        <v>6657672.5899999999</v>
      </c>
      <c r="P578" s="44"/>
      <c r="Q578" s="48"/>
      <c r="R578" s="44"/>
      <c r="S578" s="44"/>
    </row>
    <row r="579" spans="1:19" hidden="1" x14ac:dyDescent="0.25">
      <c r="A579" s="66">
        <v>540</v>
      </c>
      <c r="B579" s="46" t="s">
        <v>544</v>
      </c>
      <c r="C579" s="95">
        <f t="shared" si="35"/>
        <v>373582.39</v>
      </c>
      <c r="D579" s="43">
        <v>1788.33</v>
      </c>
      <c r="E579" s="44"/>
      <c r="F579" s="44"/>
      <c r="G579" s="44"/>
      <c r="H579" s="44"/>
      <c r="I579" s="44"/>
      <c r="J579" s="44">
        <v>371794.06</v>
      </c>
      <c r="K579" s="44"/>
      <c r="L579" s="30"/>
      <c r="M579" s="44"/>
      <c r="N579" s="48"/>
      <c r="O579" s="45"/>
      <c r="P579" s="44"/>
      <c r="Q579" s="45"/>
      <c r="R579" s="44"/>
      <c r="S579" s="44"/>
    </row>
    <row r="580" spans="1:19" hidden="1" x14ac:dyDescent="0.25">
      <c r="A580" s="66">
        <v>541</v>
      </c>
      <c r="B580" s="46" t="s">
        <v>545</v>
      </c>
      <c r="C580" s="95">
        <f t="shared" si="35"/>
        <v>487633.49</v>
      </c>
      <c r="D580" s="43">
        <v>2334.29</v>
      </c>
      <c r="E580" s="44"/>
      <c r="F580" s="44"/>
      <c r="G580" s="44"/>
      <c r="H580" s="44"/>
      <c r="I580" s="44"/>
      <c r="J580" s="44">
        <v>485299.20000000001</v>
      </c>
      <c r="K580" s="44"/>
      <c r="L580" s="30"/>
      <c r="M580" s="44"/>
      <c r="N580" s="48"/>
      <c r="O580" s="45"/>
      <c r="P580" s="44"/>
      <c r="Q580" s="45"/>
      <c r="R580" s="44"/>
      <c r="S580" s="44"/>
    </row>
    <row r="581" spans="1:19" hidden="1" x14ac:dyDescent="0.25">
      <c r="A581" s="66">
        <v>542</v>
      </c>
      <c r="B581" s="46" t="s">
        <v>546</v>
      </c>
      <c r="C581" s="95">
        <f t="shared" ref="C581:C597" si="36">ROUND(SUM(D581+E581+F581+G581+H581+I581+J581+K581+M581+O581+P581+Q581+R581+S581),2)</f>
        <v>1446655.94</v>
      </c>
      <c r="D581" s="43"/>
      <c r="E581" s="44">
        <v>1446655.94</v>
      </c>
      <c r="F581" s="45"/>
      <c r="G581" s="45"/>
      <c r="H581" s="45"/>
      <c r="I581" s="45"/>
      <c r="J581" s="45"/>
      <c r="K581" s="44"/>
      <c r="L581" s="30"/>
      <c r="M581" s="44"/>
      <c r="N581" s="48"/>
      <c r="O581" s="45"/>
      <c r="P581" s="45"/>
      <c r="Q581" s="45"/>
      <c r="R581" s="44"/>
      <c r="S581" s="44"/>
    </row>
    <row r="582" spans="1:19" hidden="1" x14ac:dyDescent="0.25">
      <c r="A582" s="66">
        <v>543</v>
      </c>
      <c r="B582" s="46" t="s">
        <v>547</v>
      </c>
      <c r="C582" s="95">
        <f t="shared" si="36"/>
        <v>382177.13</v>
      </c>
      <c r="D582" s="43"/>
      <c r="E582" s="44">
        <v>382177.13</v>
      </c>
      <c r="F582" s="44"/>
      <c r="G582" s="44"/>
      <c r="H582" s="45"/>
      <c r="I582" s="45"/>
      <c r="J582" s="45"/>
      <c r="K582" s="44"/>
      <c r="L582" s="30"/>
      <c r="M582" s="44"/>
      <c r="N582" s="44"/>
      <c r="O582" s="44"/>
      <c r="P582" s="44"/>
      <c r="Q582" s="45"/>
      <c r="R582" s="44"/>
      <c r="S582" s="44"/>
    </row>
    <row r="583" spans="1:19" hidden="1" x14ac:dyDescent="0.25">
      <c r="A583" s="66">
        <v>544</v>
      </c>
      <c r="B583" s="46" t="s">
        <v>548</v>
      </c>
      <c r="C583" s="95">
        <f t="shared" si="36"/>
        <v>510156.53</v>
      </c>
      <c r="D583" s="43"/>
      <c r="E583" s="44">
        <v>510156.53</v>
      </c>
      <c r="F583" s="44"/>
      <c r="G583" s="44"/>
      <c r="H583" s="45"/>
      <c r="I583" s="45"/>
      <c r="J583" s="45"/>
      <c r="K583" s="44"/>
      <c r="L583" s="30"/>
      <c r="M583" s="44"/>
      <c r="N583" s="48"/>
      <c r="O583" s="45"/>
      <c r="P583" s="44"/>
      <c r="Q583" s="45"/>
      <c r="R583" s="44"/>
      <c r="S583" s="44"/>
    </row>
    <row r="584" spans="1:19" hidden="1" x14ac:dyDescent="0.25">
      <c r="A584" s="66">
        <v>545</v>
      </c>
      <c r="B584" s="46" t="s">
        <v>549</v>
      </c>
      <c r="C584" s="95">
        <f t="shared" si="36"/>
        <v>1995717.32</v>
      </c>
      <c r="D584" s="43">
        <v>30547.33</v>
      </c>
      <c r="E584" s="44">
        <v>48775.34</v>
      </c>
      <c r="F584" s="44"/>
      <c r="G584" s="44"/>
      <c r="H584" s="47"/>
      <c r="I584" s="47"/>
      <c r="J584" s="47"/>
      <c r="K584" s="44"/>
      <c r="L584" s="30">
        <v>1</v>
      </c>
      <c r="M584" s="44">
        <v>1916394.65</v>
      </c>
      <c r="N584" s="44"/>
      <c r="O584" s="47"/>
      <c r="P584" s="44"/>
      <c r="Q584" s="47"/>
      <c r="R584" s="44"/>
      <c r="S584" s="44"/>
    </row>
    <row r="585" spans="1:19" hidden="1" x14ac:dyDescent="0.25">
      <c r="A585" s="66">
        <v>546</v>
      </c>
      <c r="B585" s="46" t="s">
        <v>550</v>
      </c>
      <c r="C585" s="95">
        <f t="shared" si="36"/>
        <v>97427.48</v>
      </c>
      <c r="D585" s="43"/>
      <c r="E585" s="44">
        <v>97427.48</v>
      </c>
      <c r="F585" s="44"/>
      <c r="G585" s="45"/>
      <c r="H585" s="44"/>
      <c r="I585" s="44"/>
      <c r="J585" s="44"/>
      <c r="K585" s="45"/>
      <c r="L585" s="30"/>
      <c r="M585" s="44"/>
      <c r="N585" s="44"/>
      <c r="O585" s="44"/>
      <c r="P585" s="44"/>
      <c r="Q585" s="44"/>
      <c r="R585" s="44"/>
      <c r="S585" s="44"/>
    </row>
    <row r="586" spans="1:19" hidden="1" x14ac:dyDescent="0.25">
      <c r="A586" s="66">
        <v>547</v>
      </c>
      <c r="B586" s="46" t="s">
        <v>551</v>
      </c>
      <c r="C586" s="95">
        <f t="shared" si="36"/>
        <v>81368.33</v>
      </c>
      <c r="D586" s="43"/>
      <c r="E586" s="44">
        <v>81368.33</v>
      </c>
      <c r="F586" s="44"/>
      <c r="G586" s="45"/>
      <c r="H586" s="44"/>
      <c r="I586" s="44"/>
      <c r="J586" s="44"/>
      <c r="K586" s="44"/>
      <c r="L586" s="30"/>
      <c r="M586" s="44"/>
      <c r="N586" s="44"/>
      <c r="O586" s="44"/>
      <c r="P586" s="44"/>
      <c r="Q586" s="44"/>
      <c r="R586" s="44"/>
      <c r="S586" s="44"/>
    </row>
    <row r="587" spans="1:19" hidden="1" x14ac:dyDescent="0.25">
      <c r="A587" s="66">
        <v>548</v>
      </c>
      <c r="B587" s="46" t="s">
        <v>552</v>
      </c>
      <c r="C587" s="95">
        <f t="shared" si="36"/>
        <v>2131816.12</v>
      </c>
      <c r="D587" s="43">
        <v>32264.11</v>
      </c>
      <c r="E587" s="44">
        <v>49611.46</v>
      </c>
      <c r="F587" s="44"/>
      <c r="G587" s="45"/>
      <c r="H587" s="44"/>
      <c r="I587" s="44"/>
      <c r="J587" s="44"/>
      <c r="K587" s="44"/>
      <c r="L587" s="30">
        <v>1</v>
      </c>
      <c r="M587" s="44">
        <v>2049940.55</v>
      </c>
      <c r="N587" s="44"/>
      <c r="O587" s="44"/>
      <c r="P587" s="44"/>
      <c r="Q587" s="44"/>
      <c r="R587" s="44"/>
      <c r="S587" s="44"/>
    </row>
    <row r="588" spans="1:19" hidden="1" x14ac:dyDescent="0.25">
      <c r="A588" s="66">
        <v>549</v>
      </c>
      <c r="B588" s="46" t="s">
        <v>553</v>
      </c>
      <c r="C588" s="95">
        <f t="shared" si="36"/>
        <v>2141177.0099999998</v>
      </c>
      <c r="D588" s="43">
        <v>32402.23</v>
      </c>
      <c r="E588" s="44">
        <v>50169.29</v>
      </c>
      <c r="F588" s="44"/>
      <c r="G588" s="45"/>
      <c r="H588" s="44"/>
      <c r="I588" s="44"/>
      <c r="J588" s="44"/>
      <c r="K588" s="44"/>
      <c r="L588" s="30">
        <v>1</v>
      </c>
      <c r="M588" s="44">
        <v>2058605.49</v>
      </c>
      <c r="N588" s="44"/>
      <c r="O588" s="44"/>
      <c r="P588" s="44"/>
      <c r="Q588" s="44"/>
      <c r="R588" s="44"/>
      <c r="S588" s="44"/>
    </row>
    <row r="589" spans="1:19" hidden="1" x14ac:dyDescent="0.25">
      <c r="A589" s="66">
        <v>550</v>
      </c>
      <c r="B589" s="46" t="s">
        <v>554</v>
      </c>
      <c r="C589" s="95">
        <f t="shared" si="36"/>
        <v>12161556.6</v>
      </c>
      <c r="D589" s="43">
        <v>37584.32</v>
      </c>
      <c r="E589" s="44"/>
      <c r="F589" s="44"/>
      <c r="G589" s="45"/>
      <c r="H589" s="44"/>
      <c r="I589" s="44"/>
      <c r="J589" s="44"/>
      <c r="K589" s="44"/>
      <c r="L589" s="30"/>
      <c r="M589" s="44"/>
      <c r="N589" s="44" t="s">
        <v>54</v>
      </c>
      <c r="O589" s="44">
        <v>7345072.8399999999</v>
      </c>
      <c r="P589" s="44"/>
      <c r="Q589" s="44">
        <v>4778899.4400000004</v>
      </c>
      <c r="R589" s="44"/>
      <c r="S589" s="44"/>
    </row>
    <row r="590" spans="1:19" hidden="1" x14ac:dyDescent="0.25">
      <c r="A590" s="66">
        <v>551</v>
      </c>
      <c r="B590" s="46" t="s">
        <v>555</v>
      </c>
      <c r="C590" s="95">
        <f t="shared" si="36"/>
        <v>25590989.879999999</v>
      </c>
      <c r="D590" s="43">
        <v>79086.91</v>
      </c>
      <c r="E590" s="44"/>
      <c r="F590" s="44">
        <v>3217647.31</v>
      </c>
      <c r="G590" s="45">
        <v>6681183.4699999997</v>
      </c>
      <c r="H590" s="44">
        <v>2902351.16</v>
      </c>
      <c r="I590" s="44">
        <v>1210373.3999999999</v>
      </c>
      <c r="J590" s="44">
        <v>1285048.1100000001</v>
      </c>
      <c r="K590" s="44"/>
      <c r="L590" s="30"/>
      <c r="M590" s="44"/>
      <c r="N590" s="44" t="s">
        <v>54</v>
      </c>
      <c r="O590" s="44">
        <v>10215299.52</v>
      </c>
      <c r="P590" s="44"/>
      <c r="Q590" s="44"/>
      <c r="R590" s="44"/>
      <c r="S590" s="44"/>
    </row>
    <row r="591" spans="1:19" hidden="1" x14ac:dyDescent="0.25">
      <c r="A591" s="66">
        <v>552</v>
      </c>
      <c r="B591" s="46" t="s">
        <v>556</v>
      </c>
      <c r="C591" s="95">
        <f t="shared" si="36"/>
        <v>4893515.5599999996</v>
      </c>
      <c r="D591" s="43">
        <f>ROUND((F591+G591+H591+I591+J591+K591+M591+O591+P591+Q591+R591+S591)*0.0214,2)</f>
        <v>102527.15</v>
      </c>
      <c r="E591" s="44"/>
      <c r="F591" s="44">
        <v>1171170.43</v>
      </c>
      <c r="G591" s="45"/>
      <c r="H591" s="44"/>
      <c r="I591" s="44"/>
      <c r="J591" s="44"/>
      <c r="K591" s="44"/>
      <c r="L591" s="30"/>
      <c r="M591" s="44"/>
      <c r="N591" s="44"/>
      <c r="O591" s="44"/>
      <c r="P591" s="44"/>
      <c r="Q591" s="44">
        <v>3619817.98</v>
      </c>
      <c r="R591" s="44"/>
      <c r="S591" s="44"/>
    </row>
    <row r="592" spans="1:19" hidden="1" x14ac:dyDescent="0.25">
      <c r="A592" s="66">
        <v>553</v>
      </c>
      <c r="B592" s="46" t="s">
        <v>557</v>
      </c>
      <c r="C592" s="95">
        <f t="shared" si="36"/>
        <v>243548.1</v>
      </c>
      <c r="D592" s="43"/>
      <c r="E592" s="44">
        <v>243548.1</v>
      </c>
      <c r="F592" s="44"/>
      <c r="G592" s="45"/>
      <c r="H592" s="45"/>
      <c r="I592" s="45"/>
      <c r="J592" s="45"/>
      <c r="K592" s="44"/>
      <c r="L592" s="30"/>
      <c r="M592" s="44"/>
      <c r="N592" s="44"/>
      <c r="O592" s="44"/>
      <c r="P592" s="44"/>
      <c r="Q592" s="44"/>
      <c r="R592" s="44"/>
      <c r="S592" s="44"/>
    </row>
    <row r="593" spans="1:19" hidden="1" x14ac:dyDescent="0.25">
      <c r="A593" s="66">
        <v>554</v>
      </c>
      <c r="B593" s="94" t="s">
        <v>558</v>
      </c>
      <c r="C593" s="95">
        <f t="shared" si="36"/>
        <v>25702115.23</v>
      </c>
      <c r="D593" s="43">
        <v>78746.33</v>
      </c>
      <c r="E593" s="44">
        <v>221325.96</v>
      </c>
      <c r="F593" s="44">
        <v>4839869.54</v>
      </c>
      <c r="G593" s="44">
        <v>11976348.139999999</v>
      </c>
      <c r="H593" s="44">
        <v>4065636.1399999997</v>
      </c>
      <c r="I593" s="44">
        <v>1635394.31</v>
      </c>
      <c r="J593" s="44">
        <v>2884794.8099999996</v>
      </c>
      <c r="K593" s="44"/>
      <c r="L593" s="30"/>
      <c r="M593" s="44"/>
      <c r="N593" s="48"/>
      <c r="O593" s="45"/>
      <c r="P593" s="44"/>
      <c r="Q593" s="44"/>
      <c r="R593" s="44"/>
      <c r="S593" s="44"/>
    </row>
    <row r="594" spans="1:19" hidden="1" x14ac:dyDescent="0.25">
      <c r="A594" s="66">
        <v>555</v>
      </c>
      <c r="B594" s="94" t="s">
        <v>1077</v>
      </c>
      <c r="C594" s="95">
        <f t="shared" si="36"/>
        <v>3441505.2</v>
      </c>
      <c r="D594" s="43"/>
      <c r="E594" s="44"/>
      <c r="F594" s="44"/>
      <c r="G594" s="44"/>
      <c r="H594" s="44"/>
      <c r="I594" s="44"/>
      <c r="J594" s="44"/>
      <c r="K594" s="44"/>
      <c r="L594" s="30"/>
      <c r="M594" s="44"/>
      <c r="N594" s="48"/>
      <c r="O594" s="45"/>
      <c r="P594" s="44"/>
      <c r="Q594" s="44">
        <v>3441505.2</v>
      </c>
      <c r="R594" s="44"/>
      <c r="S594" s="44"/>
    </row>
    <row r="595" spans="1:19" hidden="1" x14ac:dyDescent="0.25">
      <c r="A595" s="66">
        <v>556</v>
      </c>
      <c r="B595" s="94" t="s">
        <v>1093</v>
      </c>
      <c r="C595" s="95">
        <f t="shared" si="36"/>
        <v>3042787.2</v>
      </c>
      <c r="D595" s="43"/>
      <c r="E595" s="44"/>
      <c r="F595" s="44"/>
      <c r="G595" s="44"/>
      <c r="H595" s="44"/>
      <c r="I595" s="44"/>
      <c r="J595" s="44"/>
      <c r="K595" s="44"/>
      <c r="L595" s="30"/>
      <c r="M595" s="44"/>
      <c r="N595" s="48" t="s">
        <v>54</v>
      </c>
      <c r="O595" s="45">
        <v>3042787.2</v>
      </c>
      <c r="P595" s="44"/>
      <c r="Q595" s="44"/>
      <c r="R595" s="44"/>
      <c r="S595" s="44"/>
    </row>
    <row r="596" spans="1:19" hidden="1" x14ac:dyDescent="0.25">
      <c r="A596" s="66">
        <v>557</v>
      </c>
      <c r="B596" s="97" t="s">
        <v>559</v>
      </c>
      <c r="C596" s="95">
        <f t="shared" si="36"/>
        <v>2316251.6800000002</v>
      </c>
      <c r="D596" s="43">
        <v>35511.019999999997</v>
      </c>
      <c r="E596" s="44">
        <v>52947.46</v>
      </c>
      <c r="F596" s="44"/>
      <c r="G596" s="44"/>
      <c r="H596" s="44"/>
      <c r="I596" s="44"/>
      <c r="J596" s="44"/>
      <c r="K596" s="44"/>
      <c r="L596" s="30">
        <v>1</v>
      </c>
      <c r="M596" s="44">
        <v>2227793.2000000002</v>
      </c>
      <c r="N596" s="48"/>
      <c r="O596" s="45"/>
      <c r="P596" s="44"/>
      <c r="Q596" s="44"/>
      <c r="R596" s="44"/>
      <c r="S596" s="44"/>
    </row>
    <row r="597" spans="1:19" hidden="1" x14ac:dyDescent="0.25">
      <c r="A597" s="154" t="s">
        <v>1167</v>
      </c>
      <c r="B597" s="155"/>
      <c r="C597" s="26">
        <f t="shared" si="36"/>
        <v>1135530104</v>
      </c>
      <c r="D597" s="71">
        <f t="shared" ref="D597:S597" si="37">ROUND(SUM(D389:D596),2)</f>
        <v>9467057.5899999999</v>
      </c>
      <c r="E597" s="71">
        <f t="shared" si="37"/>
        <v>35105187</v>
      </c>
      <c r="F597" s="71">
        <f t="shared" si="37"/>
        <v>38342371.939999998</v>
      </c>
      <c r="G597" s="71">
        <f t="shared" si="37"/>
        <v>48566186.659999996</v>
      </c>
      <c r="H597" s="71">
        <f t="shared" si="37"/>
        <v>26326236.850000001</v>
      </c>
      <c r="I597" s="71">
        <f t="shared" si="37"/>
        <v>12347030.199999999</v>
      </c>
      <c r="J597" s="71">
        <f t="shared" si="37"/>
        <v>23123012.449999999</v>
      </c>
      <c r="K597" s="71">
        <f t="shared" si="37"/>
        <v>0</v>
      </c>
      <c r="L597" s="71">
        <f t="shared" si="37"/>
        <v>62</v>
      </c>
      <c r="M597" s="71">
        <f t="shared" si="37"/>
        <v>135900580.21000001</v>
      </c>
      <c r="N597" s="71">
        <f t="shared" si="37"/>
        <v>0</v>
      </c>
      <c r="O597" s="71">
        <f t="shared" si="37"/>
        <v>442927590.08999997</v>
      </c>
      <c r="P597" s="71">
        <f t="shared" si="37"/>
        <v>4965788.21</v>
      </c>
      <c r="Q597" s="71">
        <f t="shared" si="37"/>
        <v>131428146.25</v>
      </c>
      <c r="R597" s="71">
        <f t="shared" si="37"/>
        <v>227030916.55000001</v>
      </c>
      <c r="S597" s="71">
        <f t="shared" si="37"/>
        <v>0</v>
      </c>
    </row>
    <row r="598" spans="1:19" ht="15.75" x14ac:dyDescent="0.25">
      <c r="A598" s="161" t="s">
        <v>1058</v>
      </c>
      <c r="B598" s="162"/>
      <c r="C598" s="167"/>
      <c r="D598" s="30"/>
      <c r="E598" s="50"/>
      <c r="F598" s="50"/>
      <c r="G598" s="50"/>
      <c r="H598" s="50"/>
      <c r="I598" s="50"/>
      <c r="J598" s="50"/>
      <c r="K598" s="50"/>
      <c r="L598" s="23"/>
      <c r="M598" s="50"/>
      <c r="N598" s="51"/>
      <c r="O598" s="50"/>
      <c r="P598" s="50"/>
      <c r="Q598" s="50"/>
      <c r="R598" s="50"/>
      <c r="S598" s="52"/>
    </row>
    <row r="599" spans="1:19" x14ac:dyDescent="0.25">
      <c r="A599" s="35">
        <v>558</v>
      </c>
      <c r="B599" s="36" t="s">
        <v>560</v>
      </c>
      <c r="C599" s="37">
        <f t="shared" ref="C599:C605" si="38">ROUND(SUM(D599+E599+F599+G599+H599+I599+J599+K599+M599+O599+P599+Q599+R599+S599),2)</f>
        <v>94402.57</v>
      </c>
      <c r="D599" s="79"/>
      <c r="E599" s="39">
        <v>94402.57</v>
      </c>
      <c r="F599" s="39"/>
      <c r="G599" s="39"/>
      <c r="H599" s="39"/>
      <c r="I599" s="39"/>
      <c r="J599" s="39"/>
      <c r="K599" s="39"/>
      <c r="L599" s="40"/>
      <c r="M599" s="39"/>
      <c r="N599" s="39"/>
      <c r="O599" s="41"/>
      <c r="P599" s="39"/>
      <c r="Q599" s="39"/>
      <c r="R599" s="39"/>
      <c r="S599" s="39"/>
    </row>
    <row r="600" spans="1:19" x14ac:dyDescent="0.25">
      <c r="A600" s="35">
        <v>559</v>
      </c>
      <c r="B600" s="36" t="s">
        <v>561</v>
      </c>
      <c r="C600" s="37">
        <f t="shared" si="38"/>
        <v>113251.8</v>
      </c>
      <c r="D600" s="79"/>
      <c r="E600" s="39">
        <v>113251.8</v>
      </c>
      <c r="F600" s="39"/>
      <c r="G600" s="39"/>
      <c r="H600" s="39"/>
      <c r="I600" s="39"/>
      <c r="J600" s="39"/>
      <c r="K600" s="39"/>
      <c r="L600" s="40"/>
      <c r="M600" s="39"/>
      <c r="N600" s="39"/>
      <c r="O600" s="41"/>
      <c r="P600" s="39"/>
      <c r="Q600" s="39"/>
      <c r="R600" s="39"/>
      <c r="S600" s="39"/>
    </row>
    <row r="601" spans="1:19" x14ac:dyDescent="0.25">
      <c r="A601" s="35">
        <v>560</v>
      </c>
      <c r="B601" s="36" t="s">
        <v>562</v>
      </c>
      <c r="C601" s="37">
        <f t="shared" si="38"/>
        <v>46115.07</v>
      </c>
      <c r="D601" s="79"/>
      <c r="E601" s="39">
        <v>46115.07</v>
      </c>
      <c r="F601" s="39"/>
      <c r="G601" s="39"/>
      <c r="H601" s="39"/>
      <c r="I601" s="39"/>
      <c r="J601" s="39"/>
      <c r="K601" s="39"/>
      <c r="L601" s="40"/>
      <c r="M601" s="39"/>
      <c r="N601" s="39"/>
      <c r="O601" s="41"/>
      <c r="P601" s="39"/>
      <c r="Q601" s="39"/>
      <c r="R601" s="39"/>
      <c r="S601" s="39"/>
    </row>
    <row r="602" spans="1:19" x14ac:dyDescent="0.25">
      <c r="A602" s="35">
        <v>561</v>
      </c>
      <c r="B602" s="36" t="s">
        <v>563</v>
      </c>
      <c r="C602" s="37">
        <f t="shared" si="38"/>
        <v>175126.71</v>
      </c>
      <c r="D602" s="79"/>
      <c r="E602" s="39">
        <v>175126.71</v>
      </c>
      <c r="F602" s="56"/>
      <c r="G602" s="56"/>
      <c r="H602" s="56"/>
      <c r="I602" s="56"/>
      <c r="J602" s="56"/>
      <c r="K602" s="39"/>
      <c r="L602" s="40"/>
      <c r="M602" s="39"/>
      <c r="N602" s="39"/>
      <c r="O602" s="57"/>
      <c r="P602" s="39"/>
      <c r="Q602" s="39"/>
      <c r="R602" s="39"/>
      <c r="S602" s="39"/>
    </row>
    <row r="603" spans="1:19" x14ac:dyDescent="0.25">
      <c r="A603" s="35">
        <v>562</v>
      </c>
      <c r="B603" s="36" t="s">
        <v>564</v>
      </c>
      <c r="C603" s="37">
        <f t="shared" si="38"/>
        <v>2575406.7000000002</v>
      </c>
      <c r="D603" s="79">
        <f>ROUND((F603+G603+H603+I603+J603+K603+M603+O603+P603+Q603+R603+S603)*0.0214,2)</f>
        <v>49306.86</v>
      </c>
      <c r="E603" s="39">
        <v>222040.78</v>
      </c>
      <c r="F603" s="39">
        <v>726300.31</v>
      </c>
      <c r="G603" s="39"/>
      <c r="H603" s="39"/>
      <c r="I603" s="39"/>
      <c r="J603" s="39"/>
      <c r="K603" s="39"/>
      <c r="L603" s="40"/>
      <c r="M603" s="39"/>
      <c r="N603" s="39" t="s">
        <v>102</v>
      </c>
      <c r="O603" s="41">
        <v>1577758.75</v>
      </c>
      <c r="P603" s="39"/>
      <c r="Q603" s="39"/>
      <c r="R603" s="39"/>
      <c r="S603" s="39"/>
    </row>
    <row r="604" spans="1:19" x14ac:dyDescent="0.25">
      <c r="A604" s="35">
        <v>563</v>
      </c>
      <c r="B604" s="36" t="s">
        <v>565</v>
      </c>
      <c r="C604" s="37">
        <f t="shared" si="38"/>
        <v>369431.27</v>
      </c>
      <c r="D604" s="79"/>
      <c r="E604" s="39">
        <v>369431.27</v>
      </c>
      <c r="F604" s="39"/>
      <c r="G604" s="39"/>
      <c r="H604" s="39"/>
      <c r="I604" s="39"/>
      <c r="J604" s="39"/>
      <c r="K604" s="39"/>
      <c r="L604" s="40"/>
      <c r="M604" s="39"/>
      <c r="N604" s="39"/>
      <c r="O604" s="41"/>
      <c r="P604" s="39"/>
      <c r="Q604" s="39"/>
      <c r="R604" s="39"/>
      <c r="S604" s="39"/>
    </row>
    <row r="605" spans="1:19" x14ac:dyDescent="0.25">
      <c r="A605" s="35">
        <v>564</v>
      </c>
      <c r="B605" s="36" t="s">
        <v>566</v>
      </c>
      <c r="C605" s="37">
        <f t="shared" si="38"/>
        <v>2061787.78</v>
      </c>
      <c r="D605" s="79">
        <v>39285.870000000003</v>
      </c>
      <c r="E605" s="39">
        <v>168520.27</v>
      </c>
      <c r="F605" s="39"/>
      <c r="G605" s="39"/>
      <c r="H605" s="39"/>
      <c r="I605" s="39"/>
      <c r="J605" s="39"/>
      <c r="K605" s="39"/>
      <c r="L605" s="40"/>
      <c r="M605" s="39"/>
      <c r="N605" s="39"/>
      <c r="O605" s="41"/>
      <c r="P605" s="39"/>
      <c r="Q605" s="39">
        <v>1853981.64</v>
      </c>
      <c r="R605" s="39"/>
      <c r="S605" s="39"/>
    </row>
    <row r="606" spans="1:19" x14ac:dyDescent="0.25">
      <c r="A606" s="35">
        <v>565</v>
      </c>
      <c r="B606" s="42" t="s">
        <v>569</v>
      </c>
      <c r="C606" s="95">
        <f>ROUND(SUM(D606+E606+F606+G606+H606+I606+J606+K606+M606+O606+Q606+S606),2)</f>
        <v>66737.919999999998</v>
      </c>
      <c r="D606" s="44"/>
      <c r="E606" s="44">
        <v>66737.919999999998</v>
      </c>
      <c r="F606" s="47"/>
      <c r="G606" s="47"/>
      <c r="H606" s="47"/>
      <c r="I606" s="47"/>
      <c r="J606" s="47"/>
      <c r="K606" s="44"/>
      <c r="L606" s="30"/>
      <c r="M606" s="44"/>
      <c r="N606" s="44"/>
      <c r="O606" s="44"/>
      <c r="P606" s="44"/>
      <c r="Q606" s="44"/>
      <c r="R606" s="44"/>
      <c r="S606" s="44"/>
    </row>
    <row r="607" spans="1:19" x14ac:dyDescent="0.25">
      <c r="A607" s="35">
        <v>566</v>
      </c>
      <c r="B607" s="36" t="s">
        <v>571</v>
      </c>
      <c r="C607" s="37">
        <f t="shared" ref="C607:C623" si="39">ROUND(SUM(D607+E607+F607+G607+H607+I607+J607+K607+M607+O607+P607+Q607+R607+S607),2)</f>
        <v>475314</v>
      </c>
      <c r="D607" s="79"/>
      <c r="E607" s="39">
        <v>475314</v>
      </c>
      <c r="F607" s="39"/>
      <c r="G607" s="39"/>
      <c r="H607" s="39"/>
      <c r="I607" s="39"/>
      <c r="J607" s="39"/>
      <c r="K607" s="39"/>
      <c r="L607" s="40"/>
      <c r="M607" s="39"/>
      <c r="N607" s="39"/>
      <c r="O607" s="41"/>
      <c r="P607" s="39"/>
      <c r="Q607" s="39"/>
      <c r="R607" s="39"/>
      <c r="S607" s="39"/>
    </row>
    <row r="608" spans="1:19" x14ac:dyDescent="0.25">
      <c r="A608" s="35">
        <v>567</v>
      </c>
      <c r="B608" s="36" t="s">
        <v>572</v>
      </c>
      <c r="C608" s="37">
        <f t="shared" si="39"/>
        <v>2665368.2200000002</v>
      </c>
      <c r="D608" s="79">
        <v>50290.48</v>
      </c>
      <c r="E608" s="39">
        <v>241765.86</v>
      </c>
      <c r="F608" s="56">
        <v>2373311.88</v>
      </c>
      <c r="G608" s="56"/>
      <c r="H608" s="56"/>
      <c r="I608" s="56"/>
      <c r="J608" s="56"/>
      <c r="K608" s="39"/>
      <c r="L608" s="40"/>
      <c r="M608" s="39"/>
      <c r="N608" s="39"/>
      <c r="O608" s="57"/>
      <c r="P608" s="39"/>
      <c r="Q608" s="39"/>
      <c r="R608" s="39"/>
      <c r="S608" s="39"/>
    </row>
    <row r="609" spans="1:19" x14ac:dyDescent="0.25">
      <c r="A609" s="35">
        <v>568</v>
      </c>
      <c r="B609" s="36" t="s">
        <v>573</v>
      </c>
      <c r="C609" s="37">
        <f t="shared" si="39"/>
        <v>3815220.75</v>
      </c>
      <c r="D609" s="79">
        <v>77400.34</v>
      </c>
      <c r="E609" s="39">
        <v>85137.58</v>
      </c>
      <c r="F609" s="56"/>
      <c r="G609" s="56"/>
      <c r="H609" s="56"/>
      <c r="I609" s="56"/>
      <c r="J609" s="56"/>
      <c r="K609" s="39"/>
      <c r="L609" s="40"/>
      <c r="M609" s="39"/>
      <c r="N609" s="39"/>
      <c r="O609" s="57"/>
      <c r="P609" s="39"/>
      <c r="Q609" s="39"/>
      <c r="R609" s="39">
        <v>3652682.83</v>
      </c>
      <c r="S609" s="39"/>
    </row>
    <row r="610" spans="1:19" x14ac:dyDescent="0.25">
      <c r="A610" s="35">
        <v>569</v>
      </c>
      <c r="B610" s="36" t="s">
        <v>574</v>
      </c>
      <c r="C610" s="37">
        <f t="shared" si="39"/>
        <v>151286.5</v>
      </c>
      <c r="D610" s="79"/>
      <c r="E610" s="39">
        <v>151286.5</v>
      </c>
      <c r="F610" s="39"/>
      <c r="G610" s="39"/>
      <c r="H610" s="39"/>
      <c r="I610" s="39"/>
      <c r="J610" s="39"/>
      <c r="K610" s="39"/>
      <c r="L610" s="40"/>
      <c r="M610" s="39"/>
      <c r="N610" s="39"/>
      <c r="O610" s="41"/>
      <c r="P610" s="39"/>
      <c r="Q610" s="39"/>
      <c r="R610" s="39"/>
      <c r="S610" s="39"/>
    </row>
    <row r="611" spans="1:19" x14ac:dyDescent="0.25">
      <c r="A611" s="35">
        <v>570</v>
      </c>
      <c r="B611" s="36" t="s">
        <v>576</v>
      </c>
      <c r="C611" s="37">
        <f t="shared" si="39"/>
        <v>1593617.01</v>
      </c>
      <c r="D611" s="79">
        <v>28899.579999999998</v>
      </c>
      <c r="E611" s="39">
        <v>200886.27</v>
      </c>
      <c r="F611" s="39"/>
      <c r="G611" s="39"/>
      <c r="H611" s="39"/>
      <c r="I611" s="39"/>
      <c r="J611" s="39"/>
      <c r="K611" s="39"/>
      <c r="L611" s="40"/>
      <c r="M611" s="39"/>
      <c r="N611" s="39"/>
      <c r="O611" s="41"/>
      <c r="P611" s="39"/>
      <c r="Q611" s="39">
        <v>1363831.1600000001</v>
      </c>
      <c r="R611" s="39"/>
      <c r="S611" s="39"/>
    </row>
    <row r="612" spans="1:19" x14ac:dyDescent="0.25">
      <c r="A612" s="35">
        <v>571</v>
      </c>
      <c r="B612" s="36" t="s">
        <v>577</v>
      </c>
      <c r="C612" s="37">
        <f t="shared" si="39"/>
        <v>66598.3</v>
      </c>
      <c r="D612" s="79"/>
      <c r="E612" s="39">
        <v>66598.3</v>
      </c>
      <c r="F612" s="56"/>
      <c r="G612" s="56"/>
      <c r="H612" s="56"/>
      <c r="I612" s="56"/>
      <c r="J612" s="56"/>
      <c r="K612" s="39"/>
      <c r="L612" s="40"/>
      <c r="M612" s="39"/>
      <c r="N612" s="39"/>
      <c r="O612" s="57"/>
      <c r="P612" s="39"/>
      <c r="Q612" s="39"/>
      <c r="R612" s="39"/>
      <c r="S612" s="39"/>
    </row>
    <row r="613" spans="1:19" x14ac:dyDescent="0.25">
      <c r="A613" s="35">
        <v>572</v>
      </c>
      <c r="B613" s="36" t="s">
        <v>578</v>
      </c>
      <c r="C613" s="37">
        <f t="shared" si="39"/>
        <v>143849.85</v>
      </c>
      <c r="D613" s="79"/>
      <c r="E613" s="39">
        <v>143849.85</v>
      </c>
      <c r="F613" s="39"/>
      <c r="G613" s="39"/>
      <c r="H613" s="39"/>
      <c r="I613" s="39"/>
      <c r="J613" s="39"/>
      <c r="K613" s="39"/>
      <c r="L613" s="40"/>
      <c r="M613" s="39"/>
      <c r="N613" s="39"/>
      <c r="O613" s="41"/>
      <c r="P613" s="39"/>
      <c r="Q613" s="39"/>
      <c r="R613" s="39"/>
      <c r="S613" s="39"/>
    </row>
    <row r="614" spans="1:19" x14ac:dyDescent="0.25">
      <c r="A614" s="35">
        <v>573</v>
      </c>
      <c r="B614" s="36" t="s">
        <v>579</v>
      </c>
      <c r="C614" s="37">
        <f t="shared" si="39"/>
        <v>135789.5</v>
      </c>
      <c r="D614" s="79"/>
      <c r="E614" s="39">
        <v>135789.5</v>
      </c>
      <c r="F614" s="39"/>
      <c r="G614" s="39"/>
      <c r="H614" s="39"/>
      <c r="I614" s="39"/>
      <c r="J614" s="39"/>
      <c r="K614" s="39"/>
      <c r="L614" s="40"/>
      <c r="M614" s="39"/>
      <c r="N614" s="39"/>
      <c r="O614" s="41"/>
      <c r="P614" s="39"/>
      <c r="Q614" s="39"/>
      <c r="R614" s="39"/>
      <c r="S614" s="39"/>
    </row>
    <row r="615" spans="1:19" x14ac:dyDescent="0.25">
      <c r="A615" s="35">
        <v>574</v>
      </c>
      <c r="B615" s="36" t="s">
        <v>580</v>
      </c>
      <c r="C615" s="37">
        <f t="shared" si="39"/>
        <v>166946.74</v>
      </c>
      <c r="D615" s="79"/>
      <c r="E615" s="39">
        <v>166946.742</v>
      </c>
      <c r="F615" s="39"/>
      <c r="G615" s="39"/>
      <c r="H615" s="39"/>
      <c r="I615" s="39"/>
      <c r="J615" s="39"/>
      <c r="K615" s="39"/>
      <c r="L615" s="40"/>
      <c r="M615" s="39"/>
      <c r="N615" s="39"/>
      <c r="O615" s="41"/>
      <c r="P615" s="39"/>
      <c r="Q615" s="39"/>
      <c r="R615" s="39"/>
      <c r="S615" s="39"/>
    </row>
    <row r="616" spans="1:19" x14ac:dyDescent="0.25">
      <c r="A616" s="35">
        <v>575</v>
      </c>
      <c r="B616" s="36" t="s">
        <v>581</v>
      </c>
      <c r="C616" s="37">
        <f t="shared" si="39"/>
        <v>131824.65</v>
      </c>
      <c r="D616" s="79"/>
      <c r="E616" s="39">
        <v>131824.65</v>
      </c>
      <c r="F616" s="39"/>
      <c r="G616" s="39"/>
      <c r="H616" s="39"/>
      <c r="I616" s="39"/>
      <c r="J616" s="39"/>
      <c r="K616" s="39"/>
      <c r="L616" s="40"/>
      <c r="M616" s="39"/>
      <c r="N616" s="39"/>
      <c r="O616" s="41"/>
      <c r="P616" s="39"/>
      <c r="Q616" s="39"/>
      <c r="R616" s="39"/>
      <c r="S616" s="39"/>
    </row>
    <row r="617" spans="1:19" x14ac:dyDescent="0.25">
      <c r="A617" s="35">
        <v>576</v>
      </c>
      <c r="B617" s="36" t="s">
        <v>582</v>
      </c>
      <c r="C617" s="37">
        <f t="shared" si="39"/>
        <v>131824.65</v>
      </c>
      <c r="D617" s="79"/>
      <c r="E617" s="39">
        <v>131824.65</v>
      </c>
      <c r="F617" s="39"/>
      <c r="G617" s="39"/>
      <c r="H617" s="39"/>
      <c r="I617" s="39"/>
      <c r="J617" s="39"/>
      <c r="K617" s="39"/>
      <c r="L617" s="40"/>
      <c r="M617" s="39"/>
      <c r="N617" s="39"/>
      <c r="O617" s="41"/>
      <c r="P617" s="39"/>
      <c r="Q617" s="39"/>
      <c r="R617" s="39"/>
      <c r="S617" s="39"/>
    </row>
    <row r="618" spans="1:19" x14ac:dyDescent="0.25">
      <c r="A618" s="35">
        <v>577</v>
      </c>
      <c r="B618" s="36" t="s">
        <v>583</v>
      </c>
      <c r="C618" s="37">
        <f t="shared" si="39"/>
        <v>106391.96</v>
      </c>
      <c r="D618" s="79"/>
      <c r="E618" s="39">
        <v>106391.96</v>
      </c>
      <c r="F618" s="39"/>
      <c r="G618" s="39"/>
      <c r="H618" s="39"/>
      <c r="I618" s="39"/>
      <c r="J618" s="39"/>
      <c r="K618" s="39"/>
      <c r="L618" s="40"/>
      <c r="M618" s="39"/>
      <c r="N618" s="39"/>
      <c r="O618" s="41"/>
      <c r="P618" s="39"/>
      <c r="Q618" s="39"/>
      <c r="R618" s="39"/>
      <c r="S618" s="39"/>
    </row>
    <row r="619" spans="1:19" x14ac:dyDescent="0.25">
      <c r="A619" s="35">
        <v>578</v>
      </c>
      <c r="B619" s="36" t="s">
        <v>584</v>
      </c>
      <c r="C619" s="37">
        <f t="shared" si="39"/>
        <v>107485.57</v>
      </c>
      <c r="D619" s="79"/>
      <c r="E619" s="39">
        <v>107485.57</v>
      </c>
      <c r="F619" s="39"/>
      <c r="G619" s="39"/>
      <c r="H619" s="39"/>
      <c r="I619" s="39"/>
      <c r="J619" s="39"/>
      <c r="K619" s="39"/>
      <c r="L619" s="40"/>
      <c r="M619" s="39"/>
      <c r="N619" s="39"/>
      <c r="O619" s="41"/>
      <c r="P619" s="39"/>
      <c r="Q619" s="39"/>
      <c r="R619" s="39"/>
      <c r="S619" s="39"/>
    </row>
    <row r="620" spans="1:19" x14ac:dyDescent="0.25">
      <c r="A620" s="35">
        <v>579</v>
      </c>
      <c r="B620" s="36" t="s">
        <v>585</v>
      </c>
      <c r="C620" s="37">
        <f t="shared" si="39"/>
        <v>126261.97</v>
      </c>
      <c r="D620" s="79"/>
      <c r="E620" s="39">
        <v>126261.97</v>
      </c>
      <c r="F620" s="39"/>
      <c r="G620" s="39"/>
      <c r="H620" s="39"/>
      <c r="I620" s="39"/>
      <c r="J620" s="39"/>
      <c r="K620" s="39"/>
      <c r="L620" s="40"/>
      <c r="M620" s="39"/>
      <c r="N620" s="39"/>
      <c r="O620" s="41"/>
      <c r="P620" s="39"/>
      <c r="Q620" s="39"/>
      <c r="R620" s="39"/>
      <c r="S620" s="39"/>
    </row>
    <row r="621" spans="1:19" x14ac:dyDescent="0.25">
      <c r="A621" s="35">
        <v>580</v>
      </c>
      <c r="B621" s="36" t="s">
        <v>586</v>
      </c>
      <c r="C621" s="37">
        <f t="shared" si="39"/>
        <v>197343.09</v>
      </c>
      <c r="D621" s="79"/>
      <c r="E621" s="39">
        <v>197343.09</v>
      </c>
      <c r="F621" s="39"/>
      <c r="G621" s="39"/>
      <c r="H621" s="39"/>
      <c r="I621" s="39"/>
      <c r="J621" s="39"/>
      <c r="K621" s="39"/>
      <c r="L621" s="40"/>
      <c r="M621" s="39"/>
      <c r="N621" s="39"/>
      <c r="O621" s="41"/>
      <c r="P621" s="39"/>
      <c r="Q621" s="39"/>
      <c r="R621" s="39"/>
      <c r="S621" s="39"/>
    </row>
    <row r="622" spans="1:19" x14ac:dyDescent="0.25">
      <c r="A622" s="35">
        <v>581</v>
      </c>
      <c r="B622" s="36" t="s">
        <v>587</v>
      </c>
      <c r="C622" s="37">
        <f t="shared" si="39"/>
        <v>89209.51</v>
      </c>
      <c r="D622" s="79"/>
      <c r="E622" s="39">
        <v>89209.51</v>
      </c>
      <c r="F622" s="39"/>
      <c r="G622" s="39"/>
      <c r="H622" s="39"/>
      <c r="I622" s="39"/>
      <c r="J622" s="39"/>
      <c r="K622" s="39"/>
      <c r="L622" s="40"/>
      <c r="M622" s="39"/>
      <c r="N622" s="39"/>
      <c r="O622" s="41"/>
      <c r="P622" s="39"/>
      <c r="Q622" s="39"/>
      <c r="R622" s="39"/>
      <c r="S622" s="39"/>
    </row>
    <row r="623" spans="1:19" x14ac:dyDescent="0.25">
      <c r="A623" s="35">
        <v>582</v>
      </c>
      <c r="B623" s="36" t="s">
        <v>588</v>
      </c>
      <c r="C623" s="37">
        <f t="shared" si="39"/>
        <v>162334.57</v>
      </c>
      <c r="D623" s="79"/>
      <c r="E623" s="39">
        <v>162334.57</v>
      </c>
      <c r="F623" s="39"/>
      <c r="G623" s="39"/>
      <c r="H623" s="39"/>
      <c r="I623" s="39"/>
      <c r="J623" s="39"/>
      <c r="K623" s="39"/>
      <c r="L623" s="40"/>
      <c r="M623" s="39"/>
      <c r="N623" s="39"/>
      <c r="O623" s="41"/>
      <c r="P623" s="39"/>
      <c r="Q623" s="39"/>
      <c r="R623" s="39"/>
      <c r="S623" s="39"/>
    </row>
    <row r="624" spans="1:19" x14ac:dyDescent="0.25">
      <c r="A624" s="154" t="s">
        <v>1231</v>
      </c>
      <c r="B624" s="155"/>
      <c r="C624" s="77">
        <f>ROUND(SUM(E624+F624+G624+H624+I624+J624+K624+M624+O624+P624+Q624+S624+D624+R624),2)</f>
        <v>15768926.66</v>
      </c>
      <c r="D624" s="49">
        <f t="shared" ref="D624:M624" si="40">ROUND(SUM(D599:D623),2)</f>
        <v>245183.13</v>
      </c>
      <c r="E624" s="116">
        <f t="shared" si="40"/>
        <v>3975876.96</v>
      </c>
      <c r="F624" s="116">
        <f t="shared" si="40"/>
        <v>3099612.19</v>
      </c>
      <c r="G624" s="116">
        <f t="shared" si="40"/>
        <v>0</v>
      </c>
      <c r="H624" s="116">
        <f t="shared" si="40"/>
        <v>0</v>
      </c>
      <c r="I624" s="116">
        <f t="shared" si="40"/>
        <v>0</v>
      </c>
      <c r="J624" s="116">
        <f t="shared" si="40"/>
        <v>0</v>
      </c>
      <c r="K624" s="116">
        <f t="shared" si="40"/>
        <v>0</v>
      </c>
      <c r="L624" s="116">
        <f t="shared" si="40"/>
        <v>0</v>
      </c>
      <c r="M624" s="116">
        <f t="shared" si="40"/>
        <v>0</v>
      </c>
      <c r="N624" s="116" t="s">
        <v>18</v>
      </c>
      <c r="O624" s="116">
        <f>ROUND(SUM(O599:O623),2)</f>
        <v>1577758.75</v>
      </c>
      <c r="P624" s="116">
        <f>ROUND(SUM(P599:P623),2)</f>
        <v>0</v>
      </c>
      <c r="Q624" s="116">
        <f>ROUND(SUM(Q599:Q623),2)</f>
        <v>3217812.8</v>
      </c>
      <c r="R624" s="116">
        <f>ROUND(SUM(R599:R623),2)</f>
        <v>3652682.83</v>
      </c>
      <c r="S624" s="116">
        <f>ROUND(SUM(S599:S623),2)</f>
        <v>0</v>
      </c>
    </row>
    <row r="625" spans="1:19" ht="15.75" hidden="1" x14ac:dyDescent="0.25">
      <c r="A625" s="161" t="s">
        <v>1059</v>
      </c>
      <c r="B625" s="162"/>
      <c r="C625" s="167"/>
      <c r="D625" s="30"/>
      <c r="E625" s="50"/>
      <c r="F625" s="50"/>
      <c r="G625" s="50"/>
      <c r="H625" s="50"/>
      <c r="I625" s="50"/>
      <c r="J625" s="50"/>
      <c r="K625" s="50"/>
      <c r="L625" s="23"/>
      <c r="M625" s="50"/>
      <c r="N625" s="51"/>
      <c r="O625" s="50"/>
      <c r="P625" s="50"/>
      <c r="Q625" s="50"/>
      <c r="R625" s="50"/>
      <c r="S625" s="52"/>
    </row>
    <row r="626" spans="1:19" hidden="1" x14ac:dyDescent="0.25">
      <c r="A626" s="23">
        <v>583</v>
      </c>
      <c r="B626" s="36" t="s">
        <v>589</v>
      </c>
      <c r="C626" s="37">
        <f t="shared" ref="C626:C657" si="41">ROUND(SUM(D626+E626+F626+G626+H626+I626+J626+K626+M626+O626+P626+Q626+R626+S626),2)</f>
        <v>134893.26</v>
      </c>
      <c r="D626" s="38"/>
      <c r="E626" s="39">
        <v>134893.26</v>
      </c>
      <c r="F626" s="39"/>
      <c r="G626" s="39"/>
      <c r="H626" s="39"/>
      <c r="I626" s="39"/>
      <c r="J626" s="39"/>
      <c r="K626" s="39"/>
      <c r="L626" s="40"/>
      <c r="M626" s="39"/>
      <c r="N626" s="39"/>
      <c r="O626" s="41"/>
      <c r="P626" s="39"/>
      <c r="Q626" s="39"/>
      <c r="R626" s="39"/>
      <c r="S626" s="39"/>
    </row>
    <row r="627" spans="1:19" hidden="1" x14ac:dyDescent="0.25">
      <c r="A627" s="23">
        <v>584</v>
      </c>
      <c r="B627" s="36" t="s">
        <v>590</v>
      </c>
      <c r="C627" s="37">
        <f t="shared" si="41"/>
        <v>134016.53</v>
      </c>
      <c r="D627" s="38"/>
      <c r="E627" s="39">
        <v>134016.53</v>
      </c>
      <c r="F627" s="39"/>
      <c r="G627" s="39"/>
      <c r="H627" s="39"/>
      <c r="I627" s="39"/>
      <c r="J627" s="39"/>
      <c r="K627" s="39"/>
      <c r="L627" s="40"/>
      <c r="M627" s="39"/>
      <c r="N627" s="39"/>
      <c r="O627" s="41"/>
      <c r="P627" s="39"/>
      <c r="Q627" s="39"/>
      <c r="R627" s="39"/>
      <c r="S627" s="39"/>
    </row>
    <row r="628" spans="1:19" hidden="1" x14ac:dyDescent="0.25">
      <c r="A628" s="23">
        <v>585</v>
      </c>
      <c r="B628" s="36" t="s">
        <v>591</v>
      </c>
      <c r="C628" s="37">
        <f t="shared" si="41"/>
        <v>510209.9</v>
      </c>
      <c r="D628" s="38"/>
      <c r="E628" s="39">
        <v>510209.9</v>
      </c>
      <c r="F628" s="39"/>
      <c r="G628" s="39"/>
      <c r="H628" s="39"/>
      <c r="I628" s="39"/>
      <c r="J628" s="39"/>
      <c r="K628" s="39"/>
      <c r="L628" s="40"/>
      <c r="M628" s="39"/>
      <c r="N628" s="39"/>
      <c r="O628" s="41"/>
      <c r="P628" s="39"/>
      <c r="Q628" s="39"/>
      <c r="R628" s="39"/>
      <c r="S628" s="39"/>
    </row>
    <row r="629" spans="1:19" hidden="1" x14ac:dyDescent="0.25">
      <c r="A629" s="23">
        <v>586</v>
      </c>
      <c r="B629" s="36" t="s">
        <v>592</v>
      </c>
      <c r="C629" s="37">
        <f t="shared" si="41"/>
        <v>54422.080000000002</v>
      </c>
      <c r="D629" s="38"/>
      <c r="E629" s="39">
        <v>54422.080000000002</v>
      </c>
      <c r="F629" s="39"/>
      <c r="G629" s="39"/>
      <c r="H629" s="39"/>
      <c r="I629" s="39"/>
      <c r="J629" s="39"/>
      <c r="K629" s="39"/>
      <c r="L629" s="40"/>
      <c r="M629" s="39"/>
      <c r="N629" s="39"/>
      <c r="O629" s="41"/>
      <c r="P629" s="39"/>
      <c r="Q629" s="39"/>
      <c r="R629" s="39"/>
      <c r="S629" s="39"/>
    </row>
    <row r="630" spans="1:19" hidden="1" x14ac:dyDescent="0.25">
      <c r="A630" s="23">
        <v>587</v>
      </c>
      <c r="B630" s="36" t="s">
        <v>593</v>
      </c>
      <c r="C630" s="37">
        <f t="shared" si="41"/>
        <v>338215.42</v>
      </c>
      <c r="D630" s="38"/>
      <c r="E630" s="39">
        <v>338215.42</v>
      </c>
      <c r="F630" s="39"/>
      <c r="G630" s="39"/>
      <c r="H630" s="39"/>
      <c r="I630" s="39"/>
      <c r="J630" s="39"/>
      <c r="K630" s="39"/>
      <c r="L630" s="40"/>
      <c r="M630" s="39"/>
      <c r="N630" s="39"/>
      <c r="O630" s="41"/>
      <c r="P630" s="39"/>
      <c r="Q630" s="39"/>
      <c r="R630" s="39"/>
      <c r="S630" s="39"/>
    </row>
    <row r="631" spans="1:19" hidden="1" x14ac:dyDescent="0.25">
      <c r="A631" s="23">
        <v>588</v>
      </c>
      <c r="B631" s="36" t="s">
        <v>594</v>
      </c>
      <c r="C631" s="37">
        <f t="shared" si="41"/>
        <v>338215.42</v>
      </c>
      <c r="D631" s="38"/>
      <c r="E631" s="39">
        <v>338215.42</v>
      </c>
      <c r="F631" s="39"/>
      <c r="G631" s="39"/>
      <c r="H631" s="39"/>
      <c r="I631" s="39"/>
      <c r="J631" s="39"/>
      <c r="K631" s="39"/>
      <c r="L631" s="40"/>
      <c r="M631" s="39"/>
      <c r="N631" s="39"/>
      <c r="O631" s="41"/>
      <c r="P631" s="39"/>
      <c r="Q631" s="39"/>
      <c r="R631" s="39"/>
      <c r="S631" s="39"/>
    </row>
    <row r="632" spans="1:19" hidden="1" x14ac:dyDescent="0.25">
      <c r="A632" s="23">
        <v>589</v>
      </c>
      <c r="B632" s="36" t="s">
        <v>595</v>
      </c>
      <c r="C632" s="37">
        <f t="shared" si="41"/>
        <v>436899.64</v>
      </c>
      <c r="D632" s="38"/>
      <c r="E632" s="39">
        <v>436899.64</v>
      </c>
      <c r="F632" s="39"/>
      <c r="G632" s="39"/>
      <c r="H632" s="39"/>
      <c r="I632" s="39"/>
      <c r="J632" s="39"/>
      <c r="K632" s="39"/>
      <c r="L632" s="40"/>
      <c r="M632" s="39"/>
      <c r="N632" s="39"/>
      <c r="O632" s="41"/>
      <c r="P632" s="39"/>
      <c r="Q632" s="39"/>
      <c r="R632" s="39"/>
      <c r="S632" s="39"/>
    </row>
    <row r="633" spans="1:19" hidden="1" x14ac:dyDescent="0.25">
      <c r="A633" s="23">
        <v>590</v>
      </c>
      <c r="B633" s="36" t="s">
        <v>596</v>
      </c>
      <c r="C633" s="37">
        <f t="shared" si="41"/>
        <v>338802.01</v>
      </c>
      <c r="D633" s="38"/>
      <c r="E633" s="39">
        <v>338802.01</v>
      </c>
      <c r="F633" s="39"/>
      <c r="G633" s="39"/>
      <c r="H633" s="39"/>
      <c r="I633" s="39"/>
      <c r="J633" s="39"/>
      <c r="K633" s="39"/>
      <c r="L633" s="40"/>
      <c r="M633" s="39"/>
      <c r="N633" s="39"/>
      <c r="O633" s="41"/>
      <c r="P633" s="39"/>
      <c r="Q633" s="39"/>
      <c r="R633" s="39"/>
      <c r="S633" s="39"/>
    </row>
    <row r="634" spans="1:19" hidden="1" x14ac:dyDescent="0.25">
      <c r="A634" s="23">
        <v>591</v>
      </c>
      <c r="B634" s="36" t="s">
        <v>597</v>
      </c>
      <c r="C634" s="37">
        <f t="shared" si="41"/>
        <v>337915.78</v>
      </c>
      <c r="D634" s="38"/>
      <c r="E634" s="39">
        <v>337915.78</v>
      </c>
      <c r="F634" s="39"/>
      <c r="G634" s="39"/>
      <c r="H634" s="39"/>
      <c r="I634" s="39"/>
      <c r="J634" s="39"/>
      <c r="K634" s="39"/>
      <c r="L634" s="40"/>
      <c r="M634" s="39"/>
      <c r="N634" s="39"/>
      <c r="O634" s="41"/>
      <c r="P634" s="39"/>
      <c r="Q634" s="39"/>
      <c r="R634" s="39"/>
      <c r="S634" s="39"/>
    </row>
    <row r="635" spans="1:19" hidden="1" x14ac:dyDescent="0.25">
      <c r="A635" s="23">
        <v>592</v>
      </c>
      <c r="B635" s="36" t="s">
        <v>598</v>
      </c>
      <c r="C635" s="37">
        <f t="shared" si="41"/>
        <v>14253819.32</v>
      </c>
      <c r="D635" s="38">
        <v>295771.03999999998</v>
      </c>
      <c r="E635" s="39"/>
      <c r="F635" s="39"/>
      <c r="G635" s="39"/>
      <c r="H635" s="39"/>
      <c r="I635" s="39"/>
      <c r="J635" s="39"/>
      <c r="K635" s="39"/>
      <c r="L635" s="40"/>
      <c r="M635" s="39"/>
      <c r="N635" s="39" t="s">
        <v>54</v>
      </c>
      <c r="O635" s="41">
        <v>13958048.279999999</v>
      </c>
      <c r="P635" s="39"/>
      <c r="Q635" s="39"/>
      <c r="R635" s="39"/>
      <c r="S635" s="39"/>
    </row>
    <row r="636" spans="1:19" hidden="1" x14ac:dyDescent="0.25">
      <c r="A636" s="23">
        <v>593</v>
      </c>
      <c r="B636" s="36" t="s">
        <v>599</v>
      </c>
      <c r="C636" s="37">
        <f t="shared" si="41"/>
        <v>340723.85</v>
      </c>
      <c r="D636" s="38"/>
      <c r="E636" s="39">
        <v>340723.85</v>
      </c>
      <c r="F636" s="39"/>
      <c r="G636" s="39"/>
      <c r="H636" s="39"/>
      <c r="I636" s="39"/>
      <c r="J636" s="39"/>
      <c r="K636" s="39"/>
      <c r="L636" s="40"/>
      <c r="M636" s="39"/>
      <c r="N636" s="39"/>
      <c r="O636" s="41"/>
      <c r="P636" s="39"/>
      <c r="Q636" s="39"/>
      <c r="R636" s="39"/>
      <c r="S636" s="39"/>
    </row>
    <row r="637" spans="1:19" hidden="1" x14ac:dyDescent="0.25">
      <c r="A637" s="23">
        <v>594</v>
      </c>
      <c r="B637" s="36" t="s">
        <v>600</v>
      </c>
      <c r="C637" s="37">
        <f t="shared" si="41"/>
        <v>3392397.91</v>
      </c>
      <c r="D637" s="38">
        <v>56411.53</v>
      </c>
      <c r="E637" s="39"/>
      <c r="F637" s="39">
        <v>1400202.9</v>
      </c>
      <c r="G637" s="39">
        <v>1109717.18</v>
      </c>
      <c r="H637" s="39">
        <v>500960.66</v>
      </c>
      <c r="I637" s="39">
        <v>325105.64</v>
      </c>
      <c r="J637" s="39"/>
      <c r="K637" s="39"/>
      <c r="L637" s="40"/>
      <c r="M637" s="39"/>
      <c r="N637" s="39"/>
      <c r="O637" s="41"/>
      <c r="P637" s="39"/>
      <c r="Q637" s="39"/>
      <c r="R637" s="39"/>
      <c r="S637" s="39"/>
    </row>
    <row r="638" spans="1:19" hidden="1" x14ac:dyDescent="0.25">
      <c r="A638" s="23">
        <v>595</v>
      </c>
      <c r="B638" s="36" t="s">
        <v>601</v>
      </c>
      <c r="C638" s="37">
        <f t="shared" si="41"/>
        <v>18413021.940000001</v>
      </c>
      <c r="D638" s="38">
        <v>300122.68</v>
      </c>
      <c r="E638" s="39"/>
      <c r="F638" s="39">
        <v>2061822.32</v>
      </c>
      <c r="G638" s="39">
        <v>1600668.38</v>
      </c>
      <c r="H638" s="39"/>
      <c r="I638" s="39"/>
      <c r="J638" s="39"/>
      <c r="K638" s="39"/>
      <c r="L638" s="40"/>
      <c r="M638" s="39"/>
      <c r="N638" s="39" t="s">
        <v>54</v>
      </c>
      <c r="O638" s="41">
        <v>7393480.5</v>
      </c>
      <c r="P638" s="39"/>
      <c r="Q638" s="39">
        <v>7056928.0599999996</v>
      </c>
      <c r="R638" s="39"/>
      <c r="S638" s="39"/>
    </row>
    <row r="639" spans="1:19" hidden="1" x14ac:dyDescent="0.25">
      <c r="A639" s="23">
        <v>596</v>
      </c>
      <c r="B639" s="36" t="s">
        <v>602</v>
      </c>
      <c r="C639" s="37">
        <f t="shared" si="41"/>
        <v>29341977.640000001</v>
      </c>
      <c r="D639" s="38">
        <v>460666.57</v>
      </c>
      <c r="E639" s="39">
        <v>120067.47</v>
      </c>
      <c r="F639" s="39">
        <v>3308791.99</v>
      </c>
      <c r="G639" s="39">
        <v>1761009.17</v>
      </c>
      <c r="H639" s="39"/>
      <c r="I639" s="39"/>
      <c r="J639" s="39"/>
      <c r="K639" s="39"/>
      <c r="L639" s="40"/>
      <c r="M639" s="39"/>
      <c r="N639" s="39" t="s">
        <v>54</v>
      </c>
      <c r="O639" s="41">
        <v>11001374.58</v>
      </c>
      <c r="P639" s="39"/>
      <c r="Q639" s="39">
        <v>12690067.859999999</v>
      </c>
      <c r="R639" s="39"/>
      <c r="S639" s="39"/>
    </row>
    <row r="640" spans="1:19" hidden="1" x14ac:dyDescent="0.25">
      <c r="A640" s="23">
        <v>597</v>
      </c>
      <c r="B640" s="36" t="s">
        <v>603</v>
      </c>
      <c r="C640" s="37">
        <f t="shared" si="41"/>
        <v>15418267.98</v>
      </c>
      <c r="D640" s="38">
        <v>256341.64</v>
      </c>
      <c r="E640" s="39"/>
      <c r="F640" s="39"/>
      <c r="G640" s="39"/>
      <c r="H640" s="39"/>
      <c r="I640" s="39"/>
      <c r="J640" s="39"/>
      <c r="K640" s="39"/>
      <c r="L640" s="40"/>
      <c r="M640" s="39"/>
      <c r="N640" s="39" t="s">
        <v>54</v>
      </c>
      <c r="O640" s="41">
        <v>7176657.1399999997</v>
      </c>
      <c r="P640" s="39"/>
      <c r="Q640" s="39">
        <v>7985269.2000000002</v>
      </c>
      <c r="R640" s="39"/>
      <c r="S640" s="39"/>
    </row>
    <row r="641" spans="1:19" hidden="1" x14ac:dyDescent="0.25">
      <c r="A641" s="23">
        <v>598</v>
      </c>
      <c r="B641" s="36" t="s">
        <v>604</v>
      </c>
      <c r="C641" s="37">
        <f t="shared" si="41"/>
        <v>341526.28</v>
      </c>
      <c r="D641" s="38"/>
      <c r="E641" s="39">
        <v>341526.28</v>
      </c>
      <c r="F641" s="39"/>
      <c r="G641" s="39"/>
      <c r="H641" s="39"/>
      <c r="I641" s="39"/>
      <c r="J641" s="39"/>
      <c r="K641" s="39"/>
      <c r="L641" s="40"/>
      <c r="M641" s="39"/>
      <c r="N641" s="39"/>
      <c r="O641" s="41"/>
      <c r="P641" s="39"/>
      <c r="Q641" s="39"/>
      <c r="R641" s="39"/>
      <c r="S641" s="39"/>
    </row>
    <row r="642" spans="1:19" hidden="1" x14ac:dyDescent="0.25">
      <c r="A642" s="23">
        <v>599</v>
      </c>
      <c r="B642" s="36" t="s">
        <v>1005</v>
      </c>
      <c r="C642" s="37">
        <f t="shared" si="41"/>
        <v>3351412.43</v>
      </c>
      <c r="D642" s="38">
        <v>25377.65</v>
      </c>
      <c r="E642" s="39"/>
      <c r="F642" s="39"/>
      <c r="G642" s="39"/>
      <c r="H642" s="39"/>
      <c r="I642" s="39"/>
      <c r="J642" s="39"/>
      <c r="K642" s="39"/>
      <c r="L642" s="40"/>
      <c r="M642" s="39"/>
      <c r="N642" s="39" t="s">
        <v>102</v>
      </c>
      <c r="O642" s="41">
        <v>3326034.78</v>
      </c>
      <c r="P642" s="39"/>
      <c r="Q642" s="39"/>
      <c r="R642" s="39"/>
      <c r="S642" s="39"/>
    </row>
    <row r="643" spans="1:19" hidden="1" x14ac:dyDescent="0.25">
      <c r="A643" s="23">
        <v>600</v>
      </c>
      <c r="B643" s="36" t="s">
        <v>1006</v>
      </c>
      <c r="C643" s="37">
        <f t="shared" si="41"/>
        <v>2038662.33</v>
      </c>
      <c r="D643" s="38">
        <v>13865.42</v>
      </c>
      <c r="E643" s="39"/>
      <c r="F643" s="39">
        <v>923870.6</v>
      </c>
      <c r="G643" s="39"/>
      <c r="H643" s="39"/>
      <c r="I643" s="39"/>
      <c r="J643" s="39"/>
      <c r="K643" s="39"/>
      <c r="L643" s="40"/>
      <c r="M643" s="39"/>
      <c r="N643" s="39"/>
      <c r="O643" s="41"/>
      <c r="P643" s="39">
        <v>1100926.31</v>
      </c>
      <c r="Q643" s="39"/>
      <c r="R643" s="39"/>
      <c r="S643" s="39"/>
    </row>
    <row r="644" spans="1:19" hidden="1" x14ac:dyDescent="0.25">
      <c r="A644" s="23">
        <v>601</v>
      </c>
      <c r="B644" s="36" t="s">
        <v>940</v>
      </c>
      <c r="C644" s="37">
        <f t="shared" si="41"/>
        <v>4171165.91</v>
      </c>
      <c r="D644" s="38">
        <v>31585</v>
      </c>
      <c r="E644" s="39"/>
      <c r="F644" s="39"/>
      <c r="G644" s="47">
        <v>3498825.55</v>
      </c>
      <c r="H644" s="47"/>
      <c r="I644" s="47">
        <v>640755.36</v>
      </c>
      <c r="J644" s="39"/>
      <c r="K644" s="39"/>
      <c r="L644" s="40"/>
      <c r="M644" s="39"/>
      <c r="N644" s="39"/>
      <c r="O644" s="41"/>
      <c r="P644" s="39"/>
      <c r="Q644" s="39"/>
      <c r="R644" s="39"/>
      <c r="S644" s="39"/>
    </row>
    <row r="645" spans="1:19" hidden="1" x14ac:dyDescent="0.25">
      <c r="A645" s="23">
        <v>602</v>
      </c>
      <c r="B645" s="36" t="s">
        <v>605</v>
      </c>
      <c r="C645" s="37">
        <f>ROUND(SUM(D645+E645+F645+G645+H645+I645+J645+K645+M645+O645+P645+Q645+R645+S645),2)</f>
        <v>311911.46000000002</v>
      </c>
      <c r="D645" s="38"/>
      <c r="E645" s="39">
        <v>311911.46000000002</v>
      </c>
      <c r="F645" s="39"/>
      <c r="G645" s="39"/>
      <c r="H645" s="39"/>
      <c r="I645" s="39"/>
      <c r="J645" s="39"/>
      <c r="K645" s="39"/>
      <c r="L645" s="40"/>
      <c r="M645" s="39"/>
      <c r="N645" s="39"/>
      <c r="O645" s="41"/>
      <c r="P645" s="39"/>
      <c r="Q645" s="39"/>
      <c r="R645" s="39"/>
      <c r="S645" s="39"/>
    </row>
    <row r="646" spans="1:19" hidden="1" x14ac:dyDescent="0.25">
      <c r="A646" s="23">
        <v>603</v>
      </c>
      <c r="B646" s="36" t="s">
        <v>606</v>
      </c>
      <c r="C646" s="37">
        <f t="shared" si="41"/>
        <v>264733.78999999998</v>
      </c>
      <c r="D646" s="38"/>
      <c r="E646" s="39">
        <v>264733.78999999998</v>
      </c>
      <c r="F646" s="39"/>
      <c r="G646" s="39"/>
      <c r="H646" s="39"/>
      <c r="I646" s="39"/>
      <c r="J646" s="39"/>
      <c r="K646" s="39"/>
      <c r="L646" s="40"/>
      <c r="M646" s="39"/>
      <c r="N646" s="39"/>
      <c r="O646" s="41"/>
      <c r="P646" s="39"/>
      <c r="Q646" s="39"/>
      <c r="R646" s="39"/>
      <c r="S646" s="39"/>
    </row>
    <row r="647" spans="1:19" hidden="1" x14ac:dyDescent="0.25">
      <c r="A647" s="23">
        <v>604</v>
      </c>
      <c r="B647" s="36" t="s">
        <v>607</v>
      </c>
      <c r="C647" s="37">
        <f t="shared" si="41"/>
        <v>3471686.91</v>
      </c>
      <c r="D647" s="38">
        <v>26288.39</v>
      </c>
      <c r="E647" s="39"/>
      <c r="F647" s="39">
        <v>359961.1</v>
      </c>
      <c r="G647" s="39"/>
      <c r="H647" s="39"/>
      <c r="I647" s="39"/>
      <c r="J647" s="39"/>
      <c r="K647" s="39"/>
      <c r="L647" s="40"/>
      <c r="M647" s="39"/>
      <c r="N647" s="39" t="s">
        <v>102</v>
      </c>
      <c r="O647" s="41">
        <v>2968946.42</v>
      </c>
      <c r="P647" s="39"/>
      <c r="Q647" s="39">
        <v>116491</v>
      </c>
      <c r="R647" s="39"/>
      <c r="S647" s="39"/>
    </row>
    <row r="648" spans="1:19" hidden="1" x14ac:dyDescent="0.25">
      <c r="A648" s="23">
        <v>605</v>
      </c>
      <c r="B648" s="36" t="s">
        <v>608</v>
      </c>
      <c r="C648" s="37">
        <f t="shared" si="41"/>
        <v>228108.76</v>
      </c>
      <c r="D648" s="38"/>
      <c r="E648" s="39">
        <v>228108.76</v>
      </c>
      <c r="F648" s="39"/>
      <c r="G648" s="39"/>
      <c r="H648" s="39"/>
      <c r="I648" s="39"/>
      <c r="J648" s="39"/>
      <c r="K648" s="39"/>
      <c r="L648" s="40"/>
      <c r="M648" s="39"/>
      <c r="N648" s="39"/>
      <c r="O648" s="41"/>
      <c r="P648" s="39"/>
      <c r="Q648" s="39"/>
      <c r="R648" s="39"/>
      <c r="S648" s="39"/>
    </row>
    <row r="649" spans="1:19" hidden="1" x14ac:dyDescent="0.25">
      <c r="A649" s="23">
        <v>606</v>
      </c>
      <c r="B649" s="36" t="s">
        <v>609</v>
      </c>
      <c r="C649" s="37">
        <f t="shared" si="41"/>
        <v>72998.210000000006</v>
      </c>
      <c r="D649" s="38"/>
      <c r="E649" s="39">
        <v>72998.210000000006</v>
      </c>
      <c r="F649" s="39"/>
      <c r="G649" s="39"/>
      <c r="H649" s="39"/>
      <c r="I649" s="39"/>
      <c r="J649" s="39"/>
      <c r="K649" s="39"/>
      <c r="L649" s="40"/>
      <c r="M649" s="39"/>
      <c r="N649" s="39"/>
      <c r="O649" s="41"/>
      <c r="P649" s="39"/>
      <c r="Q649" s="39"/>
      <c r="R649" s="39"/>
      <c r="S649" s="39"/>
    </row>
    <row r="650" spans="1:19" hidden="1" x14ac:dyDescent="0.25">
      <c r="A650" s="23">
        <v>607</v>
      </c>
      <c r="B650" s="36" t="s">
        <v>610</v>
      </c>
      <c r="C650" s="37">
        <f t="shared" si="41"/>
        <v>109298.59</v>
      </c>
      <c r="D650" s="38"/>
      <c r="E650" s="39">
        <v>109298.59</v>
      </c>
      <c r="F650" s="39"/>
      <c r="G650" s="39"/>
      <c r="H650" s="39"/>
      <c r="I650" s="39"/>
      <c r="J650" s="39"/>
      <c r="K650" s="39"/>
      <c r="L650" s="40"/>
      <c r="M650" s="39"/>
      <c r="N650" s="39"/>
      <c r="O650" s="41"/>
      <c r="P650" s="39"/>
      <c r="Q650" s="39"/>
      <c r="R650" s="39"/>
      <c r="S650" s="39"/>
    </row>
    <row r="651" spans="1:19" hidden="1" x14ac:dyDescent="0.25">
      <c r="A651" s="23">
        <v>608</v>
      </c>
      <c r="B651" s="36" t="s">
        <v>611</v>
      </c>
      <c r="C651" s="37">
        <f t="shared" si="41"/>
        <v>105348.01</v>
      </c>
      <c r="D651" s="38"/>
      <c r="E651" s="39">
        <v>105348.01</v>
      </c>
      <c r="F651" s="39"/>
      <c r="G651" s="39"/>
      <c r="H651" s="39"/>
      <c r="I651" s="39"/>
      <c r="J651" s="39"/>
      <c r="K651" s="39"/>
      <c r="L651" s="40"/>
      <c r="M651" s="39"/>
      <c r="N651" s="39"/>
      <c r="O651" s="41"/>
      <c r="P651" s="39"/>
      <c r="Q651" s="39"/>
      <c r="R651" s="39"/>
      <c r="S651" s="39"/>
    </row>
    <row r="652" spans="1:19" hidden="1" x14ac:dyDescent="0.25">
      <c r="A652" s="23">
        <v>609</v>
      </c>
      <c r="B652" s="36" t="s">
        <v>612</v>
      </c>
      <c r="C652" s="37">
        <f t="shared" si="41"/>
        <v>129972.95</v>
      </c>
      <c r="D652" s="43"/>
      <c r="E652" s="39">
        <v>129972.95</v>
      </c>
      <c r="F652" s="39"/>
      <c r="G652" s="39"/>
      <c r="H652" s="39"/>
      <c r="I652" s="39"/>
      <c r="J652" s="39"/>
      <c r="K652" s="39"/>
      <c r="L652" s="40"/>
      <c r="M652" s="39"/>
      <c r="N652" s="39"/>
      <c r="O652" s="41"/>
      <c r="P652" s="39"/>
      <c r="Q652" s="39"/>
      <c r="R652" s="39"/>
      <c r="S652" s="39"/>
    </row>
    <row r="653" spans="1:19" hidden="1" x14ac:dyDescent="0.25">
      <c r="A653" s="23">
        <v>610</v>
      </c>
      <c r="B653" s="36" t="s">
        <v>613</v>
      </c>
      <c r="C653" s="37">
        <f t="shared" si="41"/>
        <v>72294.67</v>
      </c>
      <c r="D653" s="38"/>
      <c r="E653" s="39">
        <v>72294.67</v>
      </c>
      <c r="F653" s="39"/>
      <c r="G653" s="39"/>
      <c r="H653" s="39"/>
      <c r="I653" s="39"/>
      <c r="J653" s="39"/>
      <c r="K653" s="39"/>
      <c r="L653" s="40"/>
      <c r="M653" s="39"/>
      <c r="N653" s="39"/>
      <c r="O653" s="41"/>
      <c r="P653" s="39"/>
      <c r="Q653" s="39"/>
      <c r="R653" s="39"/>
      <c r="S653" s="39"/>
    </row>
    <row r="654" spans="1:19" hidden="1" x14ac:dyDescent="0.25">
      <c r="A654" s="23">
        <v>611</v>
      </c>
      <c r="B654" s="36" t="s">
        <v>614</v>
      </c>
      <c r="C654" s="37">
        <f t="shared" si="41"/>
        <v>4165593.13</v>
      </c>
      <c r="D654" s="38">
        <v>31542.799999999999</v>
      </c>
      <c r="E654" s="39"/>
      <c r="F654" s="39"/>
      <c r="G654" s="39"/>
      <c r="H654" s="39"/>
      <c r="I654" s="39"/>
      <c r="J654" s="39"/>
      <c r="K654" s="39"/>
      <c r="L654" s="40"/>
      <c r="M654" s="39"/>
      <c r="N654" s="39" t="s">
        <v>102</v>
      </c>
      <c r="O654" s="41">
        <v>4134050.33</v>
      </c>
      <c r="P654" s="39"/>
      <c r="Q654" s="39"/>
      <c r="R654" s="39"/>
      <c r="S654" s="39"/>
    </row>
    <row r="655" spans="1:19" hidden="1" x14ac:dyDescent="0.25">
      <c r="A655" s="23">
        <v>612</v>
      </c>
      <c r="B655" s="36" t="s">
        <v>615</v>
      </c>
      <c r="C655" s="37">
        <f t="shared" si="41"/>
        <v>3860348.41</v>
      </c>
      <c r="D655" s="38">
        <v>44965.3</v>
      </c>
      <c r="E655" s="39"/>
      <c r="F655" s="39">
        <v>346022.52</v>
      </c>
      <c r="G655" s="39">
        <v>667090.11</v>
      </c>
      <c r="H655" s="39"/>
      <c r="I655" s="39"/>
      <c r="J655" s="39"/>
      <c r="K655" s="39"/>
      <c r="L655" s="40"/>
      <c r="M655" s="39"/>
      <c r="N655" s="39" t="s">
        <v>102</v>
      </c>
      <c r="O655" s="41">
        <v>2802270.48</v>
      </c>
      <c r="P655" s="39"/>
      <c r="Q655" s="39"/>
      <c r="R655" s="39"/>
      <c r="S655" s="39"/>
    </row>
    <row r="656" spans="1:19" hidden="1" x14ac:dyDescent="0.25">
      <c r="A656" s="23">
        <v>613</v>
      </c>
      <c r="B656" s="36" t="s">
        <v>1003</v>
      </c>
      <c r="C656" s="37">
        <f t="shared" si="41"/>
        <v>4142200.69</v>
      </c>
      <c r="D656" s="38">
        <v>49594.039999999994</v>
      </c>
      <c r="E656" s="39"/>
      <c r="F656" s="39">
        <v>411426.82</v>
      </c>
      <c r="G656" s="39"/>
      <c r="H656" s="39"/>
      <c r="I656" s="39"/>
      <c r="J656" s="39">
        <v>375016.23</v>
      </c>
      <c r="K656" s="39"/>
      <c r="L656" s="40"/>
      <c r="M656" s="39"/>
      <c r="N656" s="39" t="s">
        <v>102</v>
      </c>
      <c r="O656" s="41">
        <v>3306163.6</v>
      </c>
      <c r="P656" s="39"/>
      <c r="Q656" s="39"/>
      <c r="R656" s="39"/>
      <c r="S656" s="39"/>
    </row>
    <row r="657" spans="1:19" hidden="1" x14ac:dyDescent="0.25">
      <c r="A657" s="23">
        <v>614</v>
      </c>
      <c r="B657" s="36" t="s">
        <v>616</v>
      </c>
      <c r="C657" s="37">
        <f t="shared" si="41"/>
        <v>5113623.4000000004</v>
      </c>
      <c r="D657" s="38">
        <v>56824.79</v>
      </c>
      <c r="E657" s="39">
        <v>48052.09</v>
      </c>
      <c r="F657" s="39"/>
      <c r="G657" s="39"/>
      <c r="H657" s="39"/>
      <c r="I657" s="39"/>
      <c r="J657" s="39"/>
      <c r="K657" s="39"/>
      <c r="L657" s="40"/>
      <c r="M657" s="39"/>
      <c r="N657" s="39" t="s">
        <v>102</v>
      </c>
      <c r="O657" s="41">
        <v>5008746.5199999996</v>
      </c>
      <c r="P657" s="39"/>
      <c r="Q657" s="39"/>
      <c r="R657" s="39"/>
      <c r="S657" s="39"/>
    </row>
    <row r="658" spans="1:19" hidden="1" x14ac:dyDescent="0.25">
      <c r="A658" s="23">
        <v>615</v>
      </c>
      <c r="B658" s="36" t="s">
        <v>1004</v>
      </c>
      <c r="C658" s="37">
        <f t="shared" ref="C658:C684" si="42">ROUND(SUM(D658+E658+F658+G658+H658+I658+J658+K658+M658+O658+P658+Q658+R658+S658),2)</f>
        <v>4092872.53</v>
      </c>
      <c r="D658" s="38">
        <v>50796.689999999995</v>
      </c>
      <c r="E658" s="39"/>
      <c r="F658" s="39">
        <v>392895.61</v>
      </c>
      <c r="G658" s="39"/>
      <c r="H658" s="39"/>
      <c r="I658" s="39"/>
      <c r="J658" s="39">
        <v>415818.48</v>
      </c>
      <c r="K658" s="39"/>
      <c r="L658" s="40"/>
      <c r="M658" s="39"/>
      <c r="N658" s="39" t="s">
        <v>102</v>
      </c>
      <c r="O658" s="41">
        <v>3233361.75</v>
      </c>
      <c r="P658" s="39"/>
      <c r="Q658" s="39"/>
      <c r="R658" s="39"/>
      <c r="S658" s="39"/>
    </row>
    <row r="659" spans="1:19" hidden="1" x14ac:dyDescent="0.25">
      <c r="A659" s="23">
        <v>616</v>
      </c>
      <c r="B659" s="36" t="s">
        <v>617</v>
      </c>
      <c r="C659" s="37">
        <f t="shared" si="42"/>
        <v>536227.55000000005</v>
      </c>
      <c r="D659" s="38">
        <v>7791.34</v>
      </c>
      <c r="E659" s="39">
        <v>70391.73</v>
      </c>
      <c r="F659" s="39"/>
      <c r="G659" s="39"/>
      <c r="H659" s="39">
        <v>458044.48</v>
      </c>
      <c r="I659" s="39"/>
      <c r="J659" s="39"/>
      <c r="K659" s="39"/>
      <c r="L659" s="40"/>
      <c r="M659" s="39"/>
      <c r="N659" s="39"/>
      <c r="O659" s="41"/>
      <c r="P659" s="39"/>
      <c r="Q659" s="39"/>
      <c r="R659" s="39"/>
      <c r="S659" s="39"/>
    </row>
    <row r="660" spans="1:19" hidden="1" x14ac:dyDescent="0.25">
      <c r="A660" s="23">
        <v>617</v>
      </c>
      <c r="B660" s="36" t="s">
        <v>618</v>
      </c>
      <c r="C660" s="37">
        <f t="shared" si="42"/>
        <v>18828719.48</v>
      </c>
      <c r="D660" s="38">
        <v>314919.73</v>
      </c>
      <c r="E660" s="39"/>
      <c r="F660" s="39"/>
      <c r="G660" s="39"/>
      <c r="H660" s="39"/>
      <c r="I660" s="39"/>
      <c r="J660" s="39"/>
      <c r="K660" s="39"/>
      <c r="L660" s="40"/>
      <c r="M660" s="39"/>
      <c r="N660" s="39"/>
      <c r="O660" s="41"/>
      <c r="P660" s="39"/>
      <c r="Q660" s="39"/>
      <c r="R660" s="39">
        <v>18513799.75</v>
      </c>
      <c r="S660" s="39"/>
    </row>
    <row r="661" spans="1:19" hidden="1" x14ac:dyDescent="0.25">
      <c r="A661" s="23">
        <v>618</v>
      </c>
      <c r="B661" s="36" t="s">
        <v>620</v>
      </c>
      <c r="C661" s="37">
        <f t="shared" si="42"/>
        <v>24823854.280000001</v>
      </c>
      <c r="D661" s="38">
        <f>ROUND((F661+G661+H661+I661+J661+K661+M661+O661+P661+Q661+R661+S661)*0.0214,2)</f>
        <v>520100.33</v>
      </c>
      <c r="E661" s="39"/>
      <c r="F661" s="39"/>
      <c r="G661" s="39"/>
      <c r="H661" s="39"/>
      <c r="I661" s="39"/>
      <c r="J661" s="39">
        <v>374985.11</v>
      </c>
      <c r="K661" s="39"/>
      <c r="L661" s="40"/>
      <c r="M661" s="39"/>
      <c r="N661" s="39"/>
      <c r="O661" s="41"/>
      <c r="P661" s="39"/>
      <c r="Q661" s="39"/>
      <c r="R661" s="39">
        <v>23928768.84</v>
      </c>
      <c r="S661" s="39"/>
    </row>
    <row r="662" spans="1:19" hidden="1" x14ac:dyDescent="0.25">
      <c r="A662" s="23">
        <v>619</v>
      </c>
      <c r="B662" s="36" t="s">
        <v>621</v>
      </c>
      <c r="C662" s="37">
        <f t="shared" si="42"/>
        <v>191067.51999999999</v>
      </c>
      <c r="D662" s="38"/>
      <c r="E662" s="39">
        <v>191067.51999999999</v>
      </c>
      <c r="F662" s="39"/>
      <c r="G662" s="39"/>
      <c r="H662" s="39"/>
      <c r="I662" s="39"/>
      <c r="J662" s="39"/>
      <c r="K662" s="39"/>
      <c r="L662" s="40"/>
      <c r="M662" s="39"/>
      <c r="N662" s="39"/>
      <c r="O662" s="41"/>
      <c r="P662" s="39"/>
      <c r="Q662" s="39"/>
      <c r="R662" s="39"/>
      <c r="S662" s="39"/>
    </row>
    <row r="663" spans="1:19" hidden="1" x14ac:dyDescent="0.25">
      <c r="A663" s="23">
        <v>620</v>
      </c>
      <c r="B663" s="36" t="s">
        <v>622</v>
      </c>
      <c r="C663" s="37">
        <f t="shared" si="42"/>
        <v>47525.75</v>
      </c>
      <c r="D663" s="38"/>
      <c r="E663" s="39">
        <v>47525.75</v>
      </c>
      <c r="F663" s="39"/>
      <c r="G663" s="39"/>
      <c r="H663" s="39"/>
      <c r="I663" s="39"/>
      <c r="J663" s="39"/>
      <c r="K663" s="39"/>
      <c r="L663" s="40"/>
      <c r="M663" s="39"/>
      <c r="N663" s="39"/>
      <c r="O663" s="41"/>
      <c r="P663" s="39"/>
      <c r="Q663" s="39"/>
      <c r="R663" s="39"/>
      <c r="S663" s="39"/>
    </row>
    <row r="664" spans="1:19" hidden="1" x14ac:dyDescent="0.25">
      <c r="A664" s="23">
        <v>621</v>
      </c>
      <c r="B664" s="36" t="s">
        <v>623</v>
      </c>
      <c r="C664" s="37">
        <f t="shared" si="42"/>
        <v>296102.59999999998</v>
      </c>
      <c r="D664" s="38"/>
      <c r="E664" s="39">
        <v>296102.59999999998</v>
      </c>
      <c r="F664" s="39"/>
      <c r="G664" s="39"/>
      <c r="H664" s="39"/>
      <c r="I664" s="39"/>
      <c r="J664" s="39"/>
      <c r="K664" s="39"/>
      <c r="L664" s="40"/>
      <c r="M664" s="39"/>
      <c r="N664" s="39"/>
      <c r="O664" s="41"/>
      <c r="P664" s="39"/>
      <c r="Q664" s="39"/>
      <c r="R664" s="39"/>
      <c r="S664" s="39"/>
    </row>
    <row r="665" spans="1:19" hidden="1" x14ac:dyDescent="0.25">
      <c r="A665" s="23">
        <v>622</v>
      </c>
      <c r="B665" s="36" t="s">
        <v>624</v>
      </c>
      <c r="C665" s="37">
        <f t="shared" si="42"/>
        <v>77127.77</v>
      </c>
      <c r="D665" s="38"/>
      <c r="E665" s="39">
        <v>77127.77</v>
      </c>
      <c r="F665" s="39"/>
      <c r="G665" s="39"/>
      <c r="H665" s="39"/>
      <c r="I665" s="39"/>
      <c r="J665" s="39"/>
      <c r="K665" s="39"/>
      <c r="L665" s="40"/>
      <c r="M665" s="39"/>
      <c r="N665" s="39"/>
      <c r="O665" s="41"/>
      <c r="P665" s="39"/>
      <c r="Q665" s="39"/>
      <c r="R665" s="39"/>
      <c r="S665" s="39"/>
    </row>
    <row r="666" spans="1:19" hidden="1" x14ac:dyDescent="0.25">
      <c r="A666" s="23">
        <v>623</v>
      </c>
      <c r="B666" s="42" t="s">
        <v>625</v>
      </c>
      <c r="C666" s="95">
        <f t="shared" si="42"/>
        <v>110069.59</v>
      </c>
      <c r="D666" s="43"/>
      <c r="E666" s="44">
        <v>110069.59</v>
      </c>
      <c r="F666" s="44"/>
      <c r="G666" s="44"/>
      <c r="H666" s="44"/>
      <c r="I666" s="44"/>
      <c r="J666" s="44"/>
      <c r="K666" s="44"/>
      <c r="L666" s="30"/>
      <c r="M666" s="44"/>
      <c r="N666" s="44"/>
      <c r="O666" s="45"/>
      <c r="P666" s="44"/>
      <c r="Q666" s="44"/>
      <c r="R666" s="44"/>
      <c r="S666" s="44"/>
    </row>
    <row r="667" spans="1:19" hidden="1" x14ac:dyDescent="0.25">
      <c r="A667" s="23">
        <v>624</v>
      </c>
      <c r="B667" s="42" t="s">
        <v>626</v>
      </c>
      <c r="C667" s="95">
        <f t="shared" si="42"/>
        <v>82859.429999999993</v>
      </c>
      <c r="D667" s="43"/>
      <c r="E667" s="44">
        <v>82859.429999999993</v>
      </c>
      <c r="F667" s="44"/>
      <c r="G667" s="44"/>
      <c r="H667" s="44"/>
      <c r="I667" s="44"/>
      <c r="J667" s="44"/>
      <c r="K667" s="44"/>
      <c r="L667" s="30"/>
      <c r="M667" s="44"/>
      <c r="N667" s="44"/>
      <c r="O667" s="45"/>
      <c r="P667" s="44"/>
      <c r="Q667" s="44"/>
      <c r="R667" s="44"/>
      <c r="S667" s="44"/>
    </row>
    <row r="668" spans="1:19" hidden="1" x14ac:dyDescent="0.25">
      <c r="A668" s="23">
        <v>625</v>
      </c>
      <c r="B668" s="42" t="s">
        <v>627</v>
      </c>
      <c r="C668" s="95">
        <f t="shared" si="42"/>
        <v>2708128.84</v>
      </c>
      <c r="D668" s="38">
        <f>ROUND((F668+G668+H668+I668+J668+K668+M668+O668+P668+Q668+R668+S668)*0.0214,2)</f>
        <v>56739.73</v>
      </c>
      <c r="E668" s="44"/>
      <c r="F668" s="44"/>
      <c r="G668" s="44"/>
      <c r="H668" s="44"/>
      <c r="I668" s="44"/>
      <c r="J668" s="44"/>
      <c r="K668" s="44"/>
      <c r="L668" s="30"/>
      <c r="M668" s="44"/>
      <c r="N668" s="44" t="s">
        <v>102</v>
      </c>
      <c r="O668" s="45">
        <v>2651389.11</v>
      </c>
      <c r="P668" s="44"/>
      <c r="Q668" s="44"/>
      <c r="R668" s="44"/>
      <c r="S668" s="44"/>
    </row>
    <row r="669" spans="1:19" hidden="1" x14ac:dyDescent="0.25">
      <c r="A669" s="23">
        <v>626</v>
      </c>
      <c r="B669" s="42" t="s">
        <v>628</v>
      </c>
      <c r="C669" s="95">
        <f t="shared" si="42"/>
        <v>65794.84</v>
      </c>
      <c r="D669" s="43"/>
      <c r="E669" s="44">
        <v>65794.84</v>
      </c>
      <c r="F669" s="47"/>
      <c r="G669" s="47"/>
      <c r="H669" s="47"/>
      <c r="I669" s="47"/>
      <c r="J669" s="47"/>
      <c r="K669" s="44"/>
      <c r="L669" s="30"/>
      <c r="M669" s="44"/>
      <c r="N669" s="44"/>
      <c r="O669" s="48"/>
      <c r="P669" s="44"/>
      <c r="Q669" s="44"/>
      <c r="R669" s="44"/>
      <c r="S669" s="44"/>
    </row>
    <row r="670" spans="1:19" hidden="1" x14ac:dyDescent="0.25">
      <c r="A670" s="23">
        <v>627</v>
      </c>
      <c r="B670" s="42" t="s">
        <v>629</v>
      </c>
      <c r="C670" s="95">
        <f t="shared" si="42"/>
        <v>73402.720000000001</v>
      </c>
      <c r="D670" s="43"/>
      <c r="E670" s="44">
        <v>73402.720000000001</v>
      </c>
      <c r="F670" s="47"/>
      <c r="G670" s="47"/>
      <c r="H670" s="47"/>
      <c r="I670" s="47"/>
      <c r="J670" s="47"/>
      <c r="K670" s="44"/>
      <c r="L670" s="30"/>
      <c r="M670" s="44"/>
      <c r="N670" s="44"/>
      <c r="O670" s="48"/>
      <c r="P670" s="44"/>
      <c r="Q670" s="44"/>
      <c r="R670" s="44"/>
      <c r="S670" s="44"/>
    </row>
    <row r="671" spans="1:19" hidden="1" x14ac:dyDescent="0.25">
      <c r="A671" s="23">
        <v>628</v>
      </c>
      <c r="B671" s="42" t="s">
        <v>630</v>
      </c>
      <c r="C671" s="95">
        <f t="shared" si="42"/>
        <v>9276156.5299999993</v>
      </c>
      <c r="D671" s="38">
        <v>155148.35</v>
      </c>
      <c r="E671" s="44"/>
      <c r="F671" s="47"/>
      <c r="G671" s="47"/>
      <c r="H671" s="47"/>
      <c r="I671" s="47"/>
      <c r="J671" s="47"/>
      <c r="K671" s="44"/>
      <c r="L671" s="30"/>
      <c r="M671" s="44"/>
      <c r="N671" s="44"/>
      <c r="O671" s="48"/>
      <c r="P671" s="44"/>
      <c r="Q671" s="44"/>
      <c r="R671" s="44">
        <v>9121008.1799999997</v>
      </c>
      <c r="S671" s="44"/>
    </row>
    <row r="672" spans="1:19" hidden="1" x14ac:dyDescent="0.25">
      <c r="A672" s="23">
        <v>629</v>
      </c>
      <c r="B672" s="42" t="s">
        <v>631</v>
      </c>
      <c r="C672" s="95">
        <f t="shared" si="42"/>
        <v>124558.72</v>
      </c>
      <c r="D672" s="43"/>
      <c r="E672" s="44">
        <v>124558.72</v>
      </c>
      <c r="F672" s="47"/>
      <c r="G672" s="47"/>
      <c r="H672" s="47"/>
      <c r="I672" s="47"/>
      <c r="J672" s="47"/>
      <c r="K672" s="44"/>
      <c r="L672" s="30"/>
      <c r="M672" s="44"/>
      <c r="N672" s="44"/>
      <c r="O672" s="48"/>
      <c r="P672" s="44"/>
      <c r="Q672" s="44"/>
      <c r="R672" s="44"/>
      <c r="S672" s="44"/>
    </row>
    <row r="673" spans="1:19" hidden="1" x14ac:dyDescent="0.25">
      <c r="A673" s="23">
        <v>630</v>
      </c>
      <c r="B673" s="42" t="s">
        <v>632</v>
      </c>
      <c r="C673" s="95">
        <f t="shared" si="42"/>
        <v>204174.65</v>
      </c>
      <c r="D673" s="43"/>
      <c r="E673" s="44">
        <v>204174.65</v>
      </c>
      <c r="F673" s="47"/>
      <c r="G673" s="47"/>
      <c r="H673" s="47"/>
      <c r="I673" s="47"/>
      <c r="J673" s="47"/>
      <c r="K673" s="44"/>
      <c r="L673" s="30"/>
      <c r="M673" s="44"/>
      <c r="N673" s="44"/>
      <c r="O673" s="48"/>
      <c r="P673" s="44"/>
      <c r="Q673" s="44"/>
      <c r="R673" s="44"/>
      <c r="S673" s="44"/>
    </row>
    <row r="674" spans="1:19" hidden="1" x14ac:dyDescent="0.25">
      <c r="A674" s="23">
        <v>631</v>
      </c>
      <c r="B674" s="36" t="s">
        <v>633</v>
      </c>
      <c r="C674" s="37">
        <f t="shared" si="42"/>
        <v>75745.259999999995</v>
      </c>
      <c r="D674" s="38"/>
      <c r="E674" s="39">
        <v>75745.259999999995</v>
      </c>
      <c r="F674" s="39"/>
      <c r="G674" s="39"/>
      <c r="H674" s="39"/>
      <c r="I674" s="39"/>
      <c r="J674" s="39"/>
      <c r="K674" s="39"/>
      <c r="L674" s="40"/>
      <c r="M674" s="39"/>
      <c r="N674" s="39"/>
      <c r="O674" s="41"/>
      <c r="P674" s="39"/>
      <c r="Q674" s="39"/>
      <c r="R674" s="39"/>
      <c r="S674" s="39"/>
    </row>
    <row r="675" spans="1:19" hidden="1" x14ac:dyDescent="0.25">
      <c r="A675" s="23">
        <v>632</v>
      </c>
      <c r="B675" s="36" t="s">
        <v>634</v>
      </c>
      <c r="C675" s="37">
        <f t="shared" si="42"/>
        <v>473517.96</v>
      </c>
      <c r="D675" s="38"/>
      <c r="E675" s="39">
        <v>473517.96</v>
      </c>
      <c r="F675" s="39"/>
      <c r="G675" s="39"/>
      <c r="H675" s="39"/>
      <c r="I675" s="39"/>
      <c r="J675" s="39"/>
      <c r="K675" s="39"/>
      <c r="L675" s="40"/>
      <c r="M675" s="39"/>
      <c r="N675" s="39"/>
      <c r="O675" s="41"/>
      <c r="P675" s="39"/>
      <c r="Q675" s="39"/>
      <c r="R675" s="39"/>
      <c r="S675" s="39"/>
    </row>
    <row r="676" spans="1:19" hidden="1" x14ac:dyDescent="0.25">
      <c r="A676" s="23">
        <v>633</v>
      </c>
      <c r="B676" s="36" t="s">
        <v>635</v>
      </c>
      <c r="C676" s="37">
        <f t="shared" si="42"/>
        <v>268639.03000000003</v>
      </c>
      <c r="D676" s="38"/>
      <c r="E676" s="39">
        <v>268639.03000000003</v>
      </c>
      <c r="F676" s="39"/>
      <c r="G676" s="39"/>
      <c r="H676" s="39"/>
      <c r="I676" s="39"/>
      <c r="J676" s="39"/>
      <c r="K676" s="39"/>
      <c r="L676" s="40"/>
      <c r="M676" s="39"/>
      <c r="N676" s="39"/>
      <c r="O676" s="41"/>
      <c r="P676" s="39"/>
      <c r="Q676" s="39"/>
      <c r="R676" s="39"/>
      <c r="S676" s="39"/>
    </row>
    <row r="677" spans="1:19" hidden="1" x14ac:dyDescent="0.25">
      <c r="A677" s="23">
        <v>634</v>
      </c>
      <c r="B677" s="36" t="s">
        <v>636</v>
      </c>
      <c r="C677" s="37">
        <f t="shared" si="42"/>
        <v>166047.97</v>
      </c>
      <c r="D677" s="38"/>
      <c r="E677" s="39">
        <v>166047.97</v>
      </c>
      <c r="F677" s="39"/>
      <c r="G677" s="39"/>
      <c r="H677" s="39"/>
      <c r="I677" s="39"/>
      <c r="J677" s="39"/>
      <c r="K677" s="39"/>
      <c r="L677" s="40"/>
      <c r="M677" s="39"/>
      <c r="N677" s="39"/>
      <c r="O677" s="41"/>
      <c r="P677" s="39"/>
      <c r="Q677" s="39"/>
      <c r="R677" s="39"/>
      <c r="S677" s="39"/>
    </row>
    <row r="678" spans="1:19" hidden="1" x14ac:dyDescent="0.25">
      <c r="A678" s="23">
        <v>635</v>
      </c>
      <c r="B678" s="36" t="s">
        <v>637</v>
      </c>
      <c r="C678" s="37">
        <f t="shared" si="42"/>
        <v>473957.96</v>
      </c>
      <c r="D678" s="38"/>
      <c r="E678" s="39">
        <v>473957.96</v>
      </c>
      <c r="F678" s="39"/>
      <c r="G678" s="39"/>
      <c r="H678" s="39"/>
      <c r="I678" s="39"/>
      <c r="J678" s="39"/>
      <c r="K678" s="39"/>
      <c r="L678" s="40"/>
      <c r="M678" s="39"/>
      <c r="N678" s="39"/>
      <c r="O678" s="41"/>
      <c r="P678" s="39"/>
      <c r="Q678" s="39"/>
      <c r="R678" s="39"/>
      <c r="S678" s="39"/>
    </row>
    <row r="679" spans="1:19" hidden="1" x14ac:dyDescent="0.25">
      <c r="A679" s="23">
        <v>636</v>
      </c>
      <c r="B679" s="36" t="s">
        <v>638</v>
      </c>
      <c r="C679" s="37">
        <f t="shared" si="42"/>
        <v>78233.490000000005</v>
      </c>
      <c r="D679" s="38"/>
      <c r="E679" s="39">
        <v>78233.490000000005</v>
      </c>
      <c r="F679" s="39"/>
      <c r="G679" s="39"/>
      <c r="H679" s="39"/>
      <c r="I679" s="39"/>
      <c r="J679" s="39"/>
      <c r="K679" s="39"/>
      <c r="L679" s="40"/>
      <c r="M679" s="39"/>
      <c r="N679" s="39"/>
      <c r="O679" s="41"/>
      <c r="P679" s="39"/>
      <c r="Q679" s="39"/>
      <c r="R679" s="39"/>
      <c r="S679" s="39"/>
    </row>
    <row r="680" spans="1:19" hidden="1" x14ac:dyDescent="0.25">
      <c r="A680" s="23">
        <v>637</v>
      </c>
      <c r="B680" s="36" t="s">
        <v>639</v>
      </c>
      <c r="C680" s="37">
        <f t="shared" si="42"/>
        <v>121430.76</v>
      </c>
      <c r="D680" s="38"/>
      <c r="E680" s="39">
        <v>121430.76</v>
      </c>
      <c r="F680" s="39"/>
      <c r="G680" s="39"/>
      <c r="H680" s="39"/>
      <c r="I680" s="39"/>
      <c r="J680" s="39"/>
      <c r="K680" s="39"/>
      <c r="L680" s="40"/>
      <c r="M680" s="39"/>
      <c r="N680" s="39"/>
      <c r="O680" s="41"/>
      <c r="P680" s="39"/>
      <c r="Q680" s="39"/>
      <c r="R680" s="39"/>
      <c r="S680" s="39"/>
    </row>
    <row r="681" spans="1:19" hidden="1" x14ac:dyDescent="0.25">
      <c r="A681" s="23">
        <v>638</v>
      </c>
      <c r="B681" s="36" t="s">
        <v>640</v>
      </c>
      <c r="C681" s="37">
        <f t="shared" si="42"/>
        <v>121416.54</v>
      </c>
      <c r="D681" s="38"/>
      <c r="E681" s="39">
        <v>121416.54</v>
      </c>
      <c r="F681" s="39"/>
      <c r="G681" s="39"/>
      <c r="H681" s="39"/>
      <c r="I681" s="39"/>
      <c r="J681" s="39"/>
      <c r="K681" s="39"/>
      <c r="L681" s="40"/>
      <c r="M681" s="39"/>
      <c r="N681" s="39"/>
      <c r="O681" s="41"/>
      <c r="P681" s="39"/>
      <c r="Q681" s="39"/>
      <c r="R681" s="39"/>
      <c r="S681" s="39"/>
    </row>
    <row r="682" spans="1:19" hidden="1" x14ac:dyDescent="0.25">
      <c r="A682" s="23">
        <v>639</v>
      </c>
      <c r="B682" s="42" t="s">
        <v>641</v>
      </c>
      <c r="C682" s="37">
        <f t="shared" si="42"/>
        <v>121312.64</v>
      </c>
      <c r="D682" s="43"/>
      <c r="E682" s="44">
        <v>121312.64</v>
      </c>
      <c r="F682" s="44"/>
      <c r="G682" s="44"/>
      <c r="H682" s="44"/>
      <c r="I682" s="44"/>
      <c r="J682" s="44"/>
      <c r="K682" s="44"/>
      <c r="L682" s="30"/>
      <c r="M682" s="44"/>
      <c r="N682" s="44"/>
      <c r="O682" s="45"/>
      <c r="P682" s="44"/>
      <c r="Q682" s="48"/>
      <c r="R682" s="44"/>
      <c r="S682" s="44"/>
    </row>
    <row r="683" spans="1:19" hidden="1" x14ac:dyDescent="0.25">
      <c r="A683" s="23">
        <v>640</v>
      </c>
      <c r="B683" s="42" t="s">
        <v>642</v>
      </c>
      <c r="C683" s="37">
        <f t="shared" si="42"/>
        <v>121416.54</v>
      </c>
      <c r="D683" s="43"/>
      <c r="E683" s="44">
        <v>121416.54</v>
      </c>
      <c r="F683" s="44"/>
      <c r="G683" s="44"/>
      <c r="H683" s="44"/>
      <c r="I683" s="44"/>
      <c r="J683" s="44"/>
      <c r="K683" s="44"/>
      <c r="L683" s="30"/>
      <c r="M683" s="44"/>
      <c r="N683" s="44"/>
      <c r="O683" s="45"/>
      <c r="P683" s="44"/>
      <c r="Q683" s="48"/>
      <c r="R683" s="44"/>
      <c r="S683" s="44"/>
    </row>
    <row r="684" spans="1:19" hidden="1" x14ac:dyDescent="0.25">
      <c r="A684" s="23">
        <v>641</v>
      </c>
      <c r="B684" s="46" t="s">
        <v>643</v>
      </c>
      <c r="C684" s="37">
        <f t="shared" si="42"/>
        <v>6844585.9500000002</v>
      </c>
      <c r="D684" s="43">
        <v>51828.75</v>
      </c>
      <c r="E684" s="44"/>
      <c r="F684" s="44">
        <v>950575.2</v>
      </c>
      <c r="G684" s="44">
        <v>1530674.4</v>
      </c>
      <c r="H684" s="44"/>
      <c r="I684" s="44">
        <v>619920</v>
      </c>
      <c r="J684" s="44">
        <v>1055238</v>
      </c>
      <c r="K684" s="44"/>
      <c r="L684" s="30"/>
      <c r="M684" s="44"/>
      <c r="N684" s="44"/>
      <c r="O684" s="44"/>
      <c r="P684" s="44"/>
      <c r="Q684" s="44">
        <v>2636349.6</v>
      </c>
      <c r="R684" s="44"/>
      <c r="S684" s="44"/>
    </row>
    <row r="685" spans="1:19" hidden="1" x14ac:dyDescent="0.25">
      <c r="A685" s="145" t="s">
        <v>1232</v>
      </c>
      <c r="B685" s="146"/>
      <c r="C685" s="26">
        <f>ROUND(SUM(E685+F685+G685+H685+I685+J685+K685+M685+O685+P685+Q685+S685+D685+R685),2)</f>
        <v>186139631.50999999</v>
      </c>
      <c r="D685" s="49">
        <f t="shared" ref="D685:S685" si="43">ROUND(SUM(D626:D684),2)</f>
        <v>2806681.77</v>
      </c>
      <c r="E685" s="49">
        <f t="shared" si="43"/>
        <v>8133419.6399999997</v>
      </c>
      <c r="F685" s="49">
        <f t="shared" si="43"/>
        <v>10155569.060000001</v>
      </c>
      <c r="G685" s="49">
        <f t="shared" si="43"/>
        <v>10167984.789999999</v>
      </c>
      <c r="H685" s="49">
        <f t="shared" si="43"/>
        <v>959005.14</v>
      </c>
      <c r="I685" s="49">
        <f t="shared" si="43"/>
        <v>1585781</v>
      </c>
      <c r="J685" s="49">
        <f t="shared" si="43"/>
        <v>2221057.8199999998</v>
      </c>
      <c r="K685" s="49">
        <f t="shared" si="43"/>
        <v>0</v>
      </c>
      <c r="L685" s="49">
        <f t="shared" si="43"/>
        <v>0</v>
      </c>
      <c r="M685" s="49">
        <f t="shared" si="43"/>
        <v>0</v>
      </c>
      <c r="N685" s="49">
        <f t="shared" si="43"/>
        <v>0</v>
      </c>
      <c r="O685" s="49">
        <f t="shared" si="43"/>
        <v>66960523.490000002</v>
      </c>
      <c r="P685" s="49">
        <f t="shared" si="43"/>
        <v>1100926.31</v>
      </c>
      <c r="Q685" s="49">
        <f t="shared" si="43"/>
        <v>30485105.719999999</v>
      </c>
      <c r="R685" s="49">
        <f t="shared" si="43"/>
        <v>51563576.770000003</v>
      </c>
      <c r="S685" s="49">
        <f t="shared" si="43"/>
        <v>0</v>
      </c>
    </row>
    <row r="686" spans="1:19" ht="15.75" hidden="1" x14ac:dyDescent="0.25">
      <c r="A686" s="156" t="s">
        <v>1168</v>
      </c>
      <c r="B686" s="157"/>
      <c r="C686" s="158"/>
      <c r="D686" s="61"/>
      <c r="E686" s="50"/>
      <c r="F686" s="50"/>
      <c r="G686" s="50"/>
      <c r="H686" s="50"/>
      <c r="I686" s="50"/>
      <c r="J686" s="50"/>
      <c r="K686" s="50"/>
      <c r="L686" s="72"/>
      <c r="M686" s="50"/>
      <c r="N686" s="73"/>
      <c r="O686" s="50"/>
      <c r="P686" s="50"/>
      <c r="Q686" s="50"/>
      <c r="R686" s="50"/>
      <c r="S686" s="52"/>
    </row>
    <row r="687" spans="1:19" hidden="1" x14ac:dyDescent="0.25">
      <c r="A687" s="35">
        <v>642</v>
      </c>
      <c r="B687" s="36" t="s">
        <v>644</v>
      </c>
      <c r="C687" s="37">
        <f t="shared" ref="C687:C705" si="44">ROUND(SUM(D687+E687+F687+G687+H687+I687+J687+K687+M687+O687+P687+Q687+R687+S687),2)</f>
        <v>137494.29999999999</v>
      </c>
      <c r="D687" s="38"/>
      <c r="E687" s="39">
        <v>137494.29999999999</v>
      </c>
      <c r="F687" s="39"/>
      <c r="G687" s="39"/>
      <c r="H687" s="39"/>
      <c r="I687" s="39"/>
      <c r="J687" s="39"/>
      <c r="K687" s="39"/>
      <c r="L687" s="40"/>
      <c r="M687" s="39"/>
      <c r="N687" s="39"/>
      <c r="O687" s="41"/>
      <c r="P687" s="39"/>
      <c r="Q687" s="39"/>
      <c r="R687" s="39"/>
      <c r="S687" s="39"/>
    </row>
    <row r="688" spans="1:19" hidden="1" x14ac:dyDescent="0.25">
      <c r="A688" s="35">
        <v>643</v>
      </c>
      <c r="B688" s="42" t="s">
        <v>645</v>
      </c>
      <c r="C688" s="95">
        <f t="shared" si="44"/>
        <v>667142.49</v>
      </c>
      <c r="D688" s="43"/>
      <c r="E688" s="44">
        <v>667142.49</v>
      </c>
      <c r="F688" s="44"/>
      <c r="G688" s="44"/>
      <c r="H688" s="44"/>
      <c r="I688" s="44"/>
      <c r="J688" s="44"/>
      <c r="K688" s="44"/>
      <c r="L688" s="30"/>
      <c r="M688" s="44"/>
      <c r="N688" s="44"/>
      <c r="O688" s="45"/>
      <c r="P688" s="44"/>
      <c r="Q688" s="45"/>
      <c r="R688" s="44"/>
      <c r="S688" s="44"/>
    </row>
    <row r="689" spans="1:19" hidden="1" x14ac:dyDescent="0.25">
      <c r="A689" s="35">
        <v>644</v>
      </c>
      <c r="B689" s="42" t="s">
        <v>646</v>
      </c>
      <c r="C689" s="95">
        <f t="shared" si="44"/>
        <v>180270.12</v>
      </c>
      <c r="D689" s="43"/>
      <c r="E689" s="44">
        <v>180270.12</v>
      </c>
      <c r="F689" s="44"/>
      <c r="G689" s="44"/>
      <c r="H689" s="44"/>
      <c r="I689" s="44"/>
      <c r="J689" s="44"/>
      <c r="K689" s="44"/>
      <c r="L689" s="30"/>
      <c r="M689" s="44"/>
      <c r="N689" s="44"/>
      <c r="O689" s="45"/>
      <c r="P689" s="44"/>
      <c r="Q689" s="45"/>
      <c r="R689" s="44"/>
      <c r="S689" s="44"/>
    </row>
    <row r="690" spans="1:19" hidden="1" x14ac:dyDescent="0.25">
      <c r="A690" s="35">
        <v>645</v>
      </c>
      <c r="B690" s="46" t="s">
        <v>647</v>
      </c>
      <c r="C690" s="95">
        <f t="shared" si="44"/>
        <v>521978.66</v>
      </c>
      <c r="D690" s="43"/>
      <c r="E690" s="44">
        <v>521978.66</v>
      </c>
      <c r="F690" s="45"/>
      <c r="G690" s="44"/>
      <c r="H690" s="45"/>
      <c r="I690" s="45"/>
      <c r="J690" s="45"/>
      <c r="K690" s="44"/>
      <c r="L690" s="30"/>
      <c r="M690" s="44"/>
      <c r="N690" s="44"/>
      <c r="O690" s="45"/>
      <c r="P690" s="44"/>
      <c r="Q690" s="45"/>
      <c r="R690" s="44"/>
      <c r="S690" s="44"/>
    </row>
    <row r="691" spans="1:19" hidden="1" x14ac:dyDescent="0.25">
      <c r="A691" s="35">
        <v>646</v>
      </c>
      <c r="B691" s="46" t="s">
        <v>648</v>
      </c>
      <c r="C691" s="95">
        <f t="shared" si="44"/>
        <v>381613.89</v>
      </c>
      <c r="D691" s="43"/>
      <c r="E691" s="44">
        <v>381613.89</v>
      </c>
      <c r="F691" s="44"/>
      <c r="G691" s="44"/>
      <c r="H691" s="44"/>
      <c r="I691" s="44"/>
      <c r="J691" s="44"/>
      <c r="K691" s="44"/>
      <c r="L691" s="30"/>
      <c r="M691" s="44"/>
      <c r="N691" s="44"/>
      <c r="O691" s="45"/>
      <c r="P691" s="44"/>
      <c r="Q691" s="44"/>
      <c r="R691" s="44"/>
      <c r="S691" s="44"/>
    </row>
    <row r="692" spans="1:19" hidden="1" x14ac:dyDescent="0.25">
      <c r="A692" s="35">
        <v>647</v>
      </c>
      <c r="B692" s="46" t="s">
        <v>649</v>
      </c>
      <c r="C692" s="95">
        <f t="shared" si="44"/>
        <v>410752.15</v>
      </c>
      <c r="D692" s="43"/>
      <c r="E692" s="44">
        <v>410752.15</v>
      </c>
      <c r="F692" s="44"/>
      <c r="G692" s="44"/>
      <c r="H692" s="44"/>
      <c r="I692" s="44"/>
      <c r="J692" s="44"/>
      <c r="K692" s="44"/>
      <c r="L692" s="30"/>
      <c r="M692" s="45"/>
      <c r="N692" s="44"/>
      <c r="O692" s="45"/>
      <c r="P692" s="44"/>
      <c r="Q692" s="45"/>
      <c r="R692" s="44"/>
      <c r="S692" s="44"/>
    </row>
    <row r="693" spans="1:19" hidden="1" x14ac:dyDescent="0.25">
      <c r="A693" s="35">
        <v>648</v>
      </c>
      <c r="B693" s="46" t="s">
        <v>650</v>
      </c>
      <c r="C693" s="95">
        <f t="shared" si="44"/>
        <v>244925.5</v>
      </c>
      <c r="D693" s="43"/>
      <c r="E693" s="44">
        <v>244925.5</v>
      </c>
      <c r="F693" s="44"/>
      <c r="G693" s="44"/>
      <c r="H693" s="44"/>
      <c r="I693" s="44"/>
      <c r="J693" s="44"/>
      <c r="K693" s="44"/>
      <c r="L693" s="30"/>
      <c r="M693" s="44"/>
      <c r="N693" s="44"/>
      <c r="O693" s="45"/>
      <c r="P693" s="44"/>
      <c r="Q693" s="44"/>
      <c r="R693" s="44"/>
      <c r="S693" s="44"/>
    </row>
    <row r="694" spans="1:19" hidden="1" x14ac:dyDescent="0.25">
      <c r="A694" s="35">
        <v>649</v>
      </c>
      <c r="B694" s="46" t="s">
        <v>651</v>
      </c>
      <c r="C694" s="95">
        <f t="shared" si="44"/>
        <v>388707.32</v>
      </c>
      <c r="D694" s="43"/>
      <c r="E694" s="44">
        <v>388707.32</v>
      </c>
      <c r="F694" s="44"/>
      <c r="G694" s="44"/>
      <c r="H694" s="44"/>
      <c r="I694" s="44"/>
      <c r="J694" s="44"/>
      <c r="K694" s="44"/>
      <c r="L694" s="30"/>
      <c r="M694" s="44"/>
      <c r="N694" s="44"/>
      <c r="O694" s="45"/>
      <c r="P694" s="44"/>
      <c r="Q694" s="44"/>
      <c r="R694" s="44"/>
      <c r="S694" s="44"/>
    </row>
    <row r="695" spans="1:19" hidden="1" x14ac:dyDescent="0.25">
      <c r="A695" s="35">
        <v>650</v>
      </c>
      <c r="B695" s="46" t="s">
        <v>652</v>
      </c>
      <c r="C695" s="95">
        <f t="shared" si="44"/>
        <v>302519.56</v>
      </c>
      <c r="D695" s="43"/>
      <c r="E695" s="44">
        <v>302519.56</v>
      </c>
      <c r="F695" s="44"/>
      <c r="G695" s="44"/>
      <c r="H695" s="44"/>
      <c r="I695" s="44"/>
      <c r="J695" s="44"/>
      <c r="K695" s="44"/>
      <c r="L695" s="30"/>
      <c r="M695" s="44"/>
      <c r="N695" s="44"/>
      <c r="O695" s="45"/>
      <c r="P695" s="44"/>
      <c r="Q695" s="44"/>
      <c r="R695" s="44"/>
      <c r="S695" s="44"/>
    </row>
    <row r="696" spans="1:19" hidden="1" x14ac:dyDescent="0.25">
      <c r="A696" s="35">
        <v>651</v>
      </c>
      <c r="B696" s="46" t="s">
        <v>653</v>
      </c>
      <c r="C696" s="95">
        <f t="shared" si="44"/>
        <v>439954.91</v>
      </c>
      <c r="D696" s="43"/>
      <c r="E696" s="44">
        <v>439954.91</v>
      </c>
      <c r="F696" s="44"/>
      <c r="G696" s="44"/>
      <c r="H696" s="44"/>
      <c r="I696" s="44"/>
      <c r="J696" s="44"/>
      <c r="K696" s="44"/>
      <c r="L696" s="30"/>
      <c r="M696" s="44"/>
      <c r="N696" s="44"/>
      <c r="O696" s="45"/>
      <c r="P696" s="44"/>
      <c r="Q696" s="44"/>
      <c r="R696" s="44"/>
      <c r="S696" s="44"/>
    </row>
    <row r="697" spans="1:19" hidden="1" x14ac:dyDescent="0.25">
      <c r="A697" s="35">
        <v>652</v>
      </c>
      <c r="B697" s="46" t="s">
        <v>654</v>
      </c>
      <c r="C697" s="95">
        <f t="shared" si="44"/>
        <v>238154.28</v>
      </c>
      <c r="D697" s="43"/>
      <c r="E697" s="44">
        <v>238154.28</v>
      </c>
      <c r="F697" s="44"/>
      <c r="G697" s="44"/>
      <c r="H697" s="44"/>
      <c r="I697" s="44"/>
      <c r="J697" s="44"/>
      <c r="K697" s="44"/>
      <c r="L697" s="30"/>
      <c r="M697" s="44"/>
      <c r="N697" s="44"/>
      <c r="O697" s="45"/>
      <c r="P697" s="44"/>
      <c r="Q697" s="44"/>
      <c r="R697" s="44"/>
      <c r="S697" s="44"/>
    </row>
    <row r="698" spans="1:19" hidden="1" x14ac:dyDescent="0.25">
      <c r="A698" s="35">
        <v>653</v>
      </c>
      <c r="B698" s="46" t="s">
        <v>655</v>
      </c>
      <c r="C698" s="95">
        <f t="shared" si="44"/>
        <v>174767.46</v>
      </c>
      <c r="D698" s="43"/>
      <c r="E698" s="44">
        <v>174767.46</v>
      </c>
      <c r="F698" s="45"/>
      <c r="G698" s="45"/>
      <c r="H698" s="45"/>
      <c r="I698" s="45"/>
      <c r="J698" s="45"/>
      <c r="K698" s="44"/>
      <c r="L698" s="30"/>
      <c r="M698" s="44"/>
      <c r="N698" s="44"/>
      <c r="O698" s="44"/>
      <c r="P698" s="44"/>
      <c r="Q698" s="44"/>
      <c r="R698" s="44"/>
      <c r="S698" s="44"/>
    </row>
    <row r="699" spans="1:19" hidden="1" x14ac:dyDescent="0.25">
      <c r="A699" s="35">
        <v>654</v>
      </c>
      <c r="B699" s="46" t="s">
        <v>656</v>
      </c>
      <c r="C699" s="95">
        <f t="shared" si="44"/>
        <v>489480.4</v>
      </c>
      <c r="D699" s="43"/>
      <c r="E699" s="44">
        <v>489480.4</v>
      </c>
      <c r="F699" s="45"/>
      <c r="G699" s="44"/>
      <c r="H699" s="44"/>
      <c r="I699" s="44"/>
      <c r="J699" s="44"/>
      <c r="K699" s="44"/>
      <c r="L699" s="30"/>
      <c r="M699" s="44"/>
      <c r="N699" s="53"/>
      <c r="O699" s="58"/>
      <c r="P699" s="44"/>
      <c r="Q699" s="45"/>
      <c r="R699" s="44"/>
      <c r="S699" s="44"/>
    </row>
    <row r="700" spans="1:19" hidden="1" x14ac:dyDescent="0.25">
      <c r="A700" s="35">
        <v>655</v>
      </c>
      <c r="B700" s="46" t="s">
        <v>657</v>
      </c>
      <c r="C700" s="95">
        <f t="shared" si="44"/>
        <v>216793.94</v>
      </c>
      <c r="D700" s="43"/>
      <c r="E700" s="44">
        <v>216793.94</v>
      </c>
      <c r="F700" s="45"/>
      <c r="G700" s="45"/>
      <c r="H700" s="45"/>
      <c r="I700" s="45"/>
      <c r="J700" s="45"/>
      <c r="K700" s="44"/>
      <c r="L700" s="30"/>
      <c r="M700" s="44"/>
      <c r="N700" s="44"/>
      <c r="O700" s="44"/>
      <c r="P700" s="44"/>
      <c r="Q700" s="45"/>
      <c r="R700" s="44"/>
      <c r="S700" s="44"/>
    </row>
    <row r="701" spans="1:19" hidden="1" x14ac:dyDescent="0.25">
      <c r="A701" s="35">
        <v>656</v>
      </c>
      <c r="B701" s="46" t="s">
        <v>658</v>
      </c>
      <c r="C701" s="95">
        <f t="shared" si="44"/>
        <v>291450.03999999998</v>
      </c>
      <c r="D701" s="43"/>
      <c r="E701" s="44">
        <v>291450.03999999998</v>
      </c>
      <c r="F701" s="45"/>
      <c r="G701" s="45"/>
      <c r="H701" s="45"/>
      <c r="I701" s="45"/>
      <c r="J701" s="45"/>
      <c r="K701" s="44"/>
      <c r="L701" s="30"/>
      <c r="M701" s="44"/>
      <c r="N701" s="44"/>
      <c r="O701" s="44"/>
      <c r="P701" s="44"/>
      <c r="Q701" s="44"/>
      <c r="R701" s="44"/>
      <c r="S701" s="44"/>
    </row>
    <row r="702" spans="1:19" hidden="1" x14ac:dyDescent="0.25">
      <c r="A702" s="35">
        <v>657</v>
      </c>
      <c r="B702" s="46" t="s">
        <v>659</v>
      </c>
      <c r="C702" s="95">
        <f t="shared" si="44"/>
        <v>365699.28</v>
      </c>
      <c r="D702" s="43"/>
      <c r="E702" s="44">
        <v>365699.28</v>
      </c>
      <c r="F702" s="45"/>
      <c r="G702" s="45"/>
      <c r="H702" s="45"/>
      <c r="I702" s="45"/>
      <c r="J702" s="45"/>
      <c r="K702" s="44"/>
      <c r="L702" s="30"/>
      <c r="M702" s="44"/>
      <c r="N702" s="44"/>
      <c r="O702" s="45"/>
      <c r="P702" s="44"/>
      <c r="Q702" s="44"/>
      <c r="R702" s="44"/>
      <c r="S702" s="44"/>
    </row>
    <row r="703" spans="1:19" hidden="1" x14ac:dyDescent="0.25">
      <c r="A703" s="35">
        <v>658</v>
      </c>
      <c r="B703" s="46" t="s">
        <v>660</v>
      </c>
      <c r="C703" s="95">
        <f t="shared" si="44"/>
        <v>530450.93000000005</v>
      </c>
      <c r="D703" s="43"/>
      <c r="E703" s="44">
        <v>530450.93000000005</v>
      </c>
      <c r="F703" s="44"/>
      <c r="G703" s="45"/>
      <c r="H703" s="44"/>
      <c r="I703" s="44"/>
      <c r="J703" s="44"/>
      <c r="K703" s="44"/>
      <c r="L703" s="30"/>
      <c r="M703" s="44"/>
      <c r="N703" s="44"/>
      <c r="O703" s="44"/>
      <c r="P703" s="44"/>
      <c r="Q703" s="45"/>
      <c r="R703" s="44"/>
      <c r="S703" s="44"/>
    </row>
    <row r="704" spans="1:19" hidden="1" x14ac:dyDescent="0.25">
      <c r="A704" s="35">
        <v>659</v>
      </c>
      <c r="B704" s="46" t="s">
        <v>661</v>
      </c>
      <c r="C704" s="95">
        <f t="shared" si="44"/>
        <v>531362.77</v>
      </c>
      <c r="D704" s="43"/>
      <c r="E704" s="44">
        <v>531362.77</v>
      </c>
      <c r="F704" s="44"/>
      <c r="G704" s="45"/>
      <c r="H704" s="44"/>
      <c r="I704" s="44"/>
      <c r="J704" s="44"/>
      <c r="K704" s="44"/>
      <c r="L704" s="30"/>
      <c r="M704" s="44"/>
      <c r="N704" s="44"/>
      <c r="O704" s="44"/>
      <c r="P704" s="44"/>
      <c r="Q704" s="44"/>
      <c r="R704" s="44"/>
      <c r="S704" s="44"/>
    </row>
    <row r="705" spans="1:19" hidden="1" x14ac:dyDescent="0.25">
      <c r="A705" s="35">
        <v>660</v>
      </c>
      <c r="B705" s="46" t="s">
        <v>662</v>
      </c>
      <c r="C705" s="95">
        <f t="shared" si="44"/>
        <v>833143.83</v>
      </c>
      <c r="D705" s="43">
        <v>8690.82</v>
      </c>
      <c r="E705" s="44">
        <v>130297.95</v>
      </c>
      <c r="F705" s="44"/>
      <c r="G705" s="45"/>
      <c r="H705" s="44"/>
      <c r="I705" s="44"/>
      <c r="J705" s="44"/>
      <c r="K705" s="44"/>
      <c r="L705" s="30"/>
      <c r="M705" s="44"/>
      <c r="N705" s="44" t="s">
        <v>54</v>
      </c>
      <c r="O705" s="44">
        <v>694155.06</v>
      </c>
      <c r="P705" s="44"/>
      <c r="Q705" s="44"/>
      <c r="R705" s="44"/>
      <c r="S705" s="44"/>
    </row>
    <row r="706" spans="1:19" hidden="1" x14ac:dyDescent="0.25">
      <c r="A706" s="183" t="s">
        <v>1169</v>
      </c>
      <c r="B706" s="184"/>
      <c r="C706" s="26">
        <f>ROUND(SUM(E706+F706+G706+H706+I706+J706+K706+M706+O706+P706+Q706+S706+D706+R706),2)</f>
        <v>7346661.8300000001</v>
      </c>
      <c r="D706" s="49">
        <f t="shared" ref="D706:S706" si="45">ROUND(SUM(D687:D705),2)</f>
        <v>8690.82</v>
      </c>
      <c r="E706" s="49">
        <f t="shared" si="45"/>
        <v>6643815.9500000002</v>
      </c>
      <c r="F706" s="49">
        <f t="shared" si="45"/>
        <v>0</v>
      </c>
      <c r="G706" s="49">
        <f t="shared" si="45"/>
        <v>0</v>
      </c>
      <c r="H706" s="49">
        <f t="shared" si="45"/>
        <v>0</v>
      </c>
      <c r="I706" s="49">
        <f t="shared" si="45"/>
        <v>0</v>
      </c>
      <c r="J706" s="49">
        <f t="shared" si="45"/>
        <v>0</v>
      </c>
      <c r="K706" s="49">
        <f t="shared" si="45"/>
        <v>0</v>
      </c>
      <c r="L706" s="49">
        <f t="shared" si="45"/>
        <v>0</v>
      </c>
      <c r="M706" s="49">
        <f t="shared" si="45"/>
        <v>0</v>
      </c>
      <c r="N706" s="49">
        <f t="shared" si="45"/>
        <v>0</v>
      </c>
      <c r="O706" s="49">
        <f t="shared" si="45"/>
        <v>694155.06</v>
      </c>
      <c r="P706" s="49">
        <f t="shared" si="45"/>
        <v>0</v>
      </c>
      <c r="Q706" s="49">
        <f t="shared" si="45"/>
        <v>0</v>
      </c>
      <c r="R706" s="49">
        <f t="shared" si="45"/>
        <v>0</v>
      </c>
      <c r="S706" s="49">
        <f t="shared" si="45"/>
        <v>0</v>
      </c>
    </row>
    <row r="707" spans="1:19" ht="15.75" hidden="1" x14ac:dyDescent="0.25">
      <c r="A707" s="161" t="s">
        <v>1170</v>
      </c>
      <c r="B707" s="162"/>
      <c r="C707" s="167"/>
      <c r="D707" s="30"/>
      <c r="E707" s="50"/>
      <c r="F707" s="50"/>
      <c r="G707" s="50"/>
      <c r="H707" s="50"/>
      <c r="I707" s="50"/>
      <c r="J707" s="50"/>
      <c r="K707" s="50"/>
      <c r="L707" s="28"/>
      <c r="M707" s="50"/>
      <c r="N707" s="116"/>
      <c r="O707" s="50"/>
      <c r="P707" s="50"/>
      <c r="Q707" s="50"/>
      <c r="R707" s="50"/>
      <c r="S707" s="50"/>
    </row>
    <row r="708" spans="1:19" hidden="1" x14ac:dyDescent="0.25">
      <c r="A708" s="35">
        <v>661</v>
      </c>
      <c r="B708" s="46" t="s">
        <v>663</v>
      </c>
      <c r="C708" s="95">
        <f t="shared" ref="C708:C739" si="46">ROUND(SUM(D708+E708+F708+G708+H708+I708+J708+K708+M708+O708+P708+Q708+R708+S708),2)</f>
        <v>10146263.23</v>
      </c>
      <c r="D708" s="43">
        <f>ROUND((F708+G708+H708+I708+J708+K708+M708+O708+P708+Q708+R708+S708)*0.0214,2)</f>
        <v>208463.31</v>
      </c>
      <c r="E708" s="44">
        <v>196523.92</v>
      </c>
      <c r="F708" s="45"/>
      <c r="G708" s="44"/>
      <c r="H708" s="45"/>
      <c r="I708" s="45"/>
      <c r="J708" s="45"/>
      <c r="K708" s="44"/>
      <c r="L708" s="30"/>
      <c r="M708" s="44"/>
      <c r="N708" s="44" t="s">
        <v>102</v>
      </c>
      <c r="O708" s="45">
        <v>9741276</v>
      </c>
      <c r="P708" s="44"/>
      <c r="Q708" s="45"/>
      <c r="R708" s="44"/>
      <c r="S708" s="44"/>
    </row>
    <row r="709" spans="1:19" hidden="1" x14ac:dyDescent="0.25">
      <c r="A709" s="35">
        <v>662</v>
      </c>
      <c r="B709" s="46" t="s">
        <v>664</v>
      </c>
      <c r="C709" s="95">
        <f t="shared" si="46"/>
        <v>156874.6</v>
      </c>
      <c r="D709" s="43"/>
      <c r="E709" s="44">
        <v>156874.6</v>
      </c>
      <c r="F709" s="44"/>
      <c r="G709" s="44"/>
      <c r="H709" s="44"/>
      <c r="I709" s="44"/>
      <c r="J709" s="44"/>
      <c r="K709" s="44"/>
      <c r="L709" s="30"/>
      <c r="M709" s="44"/>
      <c r="N709" s="44"/>
      <c r="O709" s="45"/>
      <c r="P709" s="44"/>
      <c r="Q709" s="44"/>
      <c r="R709" s="44"/>
      <c r="S709" s="44"/>
    </row>
    <row r="710" spans="1:19" hidden="1" x14ac:dyDescent="0.25">
      <c r="A710" s="35">
        <v>663</v>
      </c>
      <c r="B710" s="46" t="s">
        <v>665</v>
      </c>
      <c r="C710" s="95">
        <f t="shared" si="46"/>
        <v>156679.04999999999</v>
      </c>
      <c r="D710" s="43"/>
      <c r="E710" s="44">
        <v>156679.04999999999</v>
      </c>
      <c r="F710" s="44"/>
      <c r="G710" s="44"/>
      <c r="H710" s="44"/>
      <c r="I710" s="44"/>
      <c r="J710" s="44"/>
      <c r="K710" s="44"/>
      <c r="L710" s="30"/>
      <c r="M710" s="45"/>
      <c r="N710" s="44"/>
      <c r="O710" s="45"/>
      <c r="P710" s="44"/>
      <c r="Q710" s="45"/>
      <c r="R710" s="44"/>
      <c r="S710" s="44"/>
    </row>
    <row r="711" spans="1:19" hidden="1" x14ac:dyDescent="0.25">
      <c r="A711" s="35">
        <v>664</v>
      </c>
      <c r="B711" s="46" t="s">
        <v>666</v>
      </c>
      <c r="C711" s="95">
        <f t="shared" si="46"/>
        <v>730929.47</v>
      </c>
      <c r="D711" s="43"/>
      <c r="E711" s="44">
        <v>730929.47</v>
      </c>
      <c r="F711" s="44"/>
      <c r="G711" s="44"/>
      <c r="H711" s="44"/>
      <c r="I711" s="44"/>
      <c r="J711" s="44"/>
      <c r="K711" s="44"/>
      <c r="L711" s="30"/>
      <c r="M711" s="44"/>
      <c r="N711" s="44"/>
      <c r="O711" s="45"/>
      <c r="P711" s="44"/>
      <c r="Q711" s="44"/>
      <c r="R711" s="44"/>
      <c r="S711" s="44"/>
    </row>
    <row r="712" spans="1:19" hidden="1" x14ac:dyDescent="0.25">
      <c r="A712" s="35">
        <v>665</v>
      </c>
      <c r="B712" s="46" t="s">
        <v>668</v>
      </c>
      <c r="C712" s="95">
        <f t="shared" si="46"/>
        <v>181779.74</v>
      </c>
      <c r="D712" s="43"/>
      <c r="E712" s="44">
        <v>181779.74</v>
      </c>
      <c r="F712" s="44"/>
      <c r="G712" s="44"/>
      <c r="H712" s="44"/>
      <c r="I712" s="44"/>
      <c r="J712" s="44"/>
      <c r="K712" s="44"/>
      <c r="L712" s="30"/>
      <c r="M712" s="44"/>
      <c r="N712" s="44"/>
      <c r="O712" s="45"/>
      <c r="P712" s="44"/>
      <c r="Q712" s="44"/>
      <c r="R712" s="44"/>
      <c r="S712" s="44"/>
    </row>
    <row r="713" spans="1:19" hidden="1" x14ac:dyDescent="0.25">
      <c r="A713" s="35">
        <v>666</v>
      </c>
      <c r="B713" s="46" t="s">
        <v>669</v>
      </c>
      <c r="C713" s="95">
        <f t="shared" si="46"/>
        <v>173255.17</v>
      </c>
      <c r="D713" s="43"/>
      <c r="E713" s="44">
        <v>173255.17</v>
      </c>
      <c r="F713" s="44"/>
      <c r="G713" s="44"/>
      <c r="H713" s="44"/>
      <c r="I713" s="44"/>
      <c r="J713" s="44"/>
      <c r="K713" s="44"/>
      <c r="L713" s="30"/>
      <c r="M713" s="44"/>
      <c r="N713" s="44"/>
      <c r="O713" s="45"/>
      <c r="P713" s="44"/>
      <c r="Q713" s="44"/>
      <c r="R713" s="44"/>
      <c r="S713" s="44"/>
    </row>
    <row r="714" spans="1:19" hidden="1" x14ac:dyDescent="0.25">
      <c r="A714" s="35">
        <v>667</v>
      </c>
      <c r="B714" s="46" t="s">
        <v>670</v>
      </c>
      <c r="C714" s="95">
        <f t="shared" si="46"/>
        <v>131158.31</v>
      </c>
      <c r="D714" s="43"/>
      <c r="E714" s="44">
        <v>131158.31</v>
      </c>
      <c r="F714" s="44"/>
      <c r="G714" s="44"/>
      <c r="H714" s="44"/>
      <c r="I714" s="44"/>
      <c r="J714" s="44"/>
      <c r="K714" s="44"/>
      <c r="L714" s="30"/>
      <c r="M714" s="44"/>
      <c r="N714" s="44"/>
      <c r="O714" s="45"/>
      <c r="P714" s="44"/>
      <c r="Q714" s="44"/>
      <c r="R714" s="44"/>
      <c r="S714" s="44"/>
    </row>
    <row r="715" spans="1:19" hidden="1" x14ac:dyDescent="0.25">
      <c r="A715" s="35">
        <v>668</v>
      </c>
      <c r="B715" s="46" t="s">
        <v>671</v>
      </c>
      <c r="C715" s="95">
        <f t="shared" si="46"/>
        <v>184344.88</v>
      </c>
      <c r="D715" s="43"/>
      <c r="E715" s="44">
        <v>184344.88</v>
      </c>
      <c r="F715" s="44"/>
      <c r="G715" s="44"/>
      <c r="H715" s="44"/>
      <c r="I715" s="44"/>
      <c r="J715" s="44"/>
      <c r="K715" s="44"/>
      <c r="L715" s="30"/>
      <c r="M715" s="44"/>
      <c r="N715" s="44"/>
      <c r="O715" s="45"/>
      <c r="P715" s="44"/>
      <c r="Q715" s="44"/>
      <c r="R715" s="44"/>
      <c r="S715" s="44"/>
    </row>
    <row r="716" spans="1:19" hidden="1" x14ac:dyDescent="0.25">
      <c r="A716" s="35">
        <v>669</v>
      </c>
      <c r="B716" s="46" t="s">
        <v>672</v>
      </c>
      <c r="C716" s="95">
        <f t="shared" si="46"/>
        <v>263283.39</v>
      </c>
      <c r="D716" s="43"/>
      <c r="E716" s="44">
        <v>263283.39</v>
      </c>
      <c r="F716" s="44"/>
      <c r="G716" s="44"/>
      <c r="H716" s="44"/>
      <c r="I716" s="44"/>
      <c r="J716" s="44"/>
      <c r="K716" s="44"/>
      <c r="L716" s="30"/>
      <c r="M716" s="44"/>
      <c r="N716" s="44"/>
      <c r="O716" s="45"/>
      <c r="P716" s="44"/>
      <c r="Q716" s="44"/>
      <c r="R716" s="44"/>
      <c r="S716" s="44"/>
    </row>
    <row r="717" spans="1:19" hidden="1" x14ac:dyDescent="0.25">
      <c r="A717" s="35">
        <v>670</v>
      </c>
      <c r="B717" s="46" t="s">
        <v>673</v>
      </c>
      <c r="C717" s="95">
        <f t="shared" si="46"/>
        <v>191848.83</v>
      </c>
      <c r="D717" s="43"/>
      <c r="E717" s="44">
        <v>191848.83</v>
      </c>
      <c r="F717" s="44"/>
      <c r="G717" s="44"/>
      <c r="H717" s="44"/>
      <c r="I717" s="44"/>
      <c r="J717" s="44"/>
      <c r="K717" s="44"/>
      <c r="L717" s="30"/>
      <c r="M717" s="44"/>
      <c r="N717" s="44"/>
      <c r="O717" s="45"/>
      <c r="P717" s="44"/>
      <c r="Q717" s="44"/>
      <c r="R717" s="44"/>
      <c r="S717" s="44"/>
    </row>
    <row r="718" spans="1:19" hidden="1" x14ac:dyDescent="0.25">
      <c r="A718" s="35">
        <v>671</v>
      </c>
      <c r="B718" s="46" t="s">
        <v>674</v>
      </c>
      <c r="C718" s="95">
        <f t="shared" si="46"/>
        <v>242069.06</v>
      </c>
      <c r="D718" s="43"/>
      <c r="E718" s="44">
        <v>242069.06</v>
      </c>
      <c r="F718" s="44"/>
      <c r="G718" s="44"/>
      <c r="H718" s="44"/>
      <c r="I718" s="44"/>
      <c r="J718" s="44"/>
      <c r="K718" s="44"/>
      <c r="L718" s="30"/>
      <c r="M718" s="44"/>
      <c r="N718" s="44"/>
      <c r="O718" s="45"/>
      <c r="P718" s="44"/>
      <c r="Q718" s="44"/>
      <c r="R718" s="44"/>
      <c r="S718" s="44"/>
    </row>
    <row r="719" spans="1:19" hidden="1" x14ac:dyDescent="0.25">
      <c r="A719" s="35">
        <v>672</v>
      </c>
      <c r="B719" s="46" t="s">
        <v>675</v>
      </c>
      <c r="C719" s="95">
        <f t="shared" si="46"/>
        <v>2193327.06</v>
      </c>
      <c r="D719" s="43">
        <v>24904.2</v>
      </c>
      <c r="E719" s="44">
        <v>99483.98</v>
      </c>
      <c r="F719" s="44"/>
      <c r="G719" s="44"/>
      <c r="H719" s="44"/>
      <c r="I719" s="44"/>
      <c r="J719" s="44"/>
      <c r="K719" s="44"/>
      <c r="L719" s="30"/>
      <c r="M719" s="44"/>
      <c r="N719" s="44" t="s">
        <v>102</v>
      </c>
      <c r="O719" s="45">
        <v>2068938.88</v>
      </c>
      <c r="P719" s="44"/>
      <c r="Q719" s="44"/>
      <c r="R719" s="44"/>
      <c r="S719" s="44"/>
    </row>
    <row r="720" spans="1:19" hidden="1" x14ac:dyDescent="0.25">
      <c r="A720" s="35">
        <v>673</v>
      </c>
      <c r="B720" s="46" t="s">
        <v>676</v>
      </c>
      <c r="C720" s="95">
        <f t="shared" si="46"/>
        <v>343612.5</v>
      </c>
      <c r="D720" s="43"/>
      <c r="E720" s="44">
        <v>343612.5</v>
      </c>
      <c r="F720" s="44"/>
      <c r="G720" s="44"/>
      <c r="H720" s="44"/>
      <c r="I720" s="44"/>
      <c r="J720" s="44"/>
      <c r="K720" s="44"/>
      <c r="L720" s="30"/>
      <c r="M720" s="44"/>
      <c r="N720" s="44"/>
      <c r="O720" s="45"/>
      <c r="P720" s="44"/>
      <c r="Q720" s="44"/>
      <c r="R720" s="44"/>
      <c r="S720" s="44"/>
    </row>
    <row r="721" spans="1:19" hidden="1" x14ac:dyDescent="0.25">
      <c r="A721" s="35">
        <v>674</v>
      </c>
      <c r="B721" s="46" t="s">
        <v>677</v>
      </c>
      <c r="C721" s="95">
        <f t="shared" si="46"/>
        <v>214910.99</v>
      </c>
      <c r="D721" s="43"/>
      <c r="E721" s="44">
        <v>214910.99</v>
      </c>
      <c r="F721" s="44"/>
      <c r="G721" s="44"/>
      <c r="H721" s="44"/>
      <c r="I721" s="44"/>
      <c r="J721" s="44"/>
      <c r="K721" s="44"/>
      <c r="L721" s="30"/>
      <c r="M721" s="44"/>
      <c r="N721" s="44"/>
      <c r="O721" s="45"/>
      <c r="P721" s="44"/>
      <c r="Q721" s="44"/>
      <c r="R721" s="44"/>
      <c r="S721" s="44"/>
    </row>
    <row r="722" spans="1:19" hidden="1" x14ac:dyDescent="0.25">
      <c r="A722" s="35">
        <v>675</v>
      </c>
      <c r="B722" s="46" t="s">
        <v>678</v>
      </c>
      <c r="C722" s="95">
        <f t="shared" si="46"/>
        <v>193806.59</v>
      </c>
      <c r="D722" s="43"/>
      <c r="E722" s="44">
        <v>193806.59</v>
      </c>
      <c r="F722" s="44"/>
      <c r="G722" s="44"/>
      <c r="H722" s="44"/>
      <c r="I722" s="44"/>
      <c r="J722" s="44"/>
      <c r="K722" s="44"/>
      <c r="L722" s="30"/>
      <c r="M722" s="44"/>
      <c r="N722" s="44"/>
      <c r="O722" s="45"/>
      <c r="P722" s="44"/>
      <c r="Q722" s="44"/>
      <c r="R722" s="44"/>
      <c r="S722" s="44"/>
    </row>
    <row r="723" spans="1:19" hidden="1" x14ac:dyDescent="0.25">
      <c r="A723" s="35">
        <v>676</v>
      </c>
      <c r="B723" s="46" t="s">
        <v>679</v>
      </c>
      <c r="C723" s="95">
        <f t="shared" si="46"/>
        <v>6887822.21</v>
      </c>
      <c r="D723" s="44">
        <v>90688.13</v>
      </c>
      <c r="E723" s="44">
        <v>123982.44</v>
      </c>
      <c r="F723" s="44"/>
      <c r="G723" s="44"/>
      <c r="H723" s="44"/>
      <c r="I723" s="44">
        <v>453653.4</v>
      </c>
      <c r="J723" s="44">
        <v>420462.63</v>
      </c>
      <c r="K723" s="44"/>
      <c r="L723" s="30"/>
      <c r="M723" s="44"/>
      <c r="N723" s="44" t="s">
        <v>102</v>
      </c>
      <c r="O723" s="45">
        <v>5799035.6100000003</v>
      </c>
      <c r="P723" s="44"/>
      <c r="Q723" s="44"/>
      <c r="R723" s="44"/>
      <c r="S723" s="44"/>
    </row>
    <row r="724" spans="1:19" hidden="1" x14ac:dyDescent="0.25">
      <c r="A724" s="35">
        <v>677</v>
      </c>
      <c r="B724" s="46" t="s">
        <v>680</v>
      </c>
      <c r="C724" s="95">
        <f t="shared" si="46"/>
        <v>267759.43</v>
      </c>
      <c r="D724" s="43"/>
      <c r="E724" s="44">
        <v>267759.43</v>
      </c>
      <c r="F724" s="44"/>
      <c r="G724" s="44"/>
      <c r="H724" s="44"/>
      <c r="I724" s="44"/>
      <c r="J724" s="44"/>
      <c r="K724" s="44"/>
      <c r="L724" s="30"/>
      <c r="M724" s="44"/>
      <c r="N724" s="44"/>
      <c r="O724" s="45"/>
      <c r="P724" s="44"/>
      <c r="Q724" s="44"/>
      <c r="R724" s="44"/>
      <c r="S724" s="44"/>
    </row>
    <row r="725" spans="1:19" hidden="1" x14ac:dyDescent="0.25">
      <c r="A725" s="35">
        <v>678</v>
      </c>
      <c r="B725" s="46" t="s">
        <v>1027</v>
      </c>
      <c r="C725" s="95">
        <f t="shared" si="46"/>
        <v>346935.13</v>
      </c>
      <c r="D725" s="43"/>
      <c r="E725" s="44"/>
      <c r="F725" s="44"/>
      <c r="G725" s="44"/>
      <c r="H725" s="44">
        <v>346935.13</v>
      </c>
      <c r="I725" s="44"/>
      <c r="J725" s="44"/>
      <c r="K725" s="44"/>
      <c r="L725" s="30"/>
      <c r="M725" s="44"/>
      <c r="N725" s="53"/>
      <c r="O725" s="58"/>
      <c r="P725" s="44"/>
      <c r="Q725" s="44"/>
      <c r="R725" s="44"/>
      <c r="S725" s="44"/>
    </row>
    <row r="726" spans="1:19" hidden="1" x14ac:dyDescent="0.25">
      <c r="A726" s="35">
        <v>679</v>
      </c>
      <c r="B726" s="46" t="s">
        <v>681</v>
      </c>
      <c r="C726" s="95">
        <f t="shared" si="46"/>
        <v>140375.25</v>
      </c>
      <c r="D726" s="43"/>
      <c r="E726" s="44">
        <v>140375.25</v>
      </c>
      <c r="F726" s="45"/>
      <c r="G726" s="44"/>
      <c r="H726" s="44"/>
      <c r="I726" s="44"/>
      <c r="J726" s="44"/>
      <c r="K726" s="44"/>
      <c r="L726" s="30"/>
      <c r="M726" s="44"/>
      <c r="N726" s="53"/>
      <c r="O726" s="58"/>
      <c r="P726" s="44"/>
      <c r="Q726" s="45"/>
      <c r="R726" s="44"/>
      <c r="S726" s="44"/>
    </row>
    <row r="727" spans="1:19" hidden="1" x14ac:dyDescent="0.25">
      <c r="A727" s="35">
        <v>680</v>
      </c>
      <c r="B727" s="46" t="s">
        <v>682</v>
      </c>
      <c r="C727" s="95">
        <f t="shared" si="46"/>
        <v>519872.8</v>
      </c>
      <c r="D727" s="43"/>
      <c r="E727" s="44">
        <v>519872.8</v>
      </c>
      <c r="F727" s="45"/>
      <c r="G727" s="45"/>
      <c r="H727" s="45"/>
      <c r="I727" s="45"/>
      <c r="J727" s="45"/>
      <c r="K727" s="44"/>
      <c r="L727" s="30"/>
      <c r="M727" s="44"/>
      <c r="N727" s="44"/>
      <c r="O727" s="44"/>
      <c r="P727" s="44"/>
      <c r="Q727" s="45"/>
      <c r="R727" s="44"/>
      <c r="S727" s="44"/>
    </row>
    <row r="728" spans="1:19" hidden="1" x14ac:dyDescent="0.25">
      <c r="A728" s="35">
        <v>681</v>
      </c>
      <c r="B728" s="46" t="s">
        <v>683</v>
      </c>
      <c r="C728" s="95">
        <f t="shared" si="46"/>
        <v>178448.83</v>
      </c>
      <c r="D728" s="43"/>
      <c r="E728" s="44">
        <v>178448.83</v>
      </c>
      <c r="F728" s="45"/>
      <c r="G728" s="45"/>
      <c r="H728" s="45"/>
      <c r="I728" s="45"/>
      <c r="J728" s="45"/>
      <c r="K728" s="44"/>
      <c r="L728" s="30"/>
      <c r="M728" s="44"/>
      <c r="N728" s="44"/>
      <c r="O728" s="44"/>
      <c r="P728" s="44"/>
      <c r="Q728" s="44"/>
      <c r="R728" s="44"/>
      <c r="S728" s="44"/>
    </row>
    <row r="729" spans="1:19" hidden="1" x14ac:dyDescent="0.25">
      <c r="A729" s="35">
        <v>682</v>
      </c>
      <c r="B729" s="46" t="s">
        <v>684</v>
      </c>
      <c r="C729" s="95">
        <f t="shared" si="46"/>
        <v>11486923.33</v>
      </c>
      <c r="D729" s="43">
        <v>154014.22999999998</v>
      </c>
      <c r="E729" s="44"/>
      <c r="F729" s="47"/>
      <c r="G729" s="45">
        <v>5757204.7400000002</v>
      </c>
      <c r="H729" s="47">
        <v>2545809.35</v>
      </c>
      <c r="I729" s="47">
        <v>1280322.04</v>
      </c>
      <c r="J729" s="47">
        <v>1749572.97</v>
      </c>
      <c r="K729" s="44"/>
      <c r="L729" s="30"/>
      <c r="M729" s="44"/>
      <c r="N729" s="44"/>
      <c r="O729" s="47"/>
      <c r="P729" s="44"/>
      <c r="Q729" s="44"/>
      <c r="R729" s="44"/>
      <c r="S729" s="44"/>
    </row>
    <row r="730" spans="1:19" hidden="1" x14ac:dyDescent="0.25">
      <c r="A730" s="35">
        <v>683</v>
      </c>
      <c r="B730" s="46" t="s">
        <v>685</v>
      </c>
      <c r="C730" s="95">
        <f t="shared" si="46"/>
        <v>254383.06</v>
      </c>
      <c r="D730" s="43"/>
      <c r="E730" s="44">
        <v>254383.06</v>
      </c>
      <c r="F730" s="44"/>
      <c r="G730" s="45"/>
      <c r="H730" s="44"/>
      <c r="I730" s="44"/>
      <c r="J730" s="44"/>
      <c r="K730" s="44"/>
      <c r="L730" s="30"/>
      <c r="M730" s="44"/>
      <c r="N730" s="44"/>
      <c r="O730" s="44"/>
      <c r="P730" s="44"/>
      <c r="Q730" s="45"/>
      <c r="R730" s="44"/>
      <c r="S730" s="44"/>
    </row>
    <row r="731" spans="1:19" hidden="1" x14ac:dyDescent="0.25">
      <c r="A731" s="35">
        <v>684</v>
      </c>
      <c r="B731" s="46" t="s">
        <v>686</v>
      </c>
      <c r="C731" s="95">
        <f t="shared" si="46"/>
        <v>125165.39</v>
      </c>
      <c r="D731" s="43"/>
      <c r="E731" s="44">
        <v>125165.39</v>
      </c>
      <c r="F731" s="44"/>
      <c r="G731" s="45"/>
      <c r="H731" s="44"/>
      <c r="I731" s="44"/>
      <c r="J731" s="44"/>
      <c r="K731" s="44"/>
      <c r="L731" s="30"/>
      <c r="M731" s="44"/>
      <c r="N731" s="44"/>
      <c r="O731" s="44"/>
      <c r="P731" s="44"/>
      <c r="Q731" s="44"/>
      <c r="R731" s="44"/>
      <c r="S731" s="44"/>
    </row>
    <row r="732" spans="1:19" hidden="1" x14ac:dyDescent="0.25">
      <c r="A732" s="35">
        <v>685</v>
      </c>
      <c r="B732" s="46" t="s">
        <v>687</v>
      </c>
      <c r="C732" s="95">
        <f t="shared" si="46"/>
        <v>227497.99</v>
      </c>
      <c r="D732" s="43"/>
      <c r="E732" s="44">
        <v>227497.99</v>
      </c>
      <c r="F732" s="45"/>
      <c r="G732" s="45"/>
      <c r="H732" s="45"/>
      <c r="I732" s="45"/>
      <c r="J732" s="45"/>
      <c r="K732" s="44"/>
      <c r="L732" s="30"/>
      <c r="M732" s="44"/>
      <c r="N732" s="44"/>
      <c r="O732" s="45"/>
      <c r="P732" s="45"/>
      <c r="Q732" s="44"/>
      <c r="R732" s="44"/>
      <c r="S732" s="44"/>
    </row>
    <row r="733" spans="1:19" hidden="1" x14ac:dyDescent="0.25">
      <c r="A733" s="35">
        <v>686</v>
      </c>
      <c r="B733" s="46" t="s">
        <v>688</v>
      </c>
      <c r="C733" s="95">
        <f t="shared" si="46"/>
        <v>60433.23</v>
      </c>
      <c r="D733" s="43"/>
      <c r="E733" s="44">
        <v>60433.23</v>
      </c>
      <c r="F733" s="45"/>
      <c r="G733" s="45"/>
      <c r="H733" s="44"/>
      <c r="I733" s="44"/>
      <c r="J733" s="44"/>
      <c r="K733" s="44"/>
      <c r="L733" s="30"/>
      <c r="M733" s="44"/>
      <c r="N733" s="44"/>
      <c r="O733" s="45"/>
      <c r="P733" s="44"/>
      <c r="Q733" s="45"/>
      <c r="R733" s="44"/>
      <c r="S733" s="44"/>
    </row>
    <row r="734" spans="1:19" hidden="1" x14ac:dyDescent="0.25">
      <c r="A734" s="35">
        <v>687</v>
      </c>
      <c r="B734" s="46" t="s">
        <v>47</v>
      </c>
      <c r="C734" s="95">
        <f t="shared" si="46"/>
        <v>1443385.49</v>
      </c>
      <c r="D734" s="43">
        <v>16823.27</v>
      </c>
      <c r="E734" s="44">
        <v>188647.09</v>
      </c>
      <c r="F734" s="44"/>
      <c r="G734" s="44"/>
      <c r="H734" s="44"/>
      <c r="I734" s="44"/>
      <c r="J734" s="44">
        <v>1237915.1299999999</v>
      </c>
      <c r="K734" s="44"/>
      <c r="L734" s="30"/>
      <c r="M734" s="44"/>
      <c r="N734" s="44"/>
      <c r="O734" s="45"/>
      <c r="P734" s="44"/>
      <c r="Q734" s="45"/>
      <c r="R734" s="44"/>
      <c r="S734" s="44"/>
    </row>
    <row r="735" spans="1:19" hidden="1" x14ac:dyDescent="0.25">
      <c r="A735" s="35">
        <v>688</v>
      </c>
      <c r="B735" s="46" t="s">
        <v>690</v>
      </c>
      <c r="C735" s="95">
        <f t="shared" si="46"/>
        <v>136288.79999999999</v>
      </c>
      <c r="D735" s="43"/>
      <c r="E735" s="44">
        <v>136288.79999999999</v>
      </c>
      <c r="F735" s="44"/>
      <c r="G735" s="44"/>
      <c r="H735" s="44"/>
      <c r="I735" s="44"/>
      <c r="J735" s="44"/>
      <c r="K735" s="44"/>
      <c r="L735" s="30"/>
      <c r="M735" s="44"/>
      <c r="N735" s="44"/>
      <c r="O735" s="48"/>
      <c r="P735" s="44"/>
      <c r="Q735" s="45"/>
      <c r="R735" s="44"/>
      <c r="S735" s="44"/>
    </row>
    <row r="736" spans="1:19" hidden="1" x14ac:dyDescent="0.25">
      <c r="A736" s="35">
        <v>689</v>
      </c>
      <c r="B736" s="46" t="s">
        <v>691</v>
      </c>
      <c r="C736" s="95">
        <f t="shared" si="46"/>
        <v>159349.34</v>
      </c>
      <c r="D736" s="43"/>
      <c r="E736" s="44">
        <v>159349.34</v>
      </c>
      <c r="F736" s="47"/>
      <c r="G736" s="47"/>
      <c r="H736" s="44"/>
      <c r="I736" s="44"/>
      <c r="J736" s="44"/>
      <c r="K736" s="44"/>
      <c r="L736" s="30"/>
      <c r="M736" s="44"/>
      <c r="N736" s="44"/>
      <c r="O736" s="44"/>
      <c r="P736" s="44"/>
      <c r="Q736" s="48"/>
      <c r="R736" s="44"/>
      <c r="S736" s="44"/>
    </row>
    <row r="737" spans="1:19" hidden="1" x14ac:dyDescent="0.25">
      <c r="A737" s="35">
        <v>690</v>
      </c>
      <c r="B737" s="46" t="s">
        <v>692</v>
      </c>
      <c r="C737" s="95">
        <f t="shared" si="46"/>
        <v>187018.18</v>
      </c>
      <c r="D737" s="43"/>
      <c r="E737" s="44">
        <v>187018.18</v>
      </c>
      <c r="F737" s="45"/>
      <c r="G737" s="45"/>
      <c r="H737" s="47"/>
      <c r="I737" s="47"/>
      <c r="J737" s="47"/>
      <c r="K737" s="44"/>
      <c r="L737" s="30"/>
      <c r="M737" s="44"/>
      <c r="N737" s="44"/>
      <c r="O737" s="44"/>
      <c r="P737" s="44"/>
      <c r="Q737" s="47"/>
      <c r="R737" s="44"/>
      <c r="S737" s="44"/>
    </row>
    <row r="738" spans="1:19" hidden="1" x14ac:dyDescent="0.25">
      <c r="A738" s="35">
        <v>691</v>
      </c>
      <c r="B738" s="46" t="s">
        <v>693</v>
      </c>
      <c r="C738" s="95">
        <f t="shared" si="46"/>
        <v>53687.27</v>
      </c>
      <c r="D738" s="43"/>
      <c r="E738" s="44">
        <v>53687.27</v>
      </c>
      <c r="F738" s="45"/>
      <c r="G738" s="45"/>
      <c r="H738" s="45"/>
      <c r="I738" s="45"/>
      <c r="J738" s="45"/>
      <c r="K738" s="44"/>
      <c r="L738" s="30"/>
      <c r="M738" s="44"/>
      <c r="N738" s="44"/>
      <c r="O738" s="44"/>
      <c r="P738" s="44"/>
      <c r="Q738" s="48"/>
      <c r="R738" s="44"/>
      <c r="S738" s="44"/>
    </row>
    <row r="739" spans="1:19" hidden="1" x14ac:dyDescent="0.25">
      <c r="A739" s="35">
        <v>692</v>
      </c>
      <c r="B739" s="46" t="s">
        <v>689</v>
      </c>
      <c r="C739" s="95">
        <f t="shared" si="46"/>
        <v>375791.63</v>
      </c>
      <c r="D739" s="43">
        <v>7833.82</v>
      </c>
      <c r="E739" s="44"/>
      <c r="F739" s="45"/>
      <c r="G739" s="45"/>
      <c r="H739" s="45"/>
      <c r="I739" s="45">
        <v>84543.69</v>
      </c>
      <c r="J739" s="45">
        <v>283414.12</v>
      </c>
      <c r="K739" s="44"/>
      <c r="L739" s="30"/>
      <c r="M739" s="44"/>
      <c r="N739" s="44"/>
      <c r="O739" s="44"/>
      <c r="P739" s="44"/>
      <c r="Q739" s="44"/>
      <c r="R739" s="44"/>
      <c r="S739" s="44"/>
    </row>
    <row r="740" spans="1:19" hidden="1" x14ac:dyDescent="0.25">
      <c r="A740" s="35">
        <v>693</v>
      </c>
      <c r="B740" s="46" t="s">
        <v>694</v>
      </c>
      <c r="C740" s="95">
        <f t="shared" ref="C740:C760" si="47">ROUND(SUM(D740+E740+F740+G740+H740+I740+J740+K740+M740+O740+P740+Q740+R740+S740),2)</f>
        <v>9498968.0700000003</v>
      </c>
      <c r="D740" s="43">
        <v>122237.18</v>
      </c>
      <c r="E740" s="44">
        <v>382088.9</v>
      </c>
      <c r="F740" s="45"/>
      <c r="G740" s="45"/>
      <c r="H740" s="45"/>
      <c r="I740" s="45"/>
      <c r="J740" s="45"/>
      <c r="K740" s="44"/>
      <c r="L740" s="30"/>
      <c r="M740" s="44"/>
      <c r="N740" s="44" t="s">
        <v>102</v>
      </c>
      <c r="O740" s="45">
        <v>8994641.9900000002</v>
      </c>
      <c r="P740" s="44"/>
      <c r="Q740" s="44"/>
      <c r="R740" s="44"/>
      <c r="S740" s="44"/>
    </row>
    <row r="741" spans="1:19" hidden="1" x14ac:dyDescent="0.25">
      <c r="A741" s="35">
        <v>694</v>
      </c>
      <c r="B741" s="46" t="s">
        <v>695</v>
      </c>
      <c r="C741" s="95">
        <f t="shared" si="47"/>
        <v>3900448.37</v>
      </c>
      <c r="D741" s="43">
        <v>50453.42</v>
      </c>
      <c r="E741" s="44">
        <v>137454.57</v>
      </c>
      <c r="F741" s="45"/>
      <c r="G741" s="45"/>
      <c r="H741" s="45"/>
      <c r="I741" s="45"/>
      <c r="J741" s="45"/>
      <c r="K741" s="44"/>
      <c r="L741" s="30"/>
      <c r="M741" s="44"/>
      <c r="N741" s="44" t="s">
        <v>102</v>
      </c>
      <c r="O741" s="45">
        <v>3712540.38</v>
      </c>
      <c r="P741" s="44"/>
      <c r="Q741" s="44"/>
      <c r="R741" s="44"/>
      <c r="S741" s="44"/>
    </row>
    <row r="742" spans="1:19" hidden="1" x14ac:dyDescent="0.25">
      <c r="A742" s="35">
        <v>695</v>
      </c>
      <c r="B742" s="46" t="s">
        <v>696</v>
      </c>
      <c r="C742" s="95">
        <f t="shared" si="47"/>
        <v>298601.64</v>
      </c>
      <c r="D742" s="43"/>
      <c r="E742" s="44">
        <v>298601.64</v>
      </c>
      <c r="F742" s="44"/>
      <c r="G742" s="44"/>
      <c r="H742" s="44"/>
      <c r="I742" s="44"/>
      <c r="J742" s="44"/>
      <c r="K742" s="45"/>
      <c r="L742" s="30"/>
      <c r="M742" s="44"/>
      <c r="N742" s="44"/>
      <c r="O742" s="44"/>
      <c r="P742" s="44"/>
      <c r="Q742" s="44"/>
      <c r="R742" s="44"/>
      <c r="S742" s="44"/>
    </row>
    <row r="743" spans="1:19" hidden="1" x14ac:dyDescent="0.25">
      <c r="A743" s="35">
        <v>696</v>
      </c>
      <c r="B743" s="46" t="s">
        <v>697</v>
      </c>
      <c r="C743" s="95">
        <f t="shared" si="47"/>
        <v>235500</v>
      </c>
      <c r="D743" s="43"/>
      <c r="E743" s="44">
        <v>235500</v>
      </c>
      <c r="F743" s="45"/>
      <c r="G743" s="44"/>
      <c r="H743" s="44"/>
      <c r="I743" s="44"/>
      <c r="J743" s="44"/>
      <c r="K743" s="44"/>
      <c r="L743" s="30"/>
      <c r="M743" s="44"/>
      <c r="N743" s="44"/>
      <c r="O743" s="44"/>
      <c r="P743" s="44"/>
      <c r="Q743" s="44"/>
      <c r="R743" s="44"/>
      <c r="S743" s="44"/>
    </row>
    <row r="744" spans="1:19" hidden="1" x14ac:dyDescent="0.25">
      <c r="A744" s="35">
        <v>697</v>
      </c>
      <c r="B744" s="46" t="s">
        <v>698</v>
      </c>
      <c r="C744" s="95">
        <f t="shared" si="47"/>
        <v>259194.11</v>
      </c>
      <c r="D744" s="43"/>
      <c r="E744" s="44">
        <v>259194.11</v>
      </c>
      <c r="F744" s="45"/>
      <c r="G744" s="44"/>
      <c r="H744" s="44"/>
      <c r="I744" s="44"/>
      <c r="J744" s="44"/>
      <c r="K744" s="44"/>
      <c r="L744" s="30"/>
      <c r="M744" s="44"/>
      <c r="N744" s="44"/>
      <c r="O744" s="44"/>
      <c r="P744" s="44"/>
      <c r="Q744" s="44"/>
      <c r="R744" s="44"/>
      <c r="S744" s="44"/>
    </row>
    <row r="745" spans="1:19" hidden="1" x14ac:dyDescent="0.25">
      <c r="A745" s="35">
        <v>698</v>
      </c>
      <c r="B745" s="46" t="s">
        <v>700</v>
      </c>
      <c r="C745" s="95">
        <f t="shared" si="47"/>
        <v>222024.55</v>
      </c>
      <c r="D745" s="43"/>
      <c r="E745" s="44">
        <v>222024.55</v>
      </c>
      <c r="F745" s="44"/>
      <c r="G745" s="44"/>
      <c r="H745" s="44"/>
      <c r="I745" s="44"/>
      <c r="J745" s="44"/>
      <c r="K745" s="44"/>
      <c r="L745" s="30"/>
      <c r="M745" s="44"/>
      <c r="N745" s="44"/>
      <c r="O745" s="45"/>
      <c r="P745" s="44"/>
      <c r="Q745" s="44"/>
      <c r="R745" s="44"/>
      <c r="S745" s="44"/>
    </row>
    <row r="746" spans="1:19" hidden="1" x14ac:dyDescent="0.25">
      <c r="A746" s="35">
        <v>699</v>
      </c>
      <c r="B746" s="46" t="s">
        <v>701</v>
      </c>
      <c r="C746" s="95">
        <f t="shared" si="47"/>
        <v>159985.63</v>
      </c>
      <c r="D746" s="43"/>
      <c r="E746" s="44">
        <v>159985.63</v>
      </c>
      <c r="F746" s="44"/>
      <c r="G746" s="44"/>
      <c r="H746" s="44"/>
      <c r="I746" s="44"/>
      <c r="J746" s="44"/>
      <c r="K746" s="44"/>
      <c r="L746" s="30"/>
      <c r="M746" s="44"/>
      <c r="N746" s="44"/>
      <c r="O746" s="45"/>
      <c r="P746" s="44"/>
      <c r="Q746" s="45"/>
      <c r="R746" s="44"/>
      <c r="S746" s="44"/>
    </row>
    <row r="747" spans="1:19" hidden="1" x14ac:dyDescent="0.25">
      <c r="A747" s="35">
        <v>700</v>
      </c>
      <c r="B747" s="46" t="s">
        <v>93</v>
      </c>
      <c r="C747" s="95">
        <f t="shared" si="47"/>
        <v>20087.18</v>
      </c>
      <c r="D747" s="43"/>
      <c r="E747" s="44">
        <v>20087.18</v>
      </c>
      <c r="F747" s="44"/>
      <c r="G747" s="44"/>
      <c r="H747" s="44"/>
      <c r="I747" s="44"/>
      <c r="J747" s="44"/>
      <c r="K747" s="44"/>
      <c r="L747" s="30"/>
      <c r="M747" s="44"/>
      <c r="N747" s="44"/>
      <c r="O747" s="45"/>
      <c r="P747" s="44"/>
      <c r="Q747" s="45"/>
      <c r="R747" s="44"/>
      <c r="S747" s="44"/>
    </row>
    <row r="748" spans="1:19" hidden="1" x14ac:dyDescent="0.25">
      <c r="A748" s="35">
        <v>701</v>
      </c>
      <c r="B748" s="46" t="s">
        <v>702</v>
      </c>
      <c r="C748" s="95">
        <f t="shared" si="47"/>
        <v>266627.34000000003</v>
      </c>
      <c r="D748" s="43"/>
      <c r="E748" s="44">
        <v>266627.34000000003</v>
      </c>
      <c r="F748" s="44"/>
      <c r="G748" s="48"/>
      <c r="H748" s="44"/>
      <c r="I748" s="44"/>
      <c r="J748" s="45"/>
      <c r="K748" s="44"/>
      <c r="L748" s="30"/>
      <c r="M748" s="44"/>
      <c r="N748" s="44"/>
      <c r="O748" s="45"/>
      <c r="P748" s="48"/>
      <c r="Q748" s="45"/>
      <c r="R748" s="44"/>
      <c r="S748" s="44"/>
    </row>
    <row r="749" spans="1:19" hidden="1" x14ac:dyDescent="0.25">
      <c r="A749" s="35">
        <v>702</v>
      </c>
      <c r="B749" s="46" t="s">
        <v>703</v>
      </c>
      <c r="C749" s="95">
        <f t="shared" si="47"/>
        <v>203628.88</v>
      </c>
      <c r="D749" s="43"/>
      <c r="E749" s="44">
        <v>203628.88</v>
      </c>
      <c r="F749" s="44"/>
      <c r="G749" s="45"/>
      <c r="H749" s="45"/>
      <c r="I749" s="45"/>
      <c r="J749" s="45"/>
      <c r="K749" s="44"/>
      <c r="L749" s="30"/>
      <c r="M749" s="44"/>
      <c r="N749" s="44"/>
      <c r="O749" s="45"/>
      <c r="P749" s="45"/>
      <c r="Q749" s="45"/>
      <c r="R749" s="44"/>
      <c r="S749" s="44"/>
    </row>
    <row r="750" spans="1:19" hidden="1" x14ac:dyDescent="0.25">
      <c r="A750" s="35">
        <v>703</v>
      </c>
      <c r="B750" s="46" t="s">
        <v>704</v>
      </c>
      <c r="C750" s="95">
        <f t="shared" si="47"/>
        <v>140595.69</v>
      </c>
      <c r="D750" s="43"/>
      <c r="E750" s="44">
        <v>140595.69</v>
      </c>
      <c r="F750" s="45"/>
      <c r="G750" s="44"/>
      <c r="H750" s="44"/>
      <c r="I750" s="44"/>
      <c r="J750" s="44"/>
      <c r="K750" s="44"/>
      <c r="L750" s="30"/>
      <c r="M750" s="44"/>
      <c r="N750" s="44"/>
      <c r="O750" s="44"/>
      <c r="P750" s="44"/>
      <c r="Q750" s="44"/>
      <c r="R750" s="44"/>
      <c r="S750" s="44"/>
    </row>
    <row r="751" spans="1:19" hidden="1" x14ac:dyDescent="0.25">
      <c r="A751" s="35">
        <v>704</v>
      </c>
      <c r="B751" s="46" t="s">
        <v>705</v>
      </c>
      <c r="C751" s="95">
        <f t="shared" si="47"/>
        <v>367824.73</v>
      </c>
      <c r="D751" s="43"/>
      <c r="E751" s="44">
        <v>367824.73</v>
      </c>
      <c r="F751" s="44"/>
      <c r="G751" s="44"/>
      <c r="H751" s="44"/>
      <c r="I751" s="44"/>
      <c r="J751" s="44"/>
      <c r="K751" s="45"/>
      <c r="L751" s="30"/>
      <c r="M751" s="44"/>
      <c r="N751" s="44"/>
      <c r="O751" s="45"/>
      <c r="P751" s="44"/>
      <c r="Q751" s="44"/>
      <c r="R751" s="44"/>
      <c r="S751" s="44"/>
    </row>
    <row r="752" spans="1:19" hidden="1" x14ac:dyDescent="0.25">
      <c r="A752" s="35">
        <v>705</v>
      </c>
      <c r="B752" s="46" t="s">
        <v>706</v>
      </c>
      <c r="C752" s="95">
        <f t="shared" si="47"/>
        <v>179300.72</v>
      </c>
      <c r="D752" s="43"/>
      <c r="E752" s="44">
        <v>179300.72</v>
      </c>
      <c r="F752" s="44"/>
      <c r="G752" s="45"/>
      <c r="H752" s="44"/>
      <c r="I752" s="44"/>
      <c r="J752" s="44"/>
      <c r="K752" s="44"/>
      <c r="L752" s="30"/>
      <c r="M752" s="44"/>
      <c r="N752" s="44"/>
      <c r="O752" s="45"/>
      <c r="P752" s="44"/>
      <c r="Q752" s="44"/>
      <c r="R752" s="44"/>
      <c r="S752" s="44"/>
    </row>
    <row r="753" spans="1:19" hidden="1" x14ac:dyDescent="0.25">
      <c r="A753" s="35">
        <v>706</v>
      </c>
      <c r="B753" s="46" t="s">
        <v>707</v>
      </c>
      <c r="C753" s="95">
        <f t="shared" si="47"/>
        <v>119754.5</v>
      </c>
      <c r="D753" s="43"/>
      <c r="E753" s="44">
        <v>119754.5</v>
      </c>
      <c r="F753" s="44"/>
      <c r="G753" s="45"/>
      <c r="H753" s="44"/>
      <c r="I753" s="44"/>
      <c r="J753" s="44"/>
      <c r="K753" s="44"/>
      <c r="L753" s="30"/>
      <c r="M753" s="44"/>
      <c r="N753" s="44"/>
      <c r="O753" s="44"/>
      <c r="P753" s="44"/>
      <c r="Q753" s="45"/>
      <c r="R753" s="44"/>
      <c r="S753" s="44"/>
    </row>
    <row r="754" spans="1:19" hidden="1" x14ac:dyDescent="0.25">
      <c r="A754" s="35">
        <v>707</v>
      </c>
      <c r="B754" s="46" t="s">
        <v>708</v>
      </c>
      <c r="C754" s="95">
        <f t="shared" si="47"/>
        <v>550909.47</v>
      </c>
      <c r="D754" s="43"/>
      <c r="E754" s="44">
        <v>550909.47</v>
      </c>
      <c r="F754" s="44"/>
      <c r="G754" s="44"/>
      <c r="H754" s="45"/>
      <c r="I754" s="45"/>
      <c r="J754" s="45"/>
      <c r="K754" s="44"/>
      <c r="L754" s="30"/>
      <c r="M754" s="44"/>
      <c r="N754" s="44"/>
      <c r="O754" s="44"/>
      <c r="P754" s="44"/>
      <c r="Q754" s="44"/>
      <c r="R754" s="44"/>
      <c r="S754" s="44"/>
    </row>
    <row r="755" spans="1:19" hidden="1" x14ac:dyDescent="0.25">
      <c r="A755" s="35">
        <v>708</v>
      </c>
      <c r="B755" s="46" t="s">
        <v>709</v>
      </c>
      <c r="C755" s="95">
        <f t="shared" si="47"/>
        <v>205234.34</v>
      </c>
      <c r="D755" s="43"/>
      <c r="E755" s="44">
        <v>205234.34</v>
      </c>
      <c r="F755" s="44"/>
      <c r="G755" s="44"/>
      <c r="H755" s="44"/>
      <c r="I755" s="44"/>
      <c r="J755" s="44"/>
      <c r="K755" s="44"/>
      <c r="L755" s="30"/>
      <c r="M755" s="44"/>
      <c r="N755" s="44"/>
      <c r="O755" s="45"/>
      <c r="P755" s="44"/>
      <c r="Q755" s="44"/>
      <c r="R755" s="44"/>
      <c r="S755" s="44"/>
    </row>
    <row r="756" spans="1:19" hidden="1" x14ac:dyDescent="0.25">
      <c r="A756" s="35">
        <v>709</v>
      </c>
      <c r="B756" s="46" t="s">
        <v>710</v>
      </c>
      <c r="C756" s="95">
        <f t="shared" si="47"/>
        <v>181163.8</v>
      </c>
      <c r="D756" s="43"/>
      <c r="E756" s="44">
        <v>181163.8</v>
      </c>
      <c r="F756" s="45"/>
      <c r="G756" s="44"/>
      <c r="H756" s="44"/>
      <c r="I756" s="44"/>
      <c r="J756" s="44"/>
      <c r="K756" s="44"/>
      <c r="L756" s="30"/>
      <c r="M756" s="44"/>
      <c r="N756" s="44"/>
      <c r="O756" s="44"/>
      <c r="P756" s="44"/>
      <c r="Q756" s="44"/>
      <c r="R756" s="44"/>
      <c r="S756" s="44"/>
    </row>
    <row r="757" spans="1:19" hidden="1" x14ac:dyDescent="0.25">
      <c r="A757" s="35">
        <v>710</v>
      </c>
      <c r="B757" s="46" t="s">
        <v>711</v>
      </c>
      <c r="C757" s="95">
        <f t="shared" si="47"/>
        <v>591279.66</v>
      </c>
      <c r="D757" s="43"/>
      <c r="E757" s="44">
        <v>591279.66</v>
      </c>
      <c r="F757" s="45"/>
      <c r="G757" s="44"/>
      <c r="H757" s="44"/>
      <c r="I757" s="44"/>
      <c r="J757" s="44"/>
      <c r="K757" s="44"/>
      <c r="L757" s="30"/>
      <c r="M757" s="44"/>
      <c r="N757" s="44"/>
      <c r="O757" s="44"/>
      <c r="P757" s="44"/>
      <c r="Q757" s="44"/>
      <c r="R757" s="44"/>
      <c r="S757" s="44"/>
    </row>
    <row r="758" spans="1:19" hidden="1" x14ac:dyDescent="0.25">
      <c r="A758" s="35">
        <v>711</v>
      </c>
      <c r="B758" s="46" t="s">
        <v>712</v>
      </c>
      <c r="C758" s="95">
        <f t="shared" si="47"/>
        <v>96511.46</v>
      </c>
      <c r="D758" s="43"/>
      <c r="E758" s="44">
        <v>96511.46</v>
      </c>
      <c r="F758" s="45"/>
      <c r="G758" s="45"/>
      <c r="H758" s="45"/>
      <c r="I758" s="45"/>
      <c r="J758" s="45"/>
      <c r="K758" s="44"/>
      <c r="L758" s="30"/>
      <c r="M758" s="44"/>
      <c r="N758" s="44"/>
      <c r="O758" s="45"/>
      <c r="P758" s="45"/>
      <c r="Q758" s="44"/>
      <c r="R758" s="44"/>
      <c r="S758" s="44"/>
    </row>
    <row r="759" spans="1:19" hidden="1" x14ac:dyDescent="0.25">
      <c r="A759" s="35">
        <v>712</v>
      </c>
      <c r="B759" s="46" t="s">
        <v>713</v>
      </c>
      <c r="C759" s="95">
        <f t="shared" si="47"/>
        <v>295322.13</v>
      </c>
      <c r="D759" s="43"/>
      <c r="E759" s="44">
        <v>295322.13</v>
      </c>
      <c r="F759" s="45"/>
      <c r="G759" s="45"/>
      <c r="H759" s="45"/>
      <c r="I759" s="45"/>
      <c r="J759" s="45"/>
      <c r="K759" s="44"/>
      <c r="L759" s="30"/>
      <c r="M759" s="44"/>
      <c r="N759" s="44"/>
      <c r="O759" s="45"/>
      <c r="P759" s="44"/>
      <c r="Q759" s="44"/>
      <c r="R759" s="44"/>
      <c r="S759" s="44"/>
    </row>
    <row r="760" spans="1:19" hidden="1" x14ac:dyDescent="0.25">
      <c r="A760" s="35">
        <v>713</v>
      </c>
      <c r="B760" s="46" t="s">
        <v>715</v>
      </c>
      <c r="C760" s="95">
        <f t="shared" si="47"/>
        <v>1984899.44</v>
      </c>
      <c r="D760" s="43">
        <v>26613.11</v>
      </c>
      <c r="E760" s="44"/>
      <c r="F760" s="45"/>
      <c r="G760" s="45">
        <v>1958286.33</v>
      </c>
      <c r="H760" s="45"/>
      <c r="I760" s="45"/>
      <c r="J760" s="45"/>
      <c r="K760" s="44"/>
      <c r="L760" s="30"/>
      <c r="M760" s="44"/>
      <c r="N760" s="44"/>
      <c r="O760" s="45"/>
      <c r="P760" s="44"/>
      <c r="Q760" s="44"/>
      <c r="R760" s="44"/>
      <c r="S760" s="44"/>
    </row>
    <row r="761" spans="1:19" ht="23.25" hidden="1" customHeight="1" x14ac:dyDescent="0.25">
      <c r="A761" s="143" t="s">
        <v>1171</v>
      </c>
      <c r="B761" s="143"/>
      <c r="C761" s="26">
        <f>ROUND(SUM(E761+F761+G761+H761+I761+J761+K761+M761+O761+P761+Q761+S761+D761+R761),2)</f>
        <v>58133141.939999998</v>
      </c>
      <c r="D761" s="49">
        <f t="shared" ref="D761:S761" si="48">ROUND(SUM(D708:D760),2)</f>
        <v>702030.67</v>
      </c>
      <c r="E761" s="49">
        <f t="shared" si="48"/>
        <v>10996558.880000001</v>
      </c>
      <c r="F761" s="49">
        <f t="shared" si="48"/>
        <v>0</v>
      </c>
      <c r="G761" s="49">
        <f t="shared" si="48"/>
        <v>7715491.0700000003</v>
      </c>
      <c r="H761" s="49">
        <f t="shared" si="48"/>
        <v>2892744.48</v>
      </c>
      <c r="I761" s="49">
        <f t="shared" si="48"/>
        <v>1818519.13</v>
      </c>
      <c r="J761" s="49">
        <f t="shared" si="48"/>
        <v>3691364.85</v>
      </c>
      <c r="K761" s="49">
        <f t="shared" si="48"/>
        <v>0</v>
      </c>
      <c r="L761" s="49">
        <f t="shared" si="48"/>
        <v>0</v>
      </c>
      <c r="M761" s="49">
        <f t="shared" si="48"/>
        <v>0</v>
      </c>
      <c r="N761" s="49">
        <f t="shared" si="48"/>
        <v>0</v>
      </c>
      <c r="O761" s="49">
        <f t="shared" si="48"/>
        <v>30316432.859999999</v>
      </c>
      <c r="P761" s="49">
        <f t="shared" si="48"/>
        <v>0</v>
      </c>
      <c r="Q761" s="49">
        <f t="shared" si="48"/>
        <v>0</v>
      </c>
      <c r="R761" s="49">
        <f t="shared" si="48"/>
        <v>0</v>
      </c>
      <c r="S761" s="49">
        <f t="shared" si="48"/>
        <v>0</v>
      </c>
    </row>
    <row r="762" spans="1:19" ht="15.75" hidden="1" x14ac:dyDescent="0.25">
      <c r="A762" s="161" t="s">
        <v>1172</v>
      </c>
      <c r="B762" s="162"/>
      <c r="C762" s="167"/>
      <c r="D762" s="30"/>
      <c r="E762" s="50"/>
      <c r="F762" s="50"/>
      <c r="G762" s="50"/>
      <c r="H762" s="50"/>
      <c r="I762" s="50"/>
      <c r="J762" s="50"/>
      <c r="K762" s="50"/>
      <c r="L762" s="23"/>
      <c r="M762" s="50"/>
      <c r="N762" s="51"/>
      <c r="O762" s="50"/>
      <c r="P762" s="50"/>
      <c r="Q762" s="50"/>
      <c r="R762" s="50"/>
      <c r="S762" s="52"/>
    </row>
    <row r="763" spans="1:19" hidden="1" x14ac:dyDescent="0.25">
      <c r="A763" s="22">
        <v>714</v>
      </c>
      <c r="B763" s="36" t="s">
        <v>718</v>
      </c>
      <c r="C763" s="37">
        <f t="shared" ref="C763:C780" si="49">ROUND(SUM(D763+E763+F763+G763+H763+I763+J763+K763+M763+O763+P763+Q763+R763+S763),2)</f>
        <v>359989.9</v>
      </c>
      <c r="D763" s="38"/>
      <c r="E763" s="39">
        <v>359989.9</v>
      </c>
      <c r="F763" s="39"/>
      <c r="G763" s="39"/>
      <c r="H763" s="39"/>
      <c r="I763" s="39"/>
      <c r="J763" s="39"/>
      <c r="K763" s="39"/>
      <c r="L763" s="40"/>
      <c r="M763" s="39"/>
      <c r="N763" s="39"/>
      <c r="O763" s="41"/>
      <c r="P763" s="39"/>
      <c r="Q763" s="39"/>
      <c r="R763" s="39"/>
      <c r="S763" s="48"/>
    </row>
    <row r="764" spans="1:19" hidden="1" x14ac:dyDescent="0.25">
      <c r="A764" s="22">
        <v>715</v>
      </c>
      <c r="B764" s="42" t="s">
        <v>719</v>
      </c>
      <c r="C764" s="95">
        <f t="shared" si="49"/>
        <v>210578.72</v>
      </c>
      <c r="D764" s="43"/>
      <c r="E764" s="44">
        <v>210578.72</v>
      </c>
      <c r="F764" s="44"/>
      <c r="G764" s="44"/>
      <c r="H764" s="44"/>
      <c r="I764" s="44"/>
      <c r="J764" s="44"/>
      <c r="K764" s="44"/>
      <c r="L764" s="30"/>
      <c r="M764" s="44"/>
      <c r="N764" s="44"/>
      <c r="O764" s="45"/>
      <c r="P764" s="44"/>
      <c r="Q764" s="45"/>
      <c r="R764" s="44"/>
      <c r="S764" s="48"/>
    </row>
    <row r="765" spans="1:19" hidden="1" x14ac:dyDescent="0.25">
      <c r="A765" s="22">
        <v>716</v>
      </c>
      <c r="B765" s="42" t="s">
        <v>720</v>
      </c>
      <c r="C765" s="95">
        <f t="shared" si="49"/>
        <v>187998.09</v>
      </c>
      <c r="D765" s="43"/>
      <c r="E765" s="44">
        <v>187998.09</v>
      </c>
      <c r="F765" s="44"/>
      <c r="G765" s="44"/>
      <c r="H765" s="44"/>
      <c r="I765" s="44"/>
      <c r="J765" s="44"/>
      <c r="K765" s="44"/>
      <c r="L765" s="30"/>
      <c r="M765" s="44"/>
      <c r="N765" s="44"/>
      <c r="O765" s="45"/>
      <c r="P765" s="44"/>
      <c r="Q765" s="45"/>
      <c r="R765" s="44"/>
      <c r="S765" s="48"/>
    </row>
    <row r="766" spans="1:19" hidden="1" x14ac:dyDescent="0.25">
      <c r="A766" s="22">
        <v>717</v>
      </c>
      <c r="B766" s="46" t="s">
        <v>721</v>
      </c>
      <c r="C766" s="95">
        <f t="shared" si="49"/>
        <v>181579.65</v>
      </c>
      <c r="D766" s="43"/>
      <c r="E766" s="44">
        <v>181579.65</v>
      </c>
      <c r="F766" s="45"/>
      <c r="G766" s="44"/>
      <c r="H766" s="45"/>
      <c r="I766" s="45"/>
      <c r="J766" s="45"/>
      <c r="K766" s="44"/>
      <c r="L766" s="30"/>
      <c r="M766" s="44"/>
      <c r="N766" s="44"/>
      <c r="O766" s="45"/>
      <c r="P766" s="44"/>
      <c r="Q766" s="45"/>
      <c r="R766" s="44"/>
      <c r="S766" s="48"/>
    </row>
    <row r="767" spans="1:19" hidden="1" x14ac:dyDescent="0.25">
      <c r="A767" s="22">
        <v>718</v>
      </c>
      <c r="B767" s="46" t="s">
        <v>722</v>
      </c>
      <c r="C767" s="95">
        <f t="shared" si="49"/>
        <v>67249</v>
      </c>
      <c r="D767" s="43"/>
      <c r="E767" s="44">
        <v>67249</v>
      </c>
      <c r="F767" s="44"/>
      <c r="G767" s="44"/>
      <c r="H767" s="44"/>
      <c r="I767" s="44"/>
      <c r="J767" s="44"/>
      <c r="K767" s="44"/>
      <c r="L767" s="30"/>
      <c r="M767" s="44"/>
      <c r="N767" s="44"/>
      <c r="O767" s="45"/>
      <c r="P767" s="44"/>
      <c r="Q767" s="44"/>
      <c r="R767" s="44"/>
      <c r="S767" s="48"/>
    </row>
    <row r="768" spans="1:19" hidden="1" x14ac:dyDescent="0.25">
      <c r="A768" s="22">
        <v>719</v>
      </c>
      <c r="B768" s="46" t="s">
        <v>723</v>
      </c>
      <c r="C768" s="95">
        <f t="shared" si="49"/>
        <v>7435708.8300000001</v>
      </c>
      <c r="D768" s="43">
        <v>9841.76</v>
      </c>
      <c r="E768" s="44">
        <v>235351.79</v>
      </c>
      <c r="F768" s="44"/>
      <c r="G768" s="44">
        <v>919790.39</v>
      </c>
      <c r="H768" s="44"/>
      <c r="I768" s="44"/>
      <c r="J768" s="44"/>
      <c r="K768" s="44"/>
      <c r="L768" s="44"/>
      <c r="M768" s="30"/>
      <c r="N768" s="44"/>
      <c r="O768" s="44"/>
      <c r="P768" s="44"/>
      <c r="Q768" s="44"/>
      <c r="R768" s="45">
        <v>6270724.8899999997</v>
      </c>
      <c r="S768" s="48"/>
    </row>
    <row r="769" spans="1:19" hidden="1" x14ac:dyDescent="0.25">
      <c r="A769" s="22">
        <v>720</v>
      </c>
      <c r="B769" s="46" t="s">
        <v>724</v>
      </c>
      <c r="C769" s="95">
        <f t="shared" si="49"/>
        <v>1896185.17</v>
      </c>
      <c r="D769" s="43">
        <v>18060.240000000002</v>
      </c>
      <c r="E769" s="44">
        <v>158396.79</v>
      </c>
      <c r="F769" s="44"/>
      <c r="G769" s="47"/>
      <c r="H769" s="47">
        <v>909526.89999999991</v>
      </c>
      <c r="I769" s="47">
        <v>325959.61</v>
      </c>
      <c r="J769" s="47">
        <v>484241.63</v>
      </c>
      <c r="K769" s="47"/>
      <c r="L769" s="48"/>
      <c r="M769" s="30"/>
      <c r="N769" s="44"/>
      <c r="O769" s="44"/>
      <c r="P769" s="44"/>
      <c r="Q769" s="44"/>
      <c r="R769" s="44"/>
      <c r="S769" s="48"/>
    </row>
    <row r="770" spans="1:19" hidden="1" x14ac:dyDescent="0.25">
      <c r="A770" s="22">
        <v>721</v>
      </c>
      <c r="B770" s="46" t="s">
        <v>725</v>
      </c>
      <c r="C770" s="95">
        <f t="shared" si="49"/>
        <v>136751.54</v>
      </c>
      <c r="D770" s="43"/>
      <c r="E770" s="44">
        <v>136751.54</v>
      </c>
      <c r="F770" s="44"/>
      <c r="G770" s="44"/>
      <c r="H770" s="44"/>
      <c r="I770" s="44"/>
      <c r="J770" s="44"/>
      <c r="K770" s="44"/>
      <c r="L770" s="30"/>
      <c r="M770" s="44"/>
      <c r="N770" s="44"/>
      <c r="O770" s="45"/>
      <c r="P770" s="44"/>
      <c r="Q770" s="44"/>
      <c r="R770" s="44"/>
      <c r="S770" s="48"/>
    </row>
    <row r="771" spans="1:19" hidden="1" x14ac:dyDescent="0.25">
      <c r="A771" s="22">
        <v>722</v>
      </c>
      <c r="B771" s="46" t="s">
        <v>726</v>
      </c>
      <c r="C771" s="95">
        <f t="shared" si="49"/>
        <v>186175.74</v>
      </c>
      <c r="D771" s="43"/>
      <c r="E771" s="44">
        <v>186175.74</v>
      </c>
      <c r="F771" s="45"/>
      <c r="G771" s="45"/>
      <c r="H771" s="45"/>
      <c r="I771" s="45"/>
      <c r="J771" s="45"/>
      <c r="K771" s="44"/>
      <c r="L771" s="30"/>
      <c r="M771" s="44"/>
      <c r="N771" s="44"/>
      <c r="O771" s="44"/>
      <c r="P771" s="44"/>
      <c r="Q771" s="44"/>
      <c r="R771" s="44"/>
      <c r="S771" s="48"/>
    </row>
    <row r="772" spans="1:19" hidden="1" x14ac:dyDescent="0.25">
      <c r="A772" s="22">
        <v>723</v>
      </c>
      <c r="B772" s="74" t="s">
        <v>49</v>
      </c>
      <c r="C772" s="95">
        <f t="shared" si="49"/>
        <v>16737687.23</v>
      </c>
      <c r="D772" s="43">
        <v>255528.55</v>
      </c>
      <c r="E772" s="44"/>
      <c r="F772" s="47"/>
      <c r="G772" s="47"/>
      <c r="H772" s="45"/>
      <c r="I772" s="45"/>
      <c r="J772" s="47"/>
      <c r="K772" s="44"/>
      <c r="L772" s="30"/>
      <c r="M772" s="44"/>
      <c r="N772" s="44"/>
      <c r="O772" s="44"/>
      <c r="P772" s="44"/>
      <c r="Q772" s="44"/>
      <c r="R772" s="44">
        <v>16482158.68</v>
      </c>
      <c r="S772" s="48"/>
    </row>
    <row r="773" spans="1:19" hidden="1" x14ac:dyDescent="0.25">
      <c r="A773" s="22">
        <v>724</v>
      </c>
      <c r="B773" s="74" t="s">
        <v>727</v>
      </c>
      <c r="C773" s="95">
        <f t="shared" si="49"/>
        <v>3513136.53</v>
      </c>
      <c r="D773" s="43">
        <v>34639.370000000003</v>
      </c>
      <c r="E773" s="44">
        <v>114378.3</v>
      </c>
      <c r="F773" s="47"/>
      <c r="G773" s="44"/>
      <c r="H773" s="44"/>
      <c r="I773" s="44"/>
      <c r="J773" s="44"/>
      <c r="K773" s="44"/>
      <c r="L773" s="30"/>
      <c r="M773" s="44"/>
      <c r="N773" s="53"/>
      <c r="O773" s="64"/>
      <c r="P773" s="44"/>
      <c r="Q773" s="45"/>
      <c r="R773" s="44">
        <v>3364118.86</v>
      </c>
      <c r="S773" s="48"/>
    </row>
    <row r="774" spans="1:19" hidden="1" x14ac:dyDescent="0.25">
      <c r="A774" s="22">
        <v>725</v>
      </c>
      <c r="B774" s="46" t="s">
        <v>728</v>
      </c>
      <c r="C774" s="95">
        <f t="shared" si="49"/>
        <v>118695.12</v>
      </c>
      <c r="D774" s="43"/>
      <c r="E774" s="44">
        <v>118695.12</v>
      </c>
      <c r="F774" s="45"/>
      <c r="G774" s="44"/>
      <c r="H774" s="44"/>
      <c r="I774" s="44"/>
      <c r="J774" s="44"/>
      <c r="K774" s="44"/>
      <c r="L774" s="30"/>
      <c r="M774" s="44"/>
      <c r="N774" s="53"/>
      <c r="O774" s="58"/>
      <c r="P774" s="44"/>
      <c r="Q774" s="45"/>
      <c r="R774" s="44"/>
      <c r="S774" s="48"/>
    </row>
    <row r="775" spans="1:19" hidden="1" x14ac:dyDescent="0.25">
      <c r="A775" s="22">
        <v>726</v>
      </c>
      <c r="B775" s="46" t="s">
        <v>729</v>
      </c>
      <c r="C775" s="95">
        <f t="shared" si="49"/>
        <v>3173398.35</v>
      </c>
      <c r="D775" s="43">
        <v>30480.600000000002</v>
      </c>
      <c r="E775" s="44">
        <v>294263.32</v>
      </c>
      <c r="F775" s="45"/>
      <c r="G775" s="45">
        <v>2601664.5499999998</v>
      </c>
      <c r="H775" s="45"/>
      <c r="I775" s="45"/>
      <c r="J775" s="45"/>
      <c r="K775" s="44"/>
      <c r="L775" s="30"/>
      <c r="M775" s="44"/>
      <c r="N775" s="44"/>
      <c r="O775" s="44"/>
      <c r="P775" s="44">
        <v>246989.88</v>
      </c>
      <c r="Q775" s="45"/>
      <c r="R775" s="44"/>
      <c r="S775" s="48"/>
    </row>
    <row r="776" spans="1:19" hidden="1" x14ac:dyDescent="0.25">
      <c r="A776" s="22">
        <v>727</v>
      </c>
      <c r="B776" s="46" t="s">
        <v>530</v>
      </c>
      <c r="C776" s="95">
        <f t="shared" si="49"/>
        <v>196488.49</v>
      </c>
      <c r="D776" s="43"/>
      <c r="E776" s="44">
        <v>196488.49</v>
      </c>
      <c r="F776" s="45"/>
      <c r="G776" s="45"/>
      <c r="H776" s="45"/>
      <c r="I776" s="45"/>
      <c r="J776" s="45"/>
      <c r="K776" s="44"/>
      <c r="L776" s="30"/>
      <c r="M776" s="44"/>
      <c r="N776" s="44"/>
      <c r="O776" s="44"/>
      <c r="P776" s="44"/>
      <c r="Q776" s="44"/>
      <c r="R776" s="44"/>
      <c r="S776" s="48"/>
    </row>
    <row r="777" spans="1:19" hidden="1" x14ac:dyDescent="0.25">
      <c r="A777" s="22">
        <v>728</v>
      </c>
      <c r="B777" s="46" t="s">
        <v>730</v>
      </c>
      <c r="C777" s="95">
        <f t="shared" si="49"/>
        <v>1055445.53</v>
      </c>
      <c r="D777" s="43">
        <v>10681.67</v>
      </c>
      <c r="E777" s="44">
        <v>46476.62</v>
      </c>
      <c r="F777" s="45"/>
      <c r="G777" s="45"/>
      <c r="H777" s="45"/>
      <c r="I777" s="45"/>
      <c r="J777" s="45"/>
      <c r="K777" s="44"/>
      <c r="L777" s="30"/>
      <c r="M777" s="44"/>
      <c r="N777" s="44"/>
      <c r="O777" s="45"/>
      <c r="P777" s="44">
        <v>998287.24</v>
      </c>
      <c r="Q777" s="44"/>
      <c r="R777" s="44"/>
      <c r="S777" s="48"/>
    </row>
    <row r="778" spans="1:19" hidden="1" x14ac:dyDescent="0.25">
      <c r="A778" s="22">
        <v>729</v>
      </c>
      <c r="B778" s="46" t="s">
        <v>731</v>
      </c>
      <c r="C778" s="95">
        <f t="shared" si="49"/>
        <v>201955.57</v>
      </c>
      <c r="D778" s="43"/>
      <c r="E778" s="44">
        <v>201955.57</v>
      </c>
      <c r="F778" s="44"/>
      <c r="G778" s="45"/>
      <c r="H778" s="44"/>
      <c r="I778" s="44"/>
      <c r="J778" s="44"/>
      <c r="K778" s="44"/>
      <c r="L778" s="30"/>
      <c r="M778" s="44"/>
      <c r="N778" s="44"/>
      <c r="O778" s="44"/>
      <c r="P778" s="44"/>
      <c r="Q778" s="45"/>
      <c r="R778" s="44"/>
      <c r="S778" s="48"/>
    </row>
    <row r="779" spans="1:19" hidden="1" x14ac:dyDescent="0.25">
      <c r="A779" s="22">
        <v>730</v>
      </c>
      <c r="B779" s="46" t="s">
        <v>732</v>
      </c>
      <c r="C779" s="95">
        <f t="shared" si="49"/>
        <v>252829.25</v>
      </c>
      <c r="D779" s="43"/>
      <c r="E779" s="44">
        <v>252829.25</v>
      </c>
      <c r="F779" s="44"/>
      <c r="G779" s="45"/>
      <c r="H779" s="44"/>
      <c r="I779" s="44"/>
      <c r="J779" s="44"/>
      <c r="K779" s="44"/>
      <c r="L779" s="30"/>
      <c r="M779" s="44"/>
      <c r="N779" s="44"/>
      <c r="O779" s="44"/>
      <c r="P779" s="44"/>
      <c r="Q779" s="44"/>
      <c r="R779" s="44"/>
      <c r="S779" s="48"/>
    </row>
    <row r="780" spans="1:19" hidden="1" x14ac:dyDescent="0.25">
      <c r="A780" s="22">
        <v>731</v>
      </c>
      <c r="B780" s="46" t="s">
        <v>733</v>
      </c>
      <c r="C780" s="95">
        <f t="shared" si="49"/>
        <v>116978.81</v>
      </c>
      <c r="D780" s="43"/>
      <c r="E780" s="44">
        <v>116978.81</v>
      </c>
      <c r="F780" s="45"/>
      <c r="G780" s="45"/>
      <c r="H780" s="45"/>
      <c r="I780" s="45"/>
      <c r="J780" s="45"/>
      <c r="K780" s="44"/>
      <c r="L780" s="30"/>
      <c r="M780" s="44"/>
      <c r="N780" s="44"/>
      <c r="O780" s="45"/>
      <c r="P780" s="45"/>
      <c r="Q780" s="44"/>
      <c r="R780" s="44"/>
      <c r="S780" s="48"/>
    </row>
    <row r="781" spans="1:19" hidden="1" x14ac:dyDescent="0.25">
      <c r="A781" s="183" t="s">
        <v>1173</v>
      </c>
      <c r="B781" s="184"/>
      <c r="C781" s="26">
        <f>ROUND(SUM(E781+F781+G781+H781+I781+J781+K781+M781+O781+P781+Q781+S781+D781+R781),2)</f>
        <v>36028831.520000003</v>
      </c>
      <c r="D781" s="116">
        <f t="shared" ref="D781:S781" si="50">ROUND(SUM(D763:D780),2)</f>
        <v>359232.19</v>
      </c>
      <c r="E781" s="116">
        <f t="shared" si="50"/>
        <v>3066136.7</v>
      </c>
      <c r="F781" s="116">
        <f t="shared" si="50"/>
        <v>0</v>
      </c>
      <c r="G781" s="116">
        <f t="shared" si="50"/>
        <v>3521454.94</v>
      </c>
      <c r="H781" s="116">
        <f t="shared" si="50"/>
        <v>909526.9</v>
      </c>
      <c r="I781" s="116">
        <f t="shared" si="50"/>
        <v>325959.61</v>
      </c>
      <c r="J781" s="116">
        <f t="shared" si="50"/>
        <v>484241.63</v>
      </c>
      <c r="K781" s="116">
        <f t="shared" si="50"/>
        <v>0</v>
      </c>
      <c r="L781" s="116">
        <f t="shared" si="50"/>
        <v>0</v>
      </c>
      <c r="M781" s="116">
        <f t="shared" si="50"/>
        <v>0</v>
      </c>
      <c r="N781" s="116">
        <f t="shared" si="50"/>
        <v>0</v>
      </c>
      <c r="O781" s="116">
        <f t="shared" si="50"/>
        <v>0</v>
      </c>
      <c r="P781" s="116">
        <f t="shared" si="50"/>
        <v>1245277.1200000001</v>
      </c>
      <c r="Q781" s="116">
        <f t="shared" si="50"/>
        <v>0</v>
      </c>
      <c r="R781" s="116">
        <f t="shared" si="50"/>
        <v>26117002.43</v>
      </c>
      <c r="S781" s="116">
        <f t="shared" si="50"/>
        <v>0</v>
      </c>
    </row>
    <row r="782" spans="1:19" ht="15.75" x14ac:dyDescent="0.25">
      <c r="A782" s="162" t="s">
        <v>734</v>
      </c>
      <c r="B782" s="162"/>
      <c r="C782" s="163"/>
      <c r="D782" s="162"/>
      <c r="E782" s="162"/>
      <c r="F782" s="162"/>
      <c r="G782" s="162"/>
      <c r="H782" s="162"/>
      <c r="I782" s="162"/>
      <c r="J782" s="162"/>
      <c r="K782" s="162"/>
      <c r="L782" s="162"/>
      <c r="M782" s="162"/>
      <c r="N782" s="162"/>
      <c r="O782" s="162"/>
      <c r="P782" s="162"/>
      <c r="Q782" s="162"/>
      <c r="R782" s="162"/>
      <c r="S782" s="164"/>
    </row>
    <row r="783" spans="1:19" x14ac:dyDescent="0.25">
      <c r="A783" s="75">
        <f>A1468</f>
        <v>644</v>
      </c>
      <c r="B783" s="76" t="s">
        <v>735</v>
      </c>
      <c r="C783" s="77">
        <f>ROUND(SUM(D783+R783+E783+F783+G783+H783+I783+J783+K783+M783+O783+P783+Q783+S783),2)</f>
        <v>4232625316.9200001</v>
      </c>
      <c r="D783" s="49">
        <f t="shared" ref="D783:M783" si="51">ROUND(SUM(D789+D793+D797+D839+D855+D879+D954+D973+D1074+D1088+D1128+D1131+D1140+D1160+D1174+D1311+D1329+D1379+D1391+D1442+D1469),2)</f>
        <v>40688224.079999998</v>
      </c>
      <c r="E783" s="49">
        <f t="shared" si="51"/>
        <v>91514592.379999995</v>
      </c>
      <c r="F783" s="49">
        <f t="shared" si="51"/>
        <v>189739583.75</v>
      </c>
      <c r="G783" s="49">
        <f t="shared" si="51"/>
        <v>705622843.62</v>
      </c>
      <c r="H783" s="49">
        <f t="shared" si="51"/>
        <v>312718989.95999998</v>
      </c>
      <c r="I783" s="49">
        <f t="shared" si="51"/>
        <v>148136250.50999999</v>
      </c>
      <c r="J783" s="49">
        <f t="shared" si="51"/>
        <v>272623232.77999997</v>
      </c>
      <c r="K783" s="49">
        <f t="shared" si="51"/>
        <v>942890.53</v>
      </c>
      <c r="L783" s="49">
        <f t="shared" si="51"/>
        <v>104</v>
      </c>
      <c r="M783" s="49">
        <f t="shared" si="51"/>
        <v>191913876.63</v>
      </c>
      <c r="N783" s="49" t="s">
        <v>18</v>
      </c>
      <c r="O783" s="49">
        <f>ROUND(SUM(O789+O793+O797+O839+O855+O879+O954+O973+O1074+O1088+O1128+O1131+O1140+O1160+O1174+O1311+O1329+O1379+O1391+O1442+O1469),2)</f>
        <v>879630106.84000003</v>
      </c>
      <c r="P783" s="49">
        <f>ROUND(SUM(P789+P793+P797+P839+P855+P879+P954+P973+P1074+P1088+P1128+P1131+P1140+P1160+P1174+P1311+P1329+P1379+P1391+P1442+P1469),2)</f>
        <v>201467733.22999999</v>
      </c>
      <c r="Q783" s="49">
        <f>ROUND(SUM(Q789+Q793+Q797+Q839+Q855+Q879+Q954+Q973+Q1074+Q1088+Q1128+Q1131+Q1140+Q1160+Q1174+Q1311+Q1329+Q1379+Q1391+Q1442+Q1469),2)</f>
        <v>391493373.54000002</v>
      </c>
      <c r="R783" s="49">
        <f>ROUND(SUM(R789+R793+R797+R839+R855+R879+R954+R973+R1074+R1088+R1128+R1131+R1140+R1160+R1174+R1311+R1329+R1379+R1391+R1442+R1469),2)</f>
        <v>805085923.72000003</v>
      </c>
      <c r="S783" s="49">
        <f>ROUND(SUM(S789+S793+S797+S839+S855+S879+S954+S973+S1074+S1088+S1128+S1131+S1140+S1160+S1174+S1311+S1329+S1379+S1391+S1442+S1469),2)</f>
        <v>1047695.35</v>
      </c>
    </row>
    <row r="784" spans="1:19" ht="15.75" hidden="1" x14ac:dyDescent="0.25">
      <c r="A784" s="161" t="s">
        <v>1056</v>
      </c>
      <c r="B784" s="162"/>
      <c r="C784" s="167"/>
      <c r="D784" s="30"/>
      <c r="E784" s="44"/>
      <c r="F784" s="50"/>
      <c r="G784" s="50"/>
      <c r="H784" s="50"/>
      <c r="I784" s="50"/>
      <c r="J784" s="50"/>
      <c r="K784" s="50"/>
      <c r="L784" s="23"/>
      <c r="M784" s="50"/>
      <c r="N784" s="51"/>
      <c r="O784" s="50"/>
      <c r="P784" s="50"/>
      <c r="Q784" s="50"/>
      <c r="R784" s="50"/>
      <c r="S784" s="50"/>
    </row>
    <row r="785" spans="1:19" hidden="1" x14ac:dyDescent="0.25">
      <c r="A785" s="78">
        <v>1</v>
      </c>
      <c r="B785" s="74" t="s">
        <v>21</v>
      </c>
      <c r="C785" s="95">
        <f>ROUND(SUM(D785+E785+F785+G785+H785+I785+J785+K785+M785+O785+P785+Q785+R785+S785),2)</f>
        <v>214430.67</v>
      </c>
      <c r="D785" s="43">
        <v>4472.12</v>
      </c>
      <c r="E785" s="44"/>
      <c r="F785" s="47">
        <v>209958.55</v>
      </c>
      <c r="G785" s="47"/>
      <c r="H785" s="47"/>
      <c r="I785" s="47"/>
      <c r="J785" s="47"/>
      <c r="K785" s="44"/>
      <c r="L785" s="30"/>
      <c r="M785" s="44"/>
      <c r="N785" s="44"/>
      <c r="O785" s="48"/>
      <c r="P785" s="44"/>
      <c r="Q785" s="44"/>
      <c r="R785" s="44"/>
      <c r="S785" s="44"/>
    </row>
    <row r="786" spans="1:19" hidden="1" x14ac:dyDescent="0.25">
      <c r="A786" s="78">
        <v>2</v>
      </c>
      <c r="B786" s="42" t="s">
        <v>23</v>
      </c>
      <c r="C786" s="95">
        <f>ROUND(SUM(D786+E786+F786+G786+H786+I786+J786+K786+M786+O786+P786+Q786+R786+S786),2)</f>
        <v>25323616.420000002</v>
      </c>
      <c r="D786" s="43">
        <v>534499.78</v>
      </c>
      <c r="E786" s="44"/>
      <c r="F786" s="44"/>
      <c r="G786" s="44"/>
      <c r="H786" s="44">
        <v>3621649.78</v>
      </c>
      <c r="I786" s="44">
        <v>887174.58</v>
      </c>
      <c r="J786" s="44">
        <v>1256933.51</v>
      </c>
      <c r="K786" s="44"/>
      <c r="L786" s="30"/>
      <c r="M786" s="44"/>
      <c r="N786" s="44"/>
      <c r="O786" s="45"/>
      <c r="P786" s="44"/>
      <c r="Q786" s="45"/>
      <c r="R786" s="44">
        <v>19023358.77</v>
      </c>
      <c r="S786" s="44"/>
    </row>
    <row r="787" spans="1:19" hidden="1" x14ac:dyDescent="0.25">
      <c r="A787" s="78">
        <v>3</v>
      </c>
      <c r="B787" s="42" t="s">
        <v>26</v>
      </c>
      <c r="C787" s="95">
        <f>ROUND(SUM(D787+E787+F787+G787+H787+I787+J787+K787+M787+O787+P787+Q787+R787+S787),2)</f>
        <v>18905292.640000001</v>
      </c>
      <c r="D787" s="43">
        <v>394284.47</v>
      </c>
      <c r="E787" s="44"/>
      <c r="F787" s="48"/>
      <c r="G787" s="44"/>
      <c r="H787" s="48">
        <v>1990676.6</v>
      </c>
      <c r="I787" s="48">
        <v>745924.05</v>
      </c>
      <c r="J787" s="48">
        <v>1180024.49</v>
      </c>
      <c r="K787" s="44"/>
      <c r="L787" s="30"/>
      <c r="M787" s="44"/>
      <c r="N787" s="44"/>
      <c r="O787" s="45"/>
      <c r="P787" s="44"/>
      <c r="Q787" s="45"/>
      <c r="R787" s="44">
        <v>14594383.029999999</v>
      </c>
      <c r="S787" s="44"/>
    </row>
    <row r="788" spans="1:19" hidden="1" x14ac:dyDescent="0.25">
      <c r="A788" s="78">
        <v>4</v>
      </c>
      <c r="B788" s="46" t="s">
        <v>27</v>
      </c>
      <c r="C788" s="95">
        <f>ROUND(SUM(D788+E788+F788+G788+H788+I788+J788+K788+M788+O788+P788+Q788+R788+S788),2)</f>
        <v>14694381.09</v>
      </c>
      <c r="D788" s="43">
        <v>306462.65999999997</v>
      </c>
      <c r="E788" s="44"/>
      <c r="F788" s="47"/>
      <c r="G788" s="44"/>
      <c r="H788" s="47"/>
      <c r="I788" s="47"/>
      <c r="J788" s="47"/>
      <c r="K788" s="44"/>
      <c r="L788" s="30"/>
      <c r="M788" s="44"/>
      <c r="N788" s="44"/>
      <c r="O788" s="45"/>
      <c r="P788" s="44"/>
      <c r="Q788" s="47"/>
      <c r="R788" s="44">
        <v>14387918.43</v>
      </c>
      <c r="S788" s="44"/>
    </row>
    <row r="789" spans="1:19" hidden="1" x14ac:dyDescent="0.25">
      <c r="A789" s="185" t="s">
        <v>1233</v>
      </c>
      <c r="B789" s="186"/>
      <c r="C789" s="77">
        <f>ROUND(SUM(D789+E789+F789+G789+H789+I789+J789+K789+M789+O789+P789+Q789+R789+S789),2)</f>
        <v>59137720.82</v>
      </c>
      <c r="D789" s="49">
        <f t="shared" ref="D789:S789" si="52">ROUND(SUM(D785:D788),2)</f>
        <v>1239719.03</v>
      </c>
      <c r="E789" s="49">
        <f t="shared" si="52"/>
        <v>0</v>
      </c>
      <c r="F789" s="49">
        <f t="shared" si="52"/>
        <v>209958.55</v>
      </c>
      <c r="G789" s="49">
        <f t="shared" si="52"/>
        <v>0</v>
      </c>
      <c r="H789" s="49">
        <f t="shared" si="52"/>
        <v>5612326.3799999999</v>
      </c>
      <c r="I789" s="49">
        <f t="shared" si="52"/>
        <v>1633098.63</v>
      </c>
      <c r="J789" s="49">
        <f t="shared" si="52"/>
        <v>2436958</v>
      </c>
      <c r="K789" s="49">
        <f t="shared" si="52"/>
        <v>0</v>
      </c>
      <c r="L789" s="49">
        <f t="shared" si="52"/>
        <v>0</v>
      </c>
      <c r="M789" s="49">
        <f t="shared" si="52"/>
        <v>0</v>
      </c>
      <c r="N789" s="49">
        <f t="shared" si="52"/>
        <v>0</v>
      </c>
      <c r="O789" s="49">
        <f t="shared" si="52"/>
        <v>0</v>
      </c>
      <c r="P789" s="49">
        <f t="shared" si="52"/>
        <v>0</v>
      </c>
      <c r="Q789" s="49">
        <f t="shared" si="52"/>
        <v>0</v>
      </c>
      <c r="R789" s="49">
        <f t="shared" si="52"/>
        <v>48005660.229999997</v>
      </c>
      <c r="S789" s="49">
        <f t="shared" si="52"/>
        <v>0</v>
      </c>
    </row>
    <row r="790" spans="1:19" ht="15.75" hidden="1" x14ac:dyDescent="0.25">
      <c r="A790" s="161" t="s">
        <v>1060</v>
      </c>
      <c r="B790" s="162"/>
      <c r="C790" s="167"/>
      <c r="D790" s="30"/>
      <c r="E790" s="44"/>
      <c r="F790" s="50"/>
      <c r="G790" s="50"/>
      <c r="H790" s="50"/>
      <c r="I790" s="50"/>
      <c r="J790" s="50"/>
      <c r="K790" s="50"/>
      <c r="L790" s="23"/>
      <c r="M790" s="50"/>
      <c r="N790" s="51"/>
      <c r="O790" s="50"/>
      <c r="P790" s="50"/>
      <c r="Q790" s="50"/>
      <c r="R790" s="50"/>
      <c r="S790" s="50"/>
    </row>
    <row r="791" spans="1:19" hidden="1" x14ac:dyDescent="0.25">
      <c r="A791" s="78">
        <v>5</v>
      </c>
      <c r="B791" s="74" t="s">
        <v>1047</v>
      </c>
      <c r="C791" s="95">
        <f>ROUND(SUM(D791+E791+F791+G791+H791+I791+J791+K791+M791+O791+P791+Q791+R791+S791),2)</f>
        <v>128822.71</v>
      </c>
      <c r="D791" s="43"/>
      <c r="E791" s="44">
        <v>128822.71</v>
      </c>
      <c r="F791" s="47"/>
      <c r="G791" s="47"/>
      <c r="H791" s="47"/>
      <c r="I791" s="47"/>
      <c r="J791" s="47"/>
      <c r="K791" s="44"/>
      <c r="L791" s="30"/>
      <c r="M791" s="44"/>
      <c r="N791" s="44"/>
      <c r="O791" s="48"/>
      <c r="P791" s="44"/>
      <c r="Q791" s="44"/>
      <c r="R791" s="44"/>
      <c r="S791" s="44"/>
    </row>
    <row r="792" spans="1:19" ht="24.75" hidden="1" customHeight="1" x14ac:dyDescent="0.25">
      <c r="A792" s="78">
        <v>6</v>
      </c>
      <c r="B792" s="42" t="s">
        <v>1048</v>
      </c>
      <c r="C792" s="95">
        <f>ROUND(SUM(D792+E792+F792+G792+H792+I792+J792+K792+M792+O792+P792+Q792+R792+S792),2)</f>
        <v>138022.53</v>
      </c>
      <c r="D792" s="43"/>
      <c r="E792" s="44">
        <v>138022.53</v>
      </c>
      <c r="F792" s="44"/>
      <c r="G792" s="44"/>
      <c r="H792" s="44"/>
      <c r="I792" s="44"/>
      <c r="J792" s="44"/>
      <c r="K792" s="44"/>
      <c r="L792" s="30"/>
      <c r="M792" s="44"/>
      <c r="N792" s="44"/>
      <c r="O792" s="48"/>
      <c r="P792" s="44"/>
      <c r="Q792" s="45"/>
      <c r="R792" s="44"/>
      <c r="S792" s="44"/>
    </row>
    <row r="793" spans="1:19" hidden="1" x14ac:dyDescent="0.25">
      <c r="A793" s="154" t="s">
        <v>1234</v>
      </c>
      <c r="B793" s="155"/>
      <c r="C793" s="77">
        <f>ROUND(SUM(D793+E793+F793+G793+H793+I793+J793+K793+M793+O793+P793+Q793+R793+S793),2)</f>
        <v>266845.24</v>
      </c>
      <c r="D793" s="49">
        <f t="shared" ref="D793:S793" si="53">ROUND(SUM(D791:D792),2)</f>
        <v>0</v>
      </c>
      <c r="E793" s="49">
        <f t="shared" si="53"/>
        <v>266845.24</v>
      </c>
      <c r="F793" s="49">
        <f t="shared" si="53"/>
        <v>0</v>
      </c>
      <c r="G793" s="49">
        <f t="shared" si="53"/>
        <v>0</v>
      </c>
      <c r="H793" s="49">
        <f t="shared" si="53"/>
        <v>0</v>
      </c>
      <c r="I793" s="49">
        <f t="shared" si="53"/>
        <v>0</v>
      </c>
      <c r="J793" s="49">
        <f t="shared" si="53"/>
        <v>0</v>
      </c>
      <c r="K793" s="49">
        <f t="shared" si="53"/>
        <v>0</v>
      </c>
      <c r="L793" s="49">
        <f t="shared" si="53"/>
        <v>0</v>
      </c>
      <c r="M793" s="49">
        <f t="shared" si="53"/>
        <v>0</v>
      </c>
      <c r="N793" s="49">
        <f t="shared" si="53"/>
        <v>0</v>
      </c>
      <c r="O793" s="49">
        <f t="shared" si="53"/>
        <v>0</v>
      </c>
      <c r="P793" s="49">
        <f t="shared" si="53"/>
        <v>0</v>
      </c>
      <c r="Q793" s="49">
        <f t="shared" si="53"/>
        <v>0</v>
      </c>
      <c r="R793" s="49">
        <f t="shared" si="53"/>
        <v>0</v>
      </c>
      <c r="S793" s="49">
        <f t="shared" si="53"/>
        <v>0</v>
      </c>
    </row>
    <row r="794" spans="1:19" ht="15.75" hidden="1" x14ac:dyDescent="0.25">
      <c r="A794" s="180" t="s">
        <v>1057</v>
      </c>
      <c r="B794" s="181"/>
      <c r="C794" s="182"/>
      <c r="D794" s="79"/>
      <c r="E794" s="44"/>
      <c r="F794" s="44"/>
      <c r="G794" s="44"/>
      <c r="H794" s="44"/>
      <c r="I794" s="44"/>
      <c r="J794" s="44"/>
      <c r="K794" s="44"/>
      <c r="L794" s="72"/>
      <c r="M794" s="44"/>
      <c r="N794" s="77"/>
      <c r="O794" s="44"/>
      <c r="P794" s="44"/>
      <c r="Q794" s="44"/>
      <c r="R794" s="44"/>
      <c r="S794" s="48"/>
    </row>
    <row r="795" spans="1:19" hidden="1" x14ac:dyDescent="0.25">
      <c r="A795" s="78">
        <v>7</v>
      </c>
      <c r="B795" s="42" t="s">
        <v>31</v>
      </c>
      <c r="C795" s="95">
        <f>ROUND(SUM(D795+E795+F795+G795+H795+I795+J795+K795+M795+O795+P795+Q795+R795+S795),2)</f>
        <v>2125699.7799999998</v>
      </c>
      <c r="D795" s="43">
        <v>44536.89</v>
      </c>
      <c r="E795" s="44"/>
      <c r="F795" s="47"/>
      <c r="G795" s="47">
        <v>2081162.89</v>
      </c>
      <c r="H795" s="47"/>
      <c r="I795" s="47"/>
      <c r="J795" s="47"/>
      <c r="K795" s="44"/>
      <c r="L795" s="30"/>
      <c r="M795" s="44"/>
      <c r="N795" s="44"/>
      <c r="O795" s="48"/>
      <c r="P795" s="44"/>
      <c r="Q795" s="44"/>
      <c r="R795" s="44"/>
      <c r="S795" s="44"/>
    </row>
    <row r="796" spans="1:19" hidden="1" x14ac:dyDescent="0.25">
      <c r="A796" s="78">
        <v>8</v>
      </c>
      <c r="B796" s="42" t="s">
        <v>32</v>
      </c>
      <c r="C796" s="95">
        <f>ROUND(SUM(D796+E796+F796+G796+H796+I796+J796+K796+M796+O796+P796+Q796+R796+S796),2)</f>
        <v>3006042.58</v>
      </c>
      <c r="D796" s="43">
        <v>61530.380000000005</v>
      </c>
      <c r="E796" s="44"/>
      <c r="F796" s="47">
        <v>447823.55</v>
      </c>
      <c r="G796" s="47">
        <v>2163635.1800000002</v>
      </c>
      <c r="H796" s="47"/>
      <c r="I796" s="47"/>
      <c r="J796" s="47">
        <v>333053.46999999997</v>
      </c>
      <c r="K796" s="44"/>
      <c r="L796" s="30"/>
      <c r="M796" s="44"/>
      <c r="N796" s="44"/>
      <c r="O796" s="48"/>
      <c r="P796" s="44"/>
      <c r="Q796" s="44"/>
      <c r="R796" s="44"/>
      <c r="S796" s="44"/>
    </row>
    <row r="797" spans="1:19" hidden="1" x14ac:dyDescent="0.25">
      <c r="A797" s="147" t="s">
        <v>1227</v>
      </c>
      <c r="B797" s="147"/>
      <c r="C797" s="77">
        <f>ROUND(SUM(D797+E797+F797+G797+H797+I797+J797+K797+M797+O797+P797+Q797+R797+S797),2)</f>
        <v>5131742.3600000003</v>
      </c>
      <c r="D797" s="49">
        <f t="shared" ref="D797:M797" si="54">ROUND(SUM(D795:D796),2)</f>
        <v>106067.27</v>
      </c>
      <c r="E797" s="49">
        <f t="shared" si="54"/>
        <v>0</v>
      </c>
      <c r="F797" s="49">
        <f t="shared" si="54"/>
        <v>447823.55</v>
      </c>
      <c r="G797" s="49">
        <f t="shared" si="54"/>
        <v>4244798.07</v>
      </c>
      <c r="H797" s="49">
        <f t="shared" si="54"/>
        <v>0</v>
      </c>
      <c r="I797" s="49">
        <f t="shared" si="54"/>
        <v>0</v>
      </c>
      <c r="J797" s="49">
        <f t="shared" si="54"/>
        <v>333053.46999999997</v>
      </c>
      <c r="K797" s="49">
        <f t="shared" si="54"/>
        <v>0</v>
      </c>
      <c r="L797" s="49">
        <f t="shared" si="54"/>
        <v>0</v>
      </c>
      <c r="M797" s="49">
        <f t="shared" si="54"/>
        <v>0</v>
      </c>
      <c r="N797" s="116" t="s">
        <v>18</v>
      </c>
      <c r="O797" s="49">
        <f>ROUND(SUM(O795:O796),2)</f>
        <v>0</v>
      </c>
      <c r="P797" s="49">
        <f>ROUND(SUM(P795:P796),2)</f>
        <v>0</v>
      </c>
      <c r="Q797" s="49">
        <f>ROUND(SUM(Q795:Q796),2)</f>
        <v>0</v>
      </c>
      <c r="R797" s="49">
        <f>ROUND(SUM(R795:R796),2)</f>
        <v>0</v>
      </c>
      <c r="S797" s="49">
        <f>ROUND(SUM(S795:S796),2)</f>
        <v>0</v>
      </c>
    </row>
    <row r="798" spans="1:19" ht="15.75" hidden="1" x14ac:dyDescent="0.25">
      <c r="A798" s="156" t="s">
        <v>1148</v>
      </c>
      <c r="B798" s="157"/>
      <c r="C798" s="158"/>
      <c r="D798" s="61"/>
      <c r="E798" s="44"/>
      <c r="F798" s="44"/>
      <c r="G798" s="44"/>
      <c r="H798" s="44"/>
      <c r="I798" s="44"/>
      <c r="J798" s="44"/>
      <c r="K798" s="44"/>
      <c r="L798" s="72"/>
      <c r="M798" s="44"/>
      <c r="N798" s="77"/>
      <c r="O798" s="44"/>
      <c r="P798" s="44"/>
      <c r="Q798" s="44"/>
      <c r="R798" s="44"/>
      <c r="S798" s="48"/>
    </row>
    <row r="799" spans="1:19" hidden="1" x14ac:dyDescent="0.25">
      <c r="A799" s="78">
        <v>9</v>
      </c>
      <c r="B799" s="46" t="s">
        <v>41</v>
      </c>
      <c r="C799" s="95">
        <f t="shared" ref="C799:C839" si="55">ROUND(SUM(D799+E799+F799+G799+H799+I799+J799+K799+M799+O799+P799+Q799+R799+S799),2)</f>
        <v>8326838.9400000004</v>
      </c>
      <c r="D799" s="43">
        <v>23618.55</v>
      </c>
      <c r="E799" s="44"/>
      <c r="F799" s="44"/>
      <c r="G799" s="44"/>
      <c r="H799" s="44">
        <v>3208919.17</v>
      </c>
      <c r="I799" s="44">
        <v>1360809.31</v>
      </c>
      <c r="J799" s="44">
        <v>665314.17000000004</v>
      </c>
      <c r="K799" s="44"/>
      <c r="L799" s="30"/>
      <c r="M799" s="44"/>
      <c r="N799" s="44"/>
      <c r="O799" s="45"/>
      <c r="P799" s="44">
        <v>3068177.74</v>
      </c>
      <c r="Q799" s="44"/>
      <c r="R799" s="44"/>
      <c r="S799" s="44"/>
    </row>
    <row r="800" spans="1:19" hidden="1" x14ac:dyDescent="0.25">
      <c r="A800" s="78">
        <v>10</v>
      </c>
      <c r="B800" s="46" t="s">
        <v>42</v>
      </c>
      <c r="C800" s="95">
        <f t="shared" si="55"/>
        <v>8895688.8200000003</v>
      </c>
      <c r="D800" s="43">
        <v>15883.18</v>
      </c>
      <c r="E800" s="44"/>
      <c r="F800" s="44"/>
      <c r="G800" s="47">
        <v>2659784.96</v>
      </c>
      <c r="H800" s="44">
        <v>1640917.63</v>
      </c>
      <c r="I800" s="44">
        <v>688075.66</v>
      </c>
      <c r="J800" s="44">
        <v>872316.62</v>
      </c>
      <c r="K800" s="44"/>
      <c r="L800" s="30"/>
      <c r="M800" s="44"/>
      <c r="N800" s="44"/>
      <c r="O800" s="48"/>
      <c r="P800" s="44">
        <v>3018710.77</v>
      </c>
      <c r="Q800" s="48"/>
      <c r="R800" s="44"/>
      <c r="S800" s="44"/>
    </row>
    <row r="801" spans="1:19" hidden="1" x14ac:dyDescent="0.25">
      <c r="A801" s="78">
        <v>11</v>
      </c>
      <c r="B801" s="46" t="s">
        <v>43</v>
      </c>
      <c r="C801" s="95">
        <f t="shared" si="55"/>
        <v>15927641.09</v>
      </c>
      <c r="D801" s="43">
        <v>39085.85</v>
      </c>
      <c r="E801" s="44"/>
      <c r="F801" s="44"/>
      <c r="G801" s="47">
        <v>6157292.5800000001</v>
      </c>
      <c r="H801" s="44">
        <v>3216372.8</v>
      </c>
      <c r="I801" s="44">
        <v>1390112.4500000002</v>
      </c>
      <c r="J801" s="44">
        <v>2089342.19</v>
      </c>
      <c r="K801" s="44"/>
      <c r="L801" s="30"/>
      <c r="M801" s="44"/>
      <c r="N801" s="44"/>
      <c r="O801" s="48"/>
      <c r="P801" s="44">
        <v>3035435.22</v>
      </c>
      <c r="Q801" s="48"/>
      <c r="R801" s="44"/>
      <c r="S801" s="44"/>
    </row>
    <row r="802" spans="1:19" hidden="1" x14ac:dyDescent="0.25">
      <c r="A802" s="78">
        <v>12</v>
      </c>
      <c r="B802" s="46" t="s">
        <v>44</v>
      </c>
      <c r="C802" s="95">
        <f t="shared" si="55"/>
        <v>12372272.16</v>
      </c>
      <c r="D802" s="43">
        <v>30361.1</v>
      </c>
      <c r="E802" s="44"/>
      <c r="F802" s="44"/>
      <c r="G802" s="47"/>
      <c r="H802" s="44"/>
      <c r="I802" s="44"/>
      <c r="J802" s="44"/>
      <c r="K802" s="44"/>
      <c r="L802" s="30"/>
      <c r="M802" s="44"/>
      <c r="N802" s="44"/>
      <c r="O802" s="48"/>
      <c r="P802" s="44"/>
      <c r="Q802" s="48"/>
      <c r="R802" s="44">
        <v>12341911.060000001</v>
      </c>
      <c r="S802" s="44"/>
    </row>
    <row r="803" spans="1:19" hidden="1" x14ac:dyDescent="0.25">
      <c r="A803" s="78">
        <v>13</v>
      </c>
      <c r="B803" s="42" t="s">
        <v>46</v>
      </c>
      <c r="C803" s="37">
        <f t="shared" si="55"/>
        <v>3850069.02</v>
      </c>
      <c r="D803" s="43">
        <v>29039.82</v>
      </c>
      <c r="E803" s="39"/>
      <c r="F803" s="44"/>
      <c r="G803" s="44"/>
      <c r="H803" s="44">
        <v>1665987.6</v>
      </c>
      <c r="I803" s="44">
        <v>476352</v>
      </c>
      <c r="J803" s="44">
        <v>1678689.6</v>
      </c>
      <c r="K803" s="44"/>
      <c r="L803" s="30"/>
      <c r="M803" s="44"/>
      <c r="N803" s="44"/>
      <c r="O803" s="45"/>
      <c r="P803" s="44"/>
      <c r="Q803" s="45"/>
      <c r="R803" s="44"/>
      <c r="S803" s="44"/>
    </row>
    <row r="804" spans="1:19" hidden="1" x14ac:dyDescent="0.25">
      <c r="A804" s="78">
        <v>14</v>
      </c>
      <c r="B804" s="74" t="s">
        <v>736</v>
      </c>
      <c r="C804" s="95">
        <f t="shared" si="55"/>
        <v>227140.64</v>
      </c>
      <c r="D804" s="43"/>
      <c r="E804" s="44">
        <v>227140.64</v>
      </c>
      <c r="F804" s="45"/>
      <c r="G804" s="47"/>
      <c r="H804" s="45"/>
      <c r="I804" s="45"/>
      <c r="J804" s="45"/>
      <c r="K804" s="44"/>
      <c r="L804" s="30"/>
      <c r="M804" s="44"/>
      <c r="N804" s="44"/>
      <c r="O804" s="48"/>
      <c r="P804" s="44"/>
      <c r="Q804" s="48"/>
      <c r="R804" s="44"/>
      <c r="S804" s="44"/>
    </row>
    <row r="805" spans="1:19" hidden="1" x14ac:dyDescent="0.25">
      <c r="A805" s="78">
        <v>15</v>
      </c>
      <c r="B805" s="46" t="s">
        <v>737</v>
      </c>
      <c r="C805" s="95">
        <f t="shared" si="55"/>
        <v>306919.8</v>
      </c>
      <c r="D805" s="43"/>
      <c r="E805" s="44">
        <v>306919.8</v>
      </c>
      <c r="F805" s="44"/>
      <c r="G805" s="44"/>
      <c r="H805" s="44"/>
      <c r="I805" s="44"/>
      <c r="J805" s="44"/>
      <c r="K805" s="47"/>
      <c r="L805" s="30"/>
      <c r="M805" s="44"/>
      <c r="N805" s="44"/>
      <c r="O805" s="48"/>
      <c r="P805" s="44"/>
      <c r="Q805" s="44"/>
      <c r="R805" s="44"/>
      <c r="S805" s="44"/>
    </row>
    <row r="806" spans="1:19" hidden="1" x14ac:dyDescent="0.25">
      <c r="A806" s="78">
        <v>16</v>
      </c>
      <c r="B806" s="46" t="s">
        <v>48</v>
      </c>
      <c r="C806" s="95">
        <f t="shared" si="55"/>
        <v>19118337.120000001</v>
      </c>
      <c r="D806" s="43">
        <v>46915.7</v>
      </c>
      <c r="E806" s="44"/>
      <c r="F806" s="44">
        <v>1938304.24</v>
      </c>
      <c r="G806" s="47">
        <v>5924230.6900000004</v>
      </c>
      <c r="H806" s="44"/>
      <c r="I806" s="44"/>
      <c r="J806" s="44"/>
      <c r="K806" s="44"/>
      <c r="L806" s="30"/>
      <c r="M806" s="44"/>
      <c r="N806" s="44"/>
      <c r="O806" s="48"/>
      <c r="P806" s="44"/>
      <c r="Q806" s="44"/>
      <c r="R806" s="44">
        <v>11208886.49</v>
      </c>
      <c r="S806" s="44"/>
    </row>
    <row r="807" spans="1:19" hidden="1" x14ac:dyDescent="0.25">
      <c r="A807" s="78">
        <v>17</v>
      </c>
      <c r="B807" s="46" t="s">
        <v>49</v>
      </c>
      <c r="C807" s="95">
        <f t="shared" si="55"/>
        <v>21773156.199999999</v>
      </c>
      <c r="D807" s="43">
        <v>53432.290000000008</v>
      </c>
      <c r="E807" s="44"/>
      <c r="F807" s="44">
        <v>1772080.46</v>
      </c>
      <c r="G807" s="47"/>
      <c r="H807" s="44"/>
      <c r="I807" s="44"/>
      <c r="J807" s="44"/>
      <c r="K807" s="44"/>
      <c r="L807" s="30"/>
      <c r="M807" s="44"/>
      <c r="N807" s="44" t="s">
        <v>54</v>
      </c>
      <c r="O807" s="48">
        <v>7854379.5700000003</v>
      </c>
      <c r="P807" s="44"/>
      <c r="Q807" s="44"/>
      <c r="R807" s="44">
        <v>12093263.880000001</v>
      </c>
      <c r="S807" s="44"/>
    </row>
    <row r="808" spans="1:19" hidden="1" x14ac:dyDescent="0.25">
      <c r="A808" s="78">
        <v>18</v>
      </c>
      <c r="B808" s="46" t="s">
        <v>50</v>
      </c>
      <c r="C808" s="95">
        <f t="shared" si="55"/>
        <v>10377767.91</v>
      </c>
      <c r="D808" s="43">
        <v>25466.659999999996</v>
      </c>
      <c r="E808" s="44"/>
      <c r="F808" s="44">
        <v>1943047.19</v>
      </c>
      <c r="G808" s="47"/>
      <c r="H808" s="44"/>
      <c r="I808" s="44"/>
      <c r="J808" s="44"/>
      <c r="K808" s="44"/>
      <c r="L808" s="30"/>
      <c r="M808" s="44"/>
      <c r="N808" s="44" t="s">
        <v>54</v>
      </c>
      <c r="O808" s="48">
        <v>8409254.0600000005</v>
      </c>
      <c r="P808" s="44"/>
      <c r="Q808" s="44"/>
      <c r="R808" s="44"/>
      <c r="S808" s="44"/>
    </row>
    <row r="809" spans="1:19" hidden="1" x14ac:dyDescent="0.25">
      <c r="A809" s="78">
        <v>19</v>
      </c>
      <c r="B809" s="46" t="s">
        <v>51</v>
      </c>
      <c r="C809" s="95">
        <f t="shared" si="55"/>
        <v>8106408.4100000001</v>
      </c>
      <c r="D809" s="43">
        <v>19892.84</v>
      </c>
      <c r="E809" s="44"/>
      <c r="F809" s="45">
        <v>1392050.87</v>
      </c>
      <c r="G809" s="44"/>
      <c r="H809" s="44"/>
      <c r="I809" s="44"/>
      <c r="J809" s="44"/>
      <c r="K809" s="44"/>
      <c r="L809" s="30"/>
      <c r="M809" s="44"/>
      <c r="N809" s="53" t="s">
        <v>54</v>
      </c>
      <c r="O809" s="54">
        <v>3480429.93</v>
      </c>
      <c r="P809" s="44"/>
      <c r="Q809" s="45">
        <v>3214034.77</v>
      </c>
      <c r="R809" s="44"/>
      <c r="S809" s="44"/>
    </row>
    <row r="810" spans="1:19" hidden="1" x14ac:dyDescent="0.25">
      <c r="A810" s="78">
        <v>20</v>
      </c>
      <c r="B810" s="46" t="s">
        <v>52</v>
      </c>
      <c r="C810" s="95">
        <f t="shared" si="55"/>
        <v>23524509.25</v>
      </c>
      <c r="D810" s="43">
        <f>ROUND((F810+G810+H810+I810+J810+K810+M810+O810+P810+Q810+R810+S810)*0.0214,2)</f>
        <v>492876.93</v>
      </c>
      <c r="E810" s="44"/>
      <c r="F810" s="48">
        <v>2036935.9</v>
      </c>
      <c r="G810" s="48"/>
      <c r="H810" s="48"/>
      <c r="I810" s="48"/>
      <c r="J810" s="48"/>
      <c r="K810" s="44"/>
      <c r="L810" s="30"/>
      <c r="M810" s="44"/>
      <c r="N810" s="53" t="s">
        <v>54</v>
      </c>
      <c r="O810" s="48">
        <v>7731699.4100000001</v>
      </c>
      <c r="P810" s="44"/>
      <c r="Q810" s="47"/>
      <c r="R810" s="44">
        <v>13262997.01</v>
      </c>
      <c r="S810" s="44"/>
    </row>
    <row r="811" spans="1:19" hidden="1" x14ac:dyDescent="0.25">
      <c r="A811" s="78">
        <v>21</v>
      </c>
      <c r="B811" s="46" t="s">
        <v>55</v>
      </c>
      <c r="C811" s="95">
        <f t="shared" si="55"/>
        <v>21994362.960000001</v>
      </c>
      <c r="D811" s="43">
        <v>53973.36</v>
      </c>
      <c r="E811" s="44"/>
      <c r="F811" s="44">
        <v>1952220</v>
      </c>
      <c r="G811" s="48"/>
      <c r="H811" s="44">
        <v>2505724.7999999998</v>
      </c>
      <c r="I811" s="44">
        <v>1092327.6000000001</v>
      </c>
      <c r="J811" s="44">
        <v>1973732.4</v>
      </c>
      <c r="K811" s="44"/>
      <c r="L811" s="30"/>
      <c r="M811" s="44"/>
      <c r="N811" s="44"/>
      <c r="O811" s="44"/>
      <c r="P811" s="44">
        <v>2280352.7999999998</v>
      </c>
      <c r="Q811" s="45"/>
      <c r="R811" s="44">
        <v>12136032</v>
      </c>
      <c r="S811" s="44"/>
    </row>
    <row r="812" spans="1:19" hidden="1" x14ac:dyDescent="0.25">
      <c r="A812" s="78">
        <v>22</v>
      </c>
      <c r="B812" s="46" t="s">
        <v>56</v>
      </c>
      <c r="C812" s="95">
        <f t="shared" si="55"/>
        <v>8915370.1899999995</v>
      </c>
      <c r="D812" s="43">
        <v>21882.190000000002</v>
      </c>
      <c r="E812" s="44"/>
      <c r="F812" s="47">
        <v>2108589.6</v>
      </c>
      <c r="G812" s="45">
        <v>2101887.6</v>
      </c>
      <c r="H812" s="47">
        <v>1123551.6000000001</v>
      </c>
      <c r="I812" s="47">
        <v>350300.4</v>
      </c>
      <c r="J812" s="47">
        <v>640807.19999999995</v>
      </c>
      <c r="K812" s="44"/>
      <c r="L812" s="30"/>
      <c r="M812" s="44"/>
      <c r="N812" s="44"/>
      <c r="O812" s="44"/>
      <c r="P812" s="44">
        <v>2568351.6</v>
      </c>
      <c r="Q812" s="44"/>
      <c r="R812" s="44"/>
      <c r="S812" s="44"/>
    </row>
    <row r="813" spans="1:19" hidden="1" x14ac:dyDescent="0.25">
      <c r="A813" s="78">
        <v>23</v>
      </c>
      <c r="B813" s="46" t="s">
        <v>738</v>
      </c>
      <c r="C813" s="95">
        <f t="shared" si="55"/>
        <v>372731.77</v>
      </c>
      <c r="D813" s="43"/>
      <c r="E813" s="44">
        <v>372731.77</v>
      </c>
      <c r="F813" s="48"/>
      <c r="G813" s="48"/>
      <c r="H813" s="48"/>
      <c r="I813" s="48"/>
      <c r="J813" s="48"/>
      <c r="K813" s="44"/>
      <c r="L813" s="30"/>
      <c r="M813" s="44"/>
      <c r="N813" s="44"/>
      <c r="O813" s="45"/>
      <c r="P813" s="48"/>
      <c r="Q813" s="44"/>
      <c r="R813" s="44"/>
      <c r="S813" s="44"/>
    </row>
    <row r="814" spans="1:19" hidden="1" x14ac:dyDescent="0.25">
      <c r="A814" s="78">
        <v>24</v>
      </c>
      <c r="B814" s="46" t="s">
        <v>739</v>
      </c>
      <c r="C814" s="95">
        <f t="shared" si="55"/>
        <v>478946.84</v>
      </c>
      <c r="D814" s="43"/>
      <c r="E814" s="44">
        <v>478946.84</v>
      </c>
      <c r="F814" s="45"/>
      <c r="G814" s="44"/>
      <c r="H814" s="48"/>
      <c r="I814" s="48"/>
      <c r="J814" s="48"/>
      <c r="K814" s="44"/>
      <c r="L814" s="30"/>
      <c r="M814" s="44"/>
      <c r="N814" s="44"/>
      <c r="O814" s="47"/>
      <c r="P814" s="44"/>
      <c r="Q814" s="47"/>
      <c r="R814" s="44"/>
      <c r="S814" s="44"/>
    </row>
    <row r="815" spans="1:19" hidden="1" x14ac:dyDescent="0.25">
      <c r="A815" s="78">
        <v>25</v>
      </c>
      <c r="B815" s="46" t="s">
        <v>740</v>
      </c>
      <c r="C815" s="95">
        <f t="shared" si="55"/>
        <v>547043.68999999994</v>
      </c>
      <c r="D815" s="43"/>
      <c r="E815" s="44">
        <v>547043.68999999994</v>
      </c>
      <c r="F815" s="48"/>
      <c r="G815" s="48"/>
      <c r="H815" s="47"/>
      <c r="I815" s="47"/>
      <c r="J815" s="47"/>
      <c r="K815" s="44"/>
      <c r="L815" s="30"/>
      <c r="M815" s="44"/>
      <c r="N815" s="44"/>
      <c r="O815" s="48"/>
      <c r="P815" s="44"/>
      <c r="Q815" s="45"/>
      <c r="R815" s="44"/>
      <c r="S815" s="44"/>
    </row>
    <row r="816" spans="1:19" hidden="1" x14ac:dyDescent="0.25">
      <c r="A816" s="78">
        <v>26</v>
      </c>
      <c r="B816" s="46" t="s">
        <v>741</v>
      </c>
      <c r="C816" s="95">
        <f t="shared" si="55"/>
        <v>467298.28</v>
      </c>
      <c r="D816" s="43"/>
      <c r="E816" s="44">
        <v>467298.28</v>
      </c>
      <c r="F816" s="47"/>
      <c r="G816" s="44"/>
      <c r="H816" s="44"/>
      <c r="I816" s="44"/>
      <c r="J816" s="44"/>
      <c r="K816" s="44"/>
      <c r="L816" s="30"/>
      <c r="M816" s="44"/>
      <c r="N816" s="44"/>
      <c r="O816" s="48"/>
      <c r="P816" s="44"/>
      <c r="Q816" s="48"/>
      <c r="R816" s="44"/>
      <c r="S816" s="44"/>
    </row>
    <row r="817" spans="1:19" hidden="1" x14ac:dyDescent="0.25">
      <c r="A817" s="78">
        <v>27</v>
      </c>
      <c r="B817" s="42" t="s">
        <v>742</v>
      </c>
      <c r="C817" s="95">
        <f t="shared" si="55"/>
        <v>484215.3</v>
      </c>
      <c r="D817" s="43"/>
      <c r="E817" s="44">
        <v>484215.3</v>
      </c>
      <c r="F817" s="44"/>
      <c r="G817" s="44"/>
      <c r="H817" s="44"/>
      <c r="I817" s="44"/>
      <c r="J817" s="44"/>
      <c r="K817" s="44"/>
      <c r="L817" s="30"/>
      <c r="M817" s="44"/>
      <c r="N817" s="44"/>
      <c r="O817" s="47"/>
      <c r="P817" s="44"/>
      <c r="Q817" s="45"/>
      <c r="R817" s="44"/>
      <c r="S817" s="44"/>
    </row>
    <row r="818" spans="1:19" hidden="1" x14ac:dyDescent="0.25">
      <c r="A818" s="78">
        <v>28</v>
      </c>
      <c r="B818" s="42" t="s">
        <v>743</v>
      </c>
      <c r="C818" s="95">
        <f t="shared" si="55"/>
        <v>223628.69</v>
      </c>
      <c r="D818" s="43"/>
      <c r="E818" s="44">
        <v>223628.69</v>
      </c>
      <c r="F818" s="48"/>
      <c r="G818" s="48"/>
      <c r="H818" s="44"/>
      <c r="I818" s="44"/>
      <c r="J818" s="44"/>
      <c r="K818" s="44"/>
      <c r="L818" s="30"/>
      <c r="M818" s="44"/>
      <c r="N818" s="44"/>
      <c r="O818" s="47"/>
      <c r="P818" s="44"/>
      <c r="Q818" s="47"/>
      <c r="R818" s="44"/>
      <c r="S818" s="44"/>
    </row>
    <row r="819" spans="1:19" hidden="1" x14ac:dyDescent="0.25">
      <c r="A819" s="78">
        <v>29</v>
      </c>
      <c r="B819" s="46" t="s">
        <v>744</v>
      </c>
      <c r="C819" s="95">
        <f t="shared" si="55"/>
        <v>812721.57</v>
      </c>
      <c r="D819" s="43"/>
      <c r="E819" s="44">
        <v>812721.57</v>
      </c>
      <c r="F819" s="44"/>
      <c r="G819" s="44"/>
      <c r="H819" s="44"/>
      <c r="I819" s="44"/>
      <c r="J819" s="44"/>
      <c r="K819" s="44"/>
      <c r="L819" s="30"/>
      <c r="M819" s="44"/>
      <c r="N819" s="44"/>
      <c r="O819" s="47"/>
      <c r="P819" s="44"/>
      <c r="Q819" s="47"/>
      <c r="R819" s="44"/>
      <c r="S819" s="44"/>
    </row>
    <row r="820" spans="1:19" hidden="1" x14ac:dyDescent="0.25">
      <c r="A820" s="78">
        <v>30</v>
      </c>
      <c r="B820" s="46" t="s">
        <v>745</v>
      </c>
      <c r="C820" s="95">
        <f t="shared" si="55"/>
        <v>335982.95</v>
      </c>
      <c r="D820" s="43"/>
      <c r="E820" s="44">
        <v>335982.95</v>
      </c>
      <c r="F820" s="44"/>
      <c r="G820" s="44"/>
      <c r="H820" s="44"/>
      <c r="I820" s="44"/>
      <c r="J820" s="44"/>
      <c r="K820" s="44"/>
      <c r="L820" s="30"/>
      <c r="M820" s="44"/>
      <c r="N820" s="44"/>
      <c r="O820" s="47"/>
      <c r="P820" s="44"/>
      <c r="Q820" s="47"/>
      <c r="R820" s="44"/>
      <c r="S820" s="44"/>
    </row>
    <row r="821" spans="1:19" hidden="1" x14ac:dyDescent="0.25">
      <c r="A821" s="78">
        <v>31</v>
      </c>
      <c r="B821" s="46" t="s">
        <v>746</v>
      </c>
      <c r="C821" s="95">
        <f t="shared" si="55"/>
        <v>158969.18</v>
      </c>
      <c r="D821" s="43"/>
      <c r="E821" s="44">
        <v>158969.18</v>
      </c>
      <c r="F821" s="44"/>
      <c r="G821" s="47"/>
      <c r="H821" s="44"/>
      <c r="I821" s="44"/>
      <c r="J821" s="44"/>
      <c r="K821" s="48"/>
      <c r="L821" s="30"/>
      <c r="M821" s="44"/>
      <c r="N821" s="44"/>
      <c r="O821" s="47"/>
      <c r="P821" s="44"/>
      <c r="Q821" s="44"/>
      <c r="R821" s="44"/>
      <c r="S821" s="44"/>
    </row>
    <row r="822" spans="1:19" hidden="1" x14ac:dyDescent="0.25">
      <c r="A822" s="78">
        <v>32</v>
      </c>
      <c r="B822" s="46" t="s">
        <v>747</v>
      </c>
      <c r="C822" s="95">
        <f t="shared" si="55"/>
        <v>553352.80000000005</v>
      </c>
      <c r="D822" s="43"/>
      <c r="E822" s="44">
        <v>553352.80000000005</v>
      </c>
      <c r="F822" s="44"/>
      <c r="G822" s="47"/>
      <c r="H822" s="44"/>
      <c r="I822" s="44"/>
      <c r="J822" s="44"/>
      <c r="K822" s="44"/>
      <c r="L822" s="30"/>
      <c r="M822" s="44"/>
      <c r="N822" s="44"/>
      <c r="O822" s="44"/>
      <c r="P822" s="48"/>
      <c r="Q822" s="44"/>
      <c r="R822" s="44"/>
      <c r="S822" s="44"/>
    </row>
    <row r="823" spans="1:19" hidden="1" x14ac:dyDescent="0.25">
      <c r="A823" s="78">
        <v>33</v>
      </c>
      <c r="B823" s="42" t="s">
        <v>748</v>
      </c>
      <c r="C823" s="95">
        <f t="shared" si="55"/>
        <v>504575.46</v>
      </c>
      <c r="D823" s="43"/>
      <c r="E823" s="44">
        <v>504575.46</v>
      </c>
      <c r="F823" s="48"/>
      <c r="G823" s="44"/>
      <c r="H823" s="44"/>
      <c r="I823" s="44"/>
      <c r="J823" s="44"/>
      <c r="K823" s="44"/>
      <c r="L823" s="30"/>
      <c r="M823" s="44"/>
      <c r="N823" s="44"/>
      <c r="O823" s="47"/>
      <c r="P823" s="44"/>
      <c r="Q823" s="44"/>
      <c r="R823" s="44"/>
      <c r="S823" s="44"/>
    </row>
    <row r="824" spans="1:19" hidden="1" x14ac:dyDescent="0.25">
      <c r="A824" s="78">
        <v>34</v>
      </c>
      <c r="B824" s="46" t="s">
        <v>61</v>
      </c>
      <c r="C824" s="95">
        <f t="shared" si="55"/>
        <v>28586939.890000001</v>
      </c>
      <c r="D824" s="43">
        <v>70157.815000000002</v>
      </c>
      <c r="E824" s="44"/>
      <c r="F824" s="48">
        <v>2117622</v>
      </c>
      <c r="G824" s="44">
        <v>6555855.5999999996</v>
      </c>
      <c r="H824" s="44"/>
      <c r="I824" s="44"/>
      <c r="J824" s="44"/>
      <c r="K824" s="44"/>
      <c r="L824" s="30"/>
      <c r="M824" s="44"/>
      <c r="N824" s="44" t="s">
        <v>54</v>
      </c>
      <c r="O824" s="47">
        <v>8022481.7000000002</v>
      </c>
      <c r="P824" s="44"/>
      <c r="Q824" s="47"/>
      <c r="R824" s="44">
        <v>11820822.77</v>
      </c>
      <c r="S824" s="44"/>
    </row>
    <row r="825" spans="1:19" hidden="1" x14ac:dyDescent="0.25">
      <c r="A825" s="78">
        <v>35</v>
      </c>
      <c r="B825" s="46" t="s">
        <v>62</v>
      </c>
      <c r="C825" s="95">
        <f t="shared" si="55"/>
        <v>8654342.2400000002</v>
      </c>
      <c r="D825" s="43">
        <v>21237.439999999999</v>
      </c>
      <c r="E825" s="44"/>
      <c r="F825" s="48"/>
      <c r="G825" s="44"/>
      <c r="H825" s="44"/>
      <c r="I825" s="44"/>
      <c r="J825" s="44"/>
      <c r="K825" s="44"/>
      <c r="L825" s="30"/>
      <c r="M825" s="44"/>
      <c r="N825" s="44" t="s">
        <v>54</v>
      </c>
      <c r="O825" s="47">
        <v>3378174</v>
      </c>
      <c r="P825" s="44"/>
      <c r="Q825" s="44"/>
      <c r="R825" s="44">
        <v>5254930.8</v>
      </c>
      <c r="S825" s="44"/>
    </row>
    <row r="826" spans="1:19" hidden="1" x14ac:dyDescent="0.25">
      <c r="A826" s="78">
        <v>36</v>
      </c>
      <c r="B826" s="46" t="s">
        <v>63</v>
      </c>
      <c r="C826" s="95">
        <f t="shared" si="55"/>
        <v>25028926.059999999</v>
      </c>
      <c r="D826" s="43">
        <v>61420.06</v>
      </c>
      <c r="E826" s="44"/>
      <c r="F826" s="44">
        <v>1955614.8</v>
      </c>
      <c r="G826" s="48"/>
      <c r="H826" s="44">
        <v>1260398.3999999999</v>
      </c>
      <c r="I826" s="44">
        <v>486049.2</v>
      </c>
      <c r="J826" s="44">
        <v>1141797.6000000001</v>
      </c>
      <c r="K826" s="44"/>
      <c r="L826" s="30"/>
      <c r="M826" s="44"/>
      <c r="N826" s="44" t="s">
        <v>54</v>
      </c>
      <c r="O826" s="47">
        <v>8023898.4000000004</v>
      </c>
      <c r="P826" s="48"/>
      <c r="Q826" s="44"/>
      <c r="R826" s="44">
        <v>12099747.6</v>
      </c>
      <c r="S826" s="44"/>
    </row>
    <row r="827" spans="1:19" hidden="1" x14ac:dyDescent="0.25">
      <c r="A827" s="78">
        <v>37</v>
      </c>
      <c r="B827" s="46" t="s">
        <v>64</v>
      </c>
      <c r="C827" s="95">
        <f t="shared" si="55"/>
        <v>21982438.09</v>
      </c>
      <c r="D827" s="43">
        <v>53944.09</v>
      </c>
      <c r="E827" s="44"/>
      <c r="F827" s="44">
        <v>1938504</v>
      </c>
      <c r="G827" s="44"/>
      <c r="H827" s="44"/>
      <c r="I827" s="44"/>
      <c r="J827" s="44"/>
      <c r="K827" s="44"/>
      <c r="L827" s="30"/>
      <c r="M827" s="44"/>
      <c r="N827" s="44" t="s">
        <v>54</v>
      </c>
      <c r="O827" s="47">
        <v>7992915.5999999996</v>
      </c>
      <c r="P827" s="48"/>
      <c r="Q827" s="44"/>
      <c r="R827" s="44">
        <v>11997074.4</v>
      </c>
      <c r="S827" s="44"/>
    </row>
    <row r="828" spans="1:19" hidden="1" x14ac:dyDescent="0.25">
      <c r="A828" s="78">
        <v>38</v>
      </c>
      <c r="B828" s="46" t="s">
        <v>65</v>
      </c>
      <c r="C828" s="95">
        <f t="shared" si="55"/>
        <v>22130503.449999999</v>
      </c>
      <c r="D828" s="43">
        <v>54307.45</v>
      </c>
      <c r="E828" s="44"/>
      <c r="F828" s="47">
        <v>2130786</v>
      </c>
      <c r="G828" s="44">
        <v>6004015.2000000002</v>
      </c>
      <c r="H828" s="48">
        <v>2254108.7999999998</v>
      </c>
      <c r="I828" s="48">
        <v>870108</v>
      </c>
      <c r="J828" s="48">
        <v>2147282.4</v>
      </c>
      <c r="K828" s="44"/>
      <c r="L828" s="30"/>
      <c r="M828" s="44"/>
      <c r="N828" s="44"/>
      <c r="O828" s="47"/>
      <c r="P828" s="44">
        <v>3060501.6</v>
      </c>
      <c r="Q828" s="47">
        <v>5609394</v>
      </c>
      <c r="R828" s="44"/>
      <c r="S828" s="44"/>
    </row>
    <row r="829" spans="1:19" hidden="1" x14ac:dyDescent="0.25">
      <c r="A829" s="78">
        <v>39</v>
      </c>
      <c r="B829" s="46" t="s">
        <v>66</v>
      </c>
      <c r="C829" s="95">
        <f t="shared" si="55"/>
        <v>4201268.96</v>
      </c>
      <c r="D829" s="43">
        <v>10309.76</v>
      </c>
      <c r="E829" s="44"/>
      <c r="F829" s="44"/>
      <c r="G829" s="44"/>
      <c r="H829" s="44"/>
      <c r="I829" s="44"/>
      <c r="J829" s="44"/>
      <c r="K829" s="44"/>
      <c r="L829" s="30"/>
      <c r="M829" s="44"/>
      <c r="N829" s="44" t="s">
        <v>54</v>
      </c>
      <c r="O829" s="47">
        <v>4190959.2</v>
      </c>
      <c r="P829" s="44"/>
      <c r="Q829" s="45"/>
      <c r="R829" s="44"/>
      <c r="S829" s="44"/>
    </row>
    <row r="830" spans="1:19" hidden="1" x14ac:dyDescent="0.25">
      <c r="A830" s="78">
        <v>40</v>
      </c>
      <c r="B830" s="46" t="s">
        <v>749</v>
      </c>
      <c r="C830" s="95">
        <f t="shared" si="55"/>
        <v>300670.90000000002</v>
      </c>
      <c r="D830" s="43"/>
      <c r="E830" s="44">
        <v>300670.90000000002</v>
      </c>
      <c r="F830" s="44"/>
      <c r="G830" s="45"/>
      <c r="H830" s="48"/>
      <c r="I830" s="48"/>
      <c r="J830" s="48"/>
      <c r="K830" s="44"/>
      <c r="L830" s="30"/>
      <c r="M830" s="44"/>
      <c r="N830" s="44"/>
      <c r="O830" s="48"/>
      <c r="P830" s="48"/>
      <c r="Q830" s="48"/>
      <c r="R830" s="44"/>
      <c r="S830" s="44"/>
    </row>
    <row r="831" spans="1:19" hidden="1" x14ac:dyDescent="0.25">
      <c r="A831" s="78">
        <v>41</v>
      </c>
      <c r="B831" s="74" t="s">
        <v>67</v>
      </c>
      <c r="C831" s="95">
        <f t="shared" si="55"/>
        <v>22422288.309999999</v>
      </c>
      <c r="D831" s="43">
        <v>55029.91</v>
      </c>
      <c r="E831" s="44"/>
      <c r="F831" s="45"/>
      <c r="G831" s="45">
        <v>6460460.4000000004</v>
      </c>
      <c r="H831" s="45"/>
      <c r="I831" s="45"/>
      <c r="J831" s="45"/>
      <c r="K831" s="44"/>
      <c r="L831" s="30"/>
      <c r="M831" s="44"/>
      <c r="N831" s="44"/>
      <c r="O831" s="44"/>
      <c r="P831" s="44">
        <v>2654080.7999999998</v>
      </c>
      <c r="Q831" s="44"/>
      <c r="R831" s="44">
        <v>13252717.199999999</v>
      </c>
      <c r="S831" s="44"/>
    </row>
    <row r="832" spans="1:19" hidden="1" x14ac:dyDescent="0.25">
      <c r="A832" s="78">
        <v>42</v>
      </c>
      <c r="B832" s="46" t="s">
        <v>750</v>
      </c>
      <c r="C832" s="95">
        <f t="shared" si="55"/>
        <v>489147.65</v>
      </c>
      <c r="D832" s="43"/>
      <c r="E832" s="44">
        <v>489147.65</v>
      </c>
      <c r="F832" s="48"/>
      <c r="G832" s="44"/>
      <c r="H832" s="44"/>
      <c r="I832" s="44"/>
      <c r="J832" s="44"/>
      <c r="K832" s="44"/>
      <c r="L832" s="30"/>
      <c r="M832" s="44"/>
      <c r="N832" s="44"/>
      <c r="O832" s="47"/>
      <c r="P832" s="44"/>
      <c r="Q832" s="45"/>
      <c r="R832" s="44"/>
      <c r="S832" s="44"/>
    </row>
    <row r="833" spans="1:19" hidden="1" x14ac:dyDescent="0.25">
      <c r="A833" s="78">
        <v>43</v>
      </c>
      <c r="B833" s="46" t="s">
        <v>751</v>
      </c>
      <c r="C833" s="95">
        <f t="shared" si="55"/>
        <v>443673.45</v>
      </c>
      <c r="D833" s="43"/>
      <c r="E833" s="44">
        <v>443673.45</v>
      </c>
      <c r="F833" s="44"/>
      <c r="G833" s="47"/>
      <c r="H833" s="44"/>
      <c r="I833" s="44"/>
      <c r="J833" s="44"/>
      <c r="K833" s="48"/>
      <c r="L833" s="30"/>
      <c r="M833" s="44"/>
      <c r="N833" s="44"/>
      <c r="O833" s="48"/>
      <c r="P833" s="44"/>
      <c r="Q833" s="44"/>
      <c r="R833" s="44"/>
      <c r="S833" s="44"/>
    </row>
    <row r="834" spans="1:19" hidden="1" x14ac:dyDescent="0.25">
      <c r="A834" s="78">
        <v>44</v>
      </c>
      <c r="B834" s="46" t="s">
        <v>752</v>
      </c>
      <c r="C834" s="95">
        <f t="shared" si="55"/>
        <v>190297.02</v>
      </c>
      <c r="D834" s="43"/>
      <c r="E834" s="44">
        <v>190297.02</v>
      </c>
      <c r="F834" s="44"/>
      <c r="G834" s="45"/>
      <c r="H834" s="44"/>
      <c r="I834" s="44"/>
      <c r="J834" s="44"/>
      <c r="K834" s="44"/>
      <c r="L834" s="30"/>
      <c r="M834" s="44"/>
      <c r="N834" s="44"/>
      <c r="O834" s="48"/>
      <c r="P834" s="44"/>
      <c r="Q834" s="44"/>
      <c r="R834" s="44"/>
      <c r="S834" s="44"/>
    </row>
    <row r="835" spans="1:19" hidden="1" x14ac:dyDescent="0.25">
      <c r="A835" s="78">
        <v>45</v>
      </c>
      <c r="B835" s="46" t="s">
        <v>753</v>
      </c>
      <c r="C835" s="95">
        <f t="shared" si="55"/>
        <v>176723.65</v>
      </c>
      <c r="D835" s="43"/>
      <c r="E835" s="44">
        <v>176723.65</v>
      </c>
      <c r="F835" s="44"/>
      <c r="G835" s="47"/>
      <c r="H835" s="44"/>
      <c r="I835" s="44"/>
      <c r="J835" s="44"/>
      <c r="K835" s="48"/>
      <c r="L835" s="30"/>
      <c r="M835" s="44"/>
      <c r="N835" s="44"/>
      <c r="O835" s="44"/>
      <c r="P835" s="44"/>
      <c r="Q835" s="44"/>
      <c r="R835" s="44"/>
      <c r="S835" s="44"/>
    </row>
    <row r="836" spans="1:19" hidden="1" x14ac:dyDescent="0.25">
      <c r="A836" s="78">
        <v>46</v>
      </c>
      <c r="B836" s="46" t="s">
        <v>1140</v>
      </c>
      <c r="C836" s="95">
        <f t="shared" si="55"/>
        <v>536269.31999999995</v>
      </c>
      <c r="D836" s="43">
        <f>ROUND((F836+G836+H836+I836+J836+K836+M836+O836+P836+Q836+R836+S836)*0.0214,2)</f>
        <v>11235.72</v>
      </c>
      <c r="E836" s="44"/>
      <c r="F836" s="44"/>
      <c r="G836" s="48"/>
      <c r="H836" s="44"/>
      <c r="I836" s="44"/>
      <c r="J836" s="44">
        <v>525033.6</v>
      </c>
      <c r="K836" s="44"/>
      <c r="L836" s="30"/>
      <c r="M836" s="44"/>
      <c r="N836" s="44"/>
      <c r="O836" s="48"/>
      <c r="P836" s="44"/>
      <c r="Q836" s="45"/>
      <c r="R836" s="44"/>
      <c r="S836" s="44"/>
    </row>
    <row r="837" spans="1:19" hidden="1" x14ac:dyDescent="0.25">
      <c r="A837" s="78">
        <v>47</v>
      </c>
      <c r="B837" s="46" t="s">
        <v>754</v>
      </c>
      <c r="C837" s="95">
        <f t="shared" si="55"/>
        <v>217343.81</v>
      </c>
      <c r="D837" s="43"/>
      <c r="E837" s="44">
        <v>217343.81</v>
      </c>
      <c r="F837" s="44"/>
      <c r="G837" s="47"/>
      <c r="H837" s="44"/>
      <c r="I837" s="44"/>
      <c r="J837" s="44"/>
      <c r="K837" s="44"/>
      <c r="L837" s="30"/>
      <c r="M837" s="44"/>
      <c r="N837" s="44"/>
      <c r="O837" s="48"/>
      <c r="P837" s="44"/>
      <c r="Q837" s="44"/>
      <c r="R837" s="44"/>
      <c r="S837" s="44"/>
    </row>
    <row r="838" spans="1:19" hidden="1" x14ac:dyDescent="0.25">
      <c r="A838" s="78">
        <v>48</v>
      </c>
      <c r="B838" s="46" t="s">
        <v>755</v>
      </c>
      <c r="C838" s="95">
        <f t="shared" si="55"/>
        <v>191948.91</v>
      </c>
      <c r="D838" s="43"/>
      <c r="E838" s="44">
        <v>191948.91</v>
      </c>
      <c r="F838" s="45"/>
      <c r="G838" s="44"/>
      <c r="H838" s="47"/>
      <c r="I838" s="47"/>
      <c r="J838" s="47"/>
      <c r="K838" s="44"/>
      <c r="L838" s="30"/>
      <c r="M838" s="44"/>
      <c r="N838" s="44"/>
      <c r="O838" s="47"/>
      <c r="P838" s="44"/>
      <c r="Q838" s="47"/>
      <c r="R838" s="44"/>
      <c r="S838" s="44"/>
    </row>
    <row r="839" spans="1:19" hidden="1" x14ac:dyDescent="0.25">
      <c r="A839" s="143" t="s">
        <v>1149</v>
      </c>
      <c r="B839" s="143"/>
      <c r="C839" s="77">
        <f t="shared" si="55"/>
        <v>304208730.75</v>
      </c>
      <c r="D839" s="49">
        <f t="shared" ref="D839:M839" si="56">ROUND(SUM(D799:D838),2)</f>
        <v>1190070.72</v>
      </c>
      <c r="E839" s="49">
        <f t="shared" si="56"/>
        <v>7483332.3600000003</v>
      </c>
      <c r="F839" s="49">
        <f t="shared" si="56"/>
        <v>21285755.059999999</v>
      </c>
      <c r="G839" s="49">
        <f t="shared" si="56"/>
        <v>35863527.030000001</v>
      </c>
      <c r="H839" s="49">
        <f t="shared" si="56"/>
        <v>16875980.800000001</v>
      </c>
      <c r="I839" s="49">
        <f t="shared" si="56"/>
        <v>6714134.6200000001</v>
      </c>
      <c r="J839" s="49">
        <f t="shared" si="56"/>
        <v>11734315.779999999</v>
      </c>
      <c r="K839" s="49">
        <f t="shared" si="56"/>
        <v>0</v>
      </c>
      <c r="L839" s="49">
        <f t="shared" si="56"/>
        <v>0</v>
      </c>
      <c r="M839" s="49">
        <f t="shared" si="56"/>
        <v>0</v>
      </c>
      <c r="N839" s="116" t="s">
        <v>18</v>
      </c>
      <c r="O839" s="49">
        <f>ROUND(SUM(O799:O838),2)</f>
        <v>59084191.869999997</v>
      </c>
      <c r="P839" s="49">
        <f>ROUND(SUM(P799:P838),2)</f>
        <v>19685610.530000001</v>
      </c>
      <c r="Q839" s="49">
        <f>ROUND(SUM(Q799:Q838),2)</f>
        <v>8823428.7699999996</v>
      </c>
      <c r="R839" s="49">
        <f>ROUND(SUM(R799:R838),2)</f>
        <v>115468383.20999999</v>
      </c>
      <c r="S839" s="49">
        <f>ROUND(SUM(S799:S838),2)</f>
        <v>0</v>
      </c>
    </row>
    <row r="840" spans="1:19" ht="15.75" hidden="1" x14ac:dyDescent="0.25">
      <c r="A840" s="156" t="s">
        <v>1150</v>
      </c>
      <c r="B840" s="157"/>
      <c r="C840" s="158"/>
      <c r="D840" s="61"/>
      <c r="E840" s="44"/>
      <c r="F840" s="44"/>
      <c r="G840" s="44"/>
      <c r="H840" s="44"/>
      <c r="I840" s="44"/>
      <c r="J840" s="44"/>
      <c r="K840" s="44"/>
      <c r="L840" s="72"/>
      <c r="M840" s="44"/>
      <c r="N840" s="77"/>
      <c r="O840" s="44"/>
      <c r="P840" s="44"/>
      <c r="Q840" s="44"/>
      <c r="R840" s="44"/>
      <c r="S840" s="48"/>
    </row>
    <row r="841" spans="1:19" hidden="1" x14ac:dyDescent="0.25">
      <c r="A841" s="35">
        <v>49</v>
      </c>
      <c r="B841" s="46" t="s">
        <v>69</v>
      </c>
      <c r="C841" s="95">
        <f t="shared" ref="C841:C855" si="57">ROUND(SUM(D841+E841+F841+G841+H841+I841+J841+K841+M841+O841+P841+Q841+R841+S841),2)</f>
        <v>5654293.6900000004</v>
      </c>
      <c r="D841" s="43"/>
      <c r="E841" s="44"/>
      <c r="F841" s="44"/>
      <c r="G841" s="44"/>
      <c r="H841" s="44"/>
      <c r="I841" s="44"/>
      <c r="J841" s="44"/>
      <c r="K841" s="44"/>
      <c r="L841" s="30"/>
      <c r="M841" s="44"/>
      <c r="N841" s="44" t="s">
        <v>54</v>
      </c>
      <c r="O841" s="45">
        <v>5654293.6900000004</v>
      </c>
      <c r="P841" s="44"/>
      <c r="Q841" s="44"/>
      <c r="R841" s="44"/>
      <c r="S841" s="44"/>
    </row>
    <row r="842" spans="1:19" hidden="1" x14ac:dyDescent="0.25">
      <c r="A842" s="35">
        <v>50</v>
      </c>
      <c r="B842" s="46" t="s">
        <v>70</v>
      </c>
      <c r="C842" s="95">
        <f t="shared" si="57"/>
        <v>9829703.2899999991</v>
      </c>
      <c r="D842" s="43">
        <v>223925.65</v>
      </c>
      <c r="E842" s="44"/>
      <c r="F842" s="44">
        <v>246346.44</v>
      </c>
      <c r="G842" s="47">
        <v>4054401.6</v>
      </c>
      <c r="H842" s="44">
        <v>2419618.7999999998</v>
      </c>
      <c r="I842" s="44">
        <v>1636640.4</v>
      </c>
      <c r="J842" s="44">
        <v>1248770.3999999999</v>
      </c>
      <c r="K842" s="44"/>
      <c r="L842" s="30"/>
      <c r="M842" s="44"/>
      <c r="N842" s="44"/>
      <c r="O842" s="48"/>
      <c r="P842" s="44"/>
      <c r="Q842" s="48"/>
      <c r="R842" s="44"/>
      <c r="S842" s="44"/>
    </row>
    <row r="843" spans="1:19" hidden="1" x14ac:dyDescent="0.25">
      <c r="A843" s="35">
        <v>51</v>
      </c>
      <c r="B843" s="46" t="s">
        <v>71</v>
      </c>
      <c r="C843" s="95">
        <f t="shared" si="57"/>
        <v>10044748.42</v>
      </c>
      <c r="D843" s="43">
        <v>186711.22</v>
      </c>
      <c r="E843" s="44"/>
      <c r="F843" s="44">
        <v>2105683.2000000002</v>
      </c>
      <c r="G843" s="47">
        <v>3661834.8</v>
      </c>
      <c r="H843" s="44">
        <v>2015589.6</v>
      </c>
      <c r="I843" s="44">
        <v>1008584.4</v>
      </c>
      <c r="J843" s="44">
        <v>1066345.2</v>
      </c>
      <c r="K843" s="44"/>
      <c r="L843" s="30"/>
      <c r="M843" s="44"/>
      <c r="N843" s="44"/>
      <c r="O843" s="48"/>
      <c r="P843" s="44"/>
      <c r="Q843" s="48"/>
      <c r="R843" s="44"/>
      <c r="S843" s="44"/>
    </row>
    <row r="844" spans="1:19" hidden="1" x14ac:dyDescent="0.25">
      <c r="A844" s="35">
        <v>52</v>
      </c>
      <c r="B844" s="74" t="s">
        <v>72</v>
      </c>
      <c r="C844" s="95">
        <f t="shared" si="57"/>
        <v>6762357.0999999996</v>
      </c>
      <c r="D844" s="43">
        <v>125698.3</v>
      </c>
      <c r="E844" s="44"/>
      <c r="F844" s="45">
        <v>1344058.8</v>
      </c>
      <c r="G844" s="47">
        <v>2636852.4</v>
      </c>
      <c r="H844" s="45">
        <v>1213378.8</v>
      </c>
      <c r="I844" s="45">
        <v>622268.4</v>
      </c>
      <c r="J844" s="45">
        <v>820100.4</v>
      </c>
      <c r="K844" s="44"/>
      <c r="L844" s="30"/>
      <c r="M844" s="44"/>
      <c r="N844" s="44"/>
      <c r="O844" s="48"/>
      <c r="P844" s="44"/>
      <c r="Q844" s="48"/>
      <c r="R844" s="44"/>
      <c r="S844" s="44"/>
    </row>
    <row r="845" spans="1:19" hidden="1" x14ac:dyDescent="0.25">
      <c r="A845" s="35">
        <v>53</v>
      </c>
      <c r="B845" s="46" t="s">
        <v>73</v>
      </c>
      <c r="C845" s="95">
        <f t="shared" si="57"/>
        <v>19786251.739999998</v>
      </c>
      <c r="D845" s="43">
        <v>367785.74</v>
      </c>
      <c r="E845" s="44"/>
      <c r="F845" s="44">
        <v>2459056.7999999998</v>
      </c>
      <c r="G845" s="44">
        <v>3828470.4</v>
      </c>
      <c r="H845" s="44">
        <v>2424798</v>
      </c>
      <c r="I845" s="44">
        <v>1573168.8</v>
      </c>
      <c r="J845" s="44">
        <v>1257367.2</v>
      </c>
      <c r="K845" s="47"/>
      <c r="L845" s="30"/>
      <c r="M845" s="44"/>
      <c r="N845" s="44"/>
      <c r="O845" s="48"/>
      <c r="P845" s="44"/>
      <c r="Q845" s="44">
        <v>7875604.7999999998</v>
      </c>
      <c r="R845" s="44"/>
      <c r="S845" s="44"/>
    </row>
    <row r="846" spans="1:19" hidden="1" x14ac:dyDescent="0.25">
      <c r="A846" s="35">
        <v>54</v>
      </c>
      <c r="B846" s="46" t="s">
        <v>74</v>
      </c>
      <c r="C846" s="95">
        <f t="shared" si="57"/>
        <v>11782230.220000001</v>
      </c>
      <c r="D846" s="43">
        <v>63065.02</v>
      </c>
      <c r="E846" s="44"/>
      <c r="F846" s="44">
        <v>2024180.4</v>
      </c>
      <c r="G846" s="47">
        <v>3329726.4</v>
      </c>
      <c r="H846" s="44">
        <v>1846414.8</v>
      </c>
      <c r="I846" s="44">
        <v>901992</v>
      </c>
      <c r="J846" s="44">
        <v>646269.6</v>
      </c>
      <c r="K846" s="44"/>
      <c r="L846" s="30"/>
      <c r="M846" s="44"/>
      <c r="N846" s="44"/>
      <c r="O846" s="48"/>
      <c r="P846" s="44">
        <v>2970582</v>
      </c>
      <c r="Q846" s="44"/>
      <c r="R846" s="44"/>
      <c r="S846" s="44"/>
    </row>
    <row r="847" spans="1:19" hidden="1" x14ac:dyDescent="0.25">
      <c r="A847" s="35">
        <v>55</v>
      </c>
      <c r="B847" s="46" t="s">
        <v>75</v>
      </c>
      <c r="C847" s="95">
        <f t="shared" si="57"/>
        <v>8109180.1500000004</v>
      </c>
      <c r="D847" s="43">
        <v>161961.37</v>
      </c>
      <c r="E847" s="44"/>
      <c r="F847" s="44">
        <v>2260988.4</v>
      </c>
      <c r="G847" s="47"/>
      <c r="H847" s="44"/>
      <c r="I847" s="44"/>
      <c r="J847" s="44"/>
      <c r="K847" s="44"/>
      <c r="L847" s="30">
        <v>3</v>
      </c>
      <c r="M847" s="44">
        <v>5686230.3799999999</v>
      </c>
      <c r="N847" s="44"/>
      <c r="O847" s="48"/>
      <c r="P847" s="44"/>
      <c r="Q847" s="44"/>
      <c r="R847" s="44"/>
      <c r="S847" s="44"/>
    </row>
    <row r="848" spans="1:19" hidden="1" x14ac:dyDescent="0.25">
      <c r="A848" s="35">
        <v>56</v>
      </c>
      <c r="B848" s="46" t="s">
        <v>76</v>
      </c>
      <c r="C848" s="95">
        <f t="shared" si="57"/>
        <v>5480626.7999999998</v>
      </c>
      <c r="D848" s="43"/>
      <c r="E848" s="44"/>
      <c r="F848" s="44"/>
      <c r="G848" s="44"/>
      <c r="H848" s="44"/>
      <c r="I848" s="44"/>
      <c r="J848" s="44"/>
      <c r="K848" s="44"/>
      <c r="L848" s="30"/>
      <c r="M848" s="44"/>
      <c r="N848" s="44" t="s">
        <v>54</v>
      </c>
      <c r="O848" s="48">
        <v>5480626.7999999998</v>
      </c>
      <c r="P848" s="44"/>
      <c r="Q848" s="47"/>
      <c r="R848" s="44"/>
      <c r="S848" s="44"/>
    </row>
    <row r="849" spans="1:19" hidden="1" x14ac:dyDescent="0.25">
      <c r="A849" s="35">
        <v>57</v>
      </c>
      <c r="B849" s="46" t="s">
        <v>77</v>
      </c>
      <c r="C849" s="95">
        <f t="shared" si="57"/>
        <v>5531778</v>
      </c>
      <c r="D849" s="43"/>
      <c r="E849" s="44"/>
      <c r="F849" s="47"/>
      <c r="G849" s="47"/>
      <c r="I849" s="47"/>
      <c r="J849" s="47"/>
      <c r="K849" s="44"/>
      <c r="L849" s="30"/>
      <c r="M849" s="44"/>
      <c r="N849" s="44" t="s">
        <v>54</v>
      </c>
      <c r="O849" s="48">
        <v>5531778</v>
      </c>
      <c r="P849" s="44"/>
      <c r="Q849" s="44"/>
      <c r="R849" s="44"/>
      <c r="S849" s="44"/>
    </row>
    <row r="850" spans="1:19" hidden="1" x14ac:dyDescent="0.25">
      <c r="A850" s="35">
        <v>58</v>
      </c>
      <c r="B850" s="46" t="s">
        <v>78</v>
      </c>
      <c r="C850" s="95">
        <f t="shared" si="57"/>
        <v>9225222.3100000005</v>
      </c>
      <c r="D850" s="43">
        <v>171477.90999999997</v>
      </c>
      <c r="E850" s="44"/>
      <c r="F850" s="48">
        <v>2063875.2</v>
      </c>
      <c r="G850" s="47">
        <v>3181312.8</v>
      </c>
      <c r="H850" s="44">
        <v>1857519.6</v>
      </c>
      <c r="I850" s="44">
        <v>902929.2</v>
      </c>
      <c r="J850" s="44">
        <v>1048107.6</v>
      </c>
      <c r="K850" s="44"/>
      <c r="L850" s="30"/>
      <c r="M850" s="44"/>
      <c r="N850" s="53"/>
      <c r="O850" s="54"/>
      <c r="P850" s="44"/>
      <c r="Q850" s="48"/>
      <c r="R850" s="44"/>
      <c r="S850" s="44"/>
    </row>
    <row r="851" spans="1:19" hidden="1" x14ac:dyDescent="0.25">
      <c r="A851" s="35">
        <v>59</v>
      </c>
      <c r="B851" s="46" t="s">
        <v>79</v>
      </c>
      <c r="C851" s="95">
        <f t="shared" si="57"/>
        <v>12470524.210000001</v>
      </c>
      <c r="D851" s="43">
        <v>65130.61</v>
      </c>
      <c r="E851" s="44"/>
      <c r="F851" s="48">
        <v>2063101.2</v>
      </c>
      <c r="G851" s="45">
        <v>3438786</v>
      </c>
      <c r="H851" s="48">
        <v>1901340</v>
      </c>
      <c r="I851" s="48">
        <v>930286.8</v>
      </c>
      <c r="J851" s="48">
        <v>1049114.3999999999</v>
      </c>
      <c r="K851" s="44"/>
      <c r="L851" s="30"/>
      <c r="M851" s="44"/>
      <c r="N851" s="44"/>
      <c r="O851" s="48"/>
      <c r="P851" s="44">
        <v>3022765.2</v>
      </c>
      <c r="Q851" s="44"/>
      <c r="R851" s="44"/>
      <c r="S851" s="44"/>
    </row>
    <row r="852" spans="1:19" hidden="1" x14ac:dyDescent="0.25">
      <c r="A852" s="35">
        <v>60</v>
      </c>
      <c r="B852" s="46" t="s">
        <v>80</v>
      </c>
      <c r="C852" s="95">
        <f t="shared" si="57"/>
        <v>9326689.1799999997</v>
      </c>
      <c r="D852" s="43">
        <v>173363.98</v>
      </c>
      <c r="E852" s="44"/>
      <c r="F852" s="47">
        <v>2053152</v>
      </c>
      <c r="G852" s="48">
        <v>3269834.4</v>
      </c>
      <c r="H852" s="44">
        <v>1862540.4</v>
      </c>
      <c r="I852" s="44">
        <v>912356.4</v>
      </c>
      <c r="J852" s="44">
        <v>1055442</v>
      </c>
      <c r="K852" s="44"/>
      <c r="L852" s="30"/>
      <c r="M852" s="44"/>
      <c r="N852" s="44"/>
      <c r="O852" s="44"/>
      <c r="P852" s="44"/>
      <c r="Q852" s="45"/>
      <c r="R852" s="44"/>
      <c r="S852" s="44"/>
    </row>
    <row r="853" spans="1:19" hidden="1" x14ac:dyDescent="0.25">
      <c r="A853" s="35">
        <v>61</v>
      </c>
      <c r="B853" s="46" t="s">
        <v>81</v>
      </c>
      <c r="C853" s="95">
        <f t="shared" si="57"/>
        <v>16151805.48</v>
      </c>
      <c r="D853" s="43">
        <v>135100.68</v>
      </c>
      <c r="E853" s="44"/>
      <c r="F853" s="44">
        <v>2020021.2</v>
      </c>
      <c r="G853" s="48">
        <v>3311911.2</v>
      </c>
      <c r="H853" s="44">
        <v>3915721.2</v>
      </c>
      <c r="I853" s="44">
        <v>1747312.8</v>
      </c>
      <c r="J853" s="44">
        <v>2057670</v>
      </c>
      <c r="K853" s="44"/>
      <c r="L853" s="30"/>
      <c r="M853" s="44"/>
      <c r="N853" s="44"/>
      <c r="O853" s="44"/>
      <c r="P853" s="44">
        <v>2964068.4</v>
      </c>
      <c r="Q853" s="47"/>
      <c r="R853" s="44"/>
      <c r="S853" s="44"/>
    </row>
    <row r="854" spans="1:19" hidden="1" x14ac:dyDescent="0.25">
      <c r="A854" s="35">
        <v>62</v>
      </c>
      <c r="B854" s="46" t="s">
        <v>82</v>
      </c>
      <c r="C854" s="95">
        <f t="shared" si="57"/>
        <v>5505224.1200000001</v>
      </c>
      <c r="D854" s="43">
        <v>114762.92</v>
      </c>
      <c r="E854" s="44"/>
      <c r="F854" s="44"/>
      <c r="G854" s="44">
        <v>5390461.2000000002</v>
      </c>
      <c r="H854" s="44"/>
      <c r="I854" s="44"/>
      <c r="J854" s="44"/>
      <c r="K854" s="44"/>
      <c r="L854" s="30"/>
      <c r="M854" s="44"/>
      <c r="N854" s="44"/>
      <c r="O854" s="44"/>
      <c r="P854" s="44"/>
      <c r="Q854" s="44"/>
      <c r="R854" s="44"/>
      <c r="S854" s="44"/>
    </row>
    <row r="855" spans="1:19" hidden="1" x14ac:dyDescent="0.25">
      <c r="A855" s="143" t="s">
        <v>1151</v>
      </c>
      <c r="B855" s="143"/>
      <c r="C855" s="77">
        <f t="shared" si="57"/>
        <v>135660634.71000001</v>
      </c>
      <c r="D855" s="49">
        <f t="shared" ref="D855:M855" si="58">ROUND(SUM(D841:D854),2)</f>
        <v>1788983.4</v>
      </c>
      <c r="E855" s="49">
        <f t="shared" si="58"/>
        <v>0</v>
      </c>
      <c r="F855" s="49">
        <f t="shared" si="58"/>
        <v>18640463.640000001</v>
      </c>
      <c r="G855" s="49">
        <f t="shared" si="58"/>
        <v>36103591.200000003</v>
      </c>
      <c r="H855" s="49">
        <f t="shared" si="58"/>
        <v>19456921.199999999</v>
      </c>
      <c r="I855" s="49">
        <f t="shared" si="58"/>
        <v>10235539.199999999</v>
      </c>
      <c r="J855" s="49">
        <f t="shared" si="58"/>
        <v>10249186.800000001</v>
      </c>
      <c r="K855" s="49">
        <f t="shared" si="58"/>
        <v>0</v>
      </c>
      <c r="L855" s="49">
        <f t="shared" si="58"/>
        <v>3</v>
      </c>
      <c r="M855" s="49">
        <f t="shared" si="58"/>
        <v>5686230.3799999999</v>
      </c>
      <c r="N855" s="49" t="s">
        <v>18</v>
      </c>
      <c r="O855" s="49">
        <f>ROUND(SUM(O841:O854),2)</f>
        <v>16666698.49</v>
      </c>
      <c r="P855" s="49">
        <f>ROUND(SUM(P841:P854),2)</f>
        <v>8957415.5999999996</v>
      </c>
      <c r="Q855" s="49">
        <f>ROUND(SUM(Q841:Q854),2)</f>
        <v>7875604.7999999998</v>
      </c>
      <c r="R855" s="49">
        <f>ROUND(SUM(R841:R854),2)</f>
        <v>0</v>
      </c>
      <c r="S855" s="49">
        <f>ROUND(SUM(S841:S854),2)</f>
        <v>0</v>
      </c>
    </row>
    <row r="856" spans="1:19" ht="15.75" hidden="1" x14ac:dyDescent="0.25">
      <c r="A856" s="156" t="s">
        <v>1152</v>
      </c>
      <c r="B856" s="157"/>
      <c r="C856" s="158"/>
      <c r="D856" s="79"/>
      <c r="E856" s="44"/>
      <c r="F856" s="44"/>
      <c r="G856" s="44"/>
      <c r="H856" s="44"/>
      <c r="I856" s="44"/>
      <c r="J856" s="44"/>
      <c r="K856" s="44"/>
      <c r="L856" s="72"/>
      <c r="M856" s="44"/>
      <c r="N856" s="77"/>
      <c r="O856" s="44"/>
      <c r="P856" s="44"/>
      <c r="Q856" s="44"/>
      <c r="R856" s="44"/>
      <c r="S856" s="44"/>
    </row>
    <row r="857" spans="1:19" hidden="1" x14ac:dyDescent="0.25">
      <c r="A857" s="35">
        <v>63</v>
      </c>
      <c r="B857" s="46" t="s">
        <v>1039</v>
      </c>
      <c r="C857" s="95">
        <f t="shared" ref="C857:C879" si="59">ROUND(SUM(D857+E857+F857+G857+H857+I857+J857+K857+M857+O857+P857+Q857+R857+S857),2)</f>
        <v>5363036.45</v>
      </c>
      <c r="D857" s="43">
        <v>100228.76</v>
      </c>
      <c r="E857" s="44">
        <v>142571.95000000001</v>
      </c>
      <c r="F857" s="10"/>
      <c r="G857" s="48"/>
      <c r="H857" s="44"/>
      <c r="I857" s="44"/>
      <c r="J857" s="44"/>
      <c r="K857" s="44"/>
      <c r="L857" s="30">
        <v>3</v>
      </c>
      <c r="M857" s="44">
        <v>5120235.7399999993</v>
      </c>
      <c r="N857" s="44"/>
      <c r="O857" s="48"/>
      <c r="P857" s="44"/>
      <c r="Q857" s="45"/>
      <c r="R857" s="44"/>
      <c r="S857" s="44"/>
    </row>
    <row r="858" spans="1:19" hidden="1" x14ac:dyDescent="0.25">
      <c r="A858" s="35">
        <v>64</v>
      </c>
      <c r="B858" s="46" t="s">
        <v>1033</v>
      </c>
      <c r="C858" s="95">
        <f t="shared" si="59"/>
        <v>5362631.24</v>
      </c>
      <c r="D858" s="43">
        <v>100228.76</v>
      </c>
      <c r="E858" s="44">
        <v>142166.74</v>
      </c>
      <c r="F858" s="44"/>
      <c r="G858" s="44"/>
      <c r="H858" s="44"/>
      <c r="I858" s="44"/>
      <c r="J858" s="44"/>
      <c r="K858" s="44"/>
      <c r="L858" s="30">
        <v>3</v>
      </c>
      <c r="M858" s="44">
        <v>5120235.7399999993</v>
      </c>
      <c r="N858" s="44"/>
      <c r="O858" s="48"/>
      <c r="P858" s="44"/>
      <c r="Q858" s="45"/>
      <c r="R858" s="44"/>
      <c r="S858" s="44"/>
    </row>
    <row r="859" spans="1:19" hidden="1" x14ac:dyDescent="0.25">
      <c r="A859" s="35">
        <v>65</v>
      </c>
      <c r="B859" s="46" t="s">
        <v>1036</v>
      </c>
      <c r="C859" s="95">
        <f t="shared" si="59"/>
        <v>5425611.21</v>
      </c>
      <c r="D859" s="43">
        <v>100228.81</v>
      </c>
      <c r="E859" s="44">
        <v>142567.10999999999</v>
      </c>
      <c r="F859" s="44"/>
      <c r="G859" s="44"/>
      <c r="H859" s="44"/>
      <c r="I859" s="44"/>
      <c r="J859" s="44"/>
      <c r="K859" s="44"/>
      <c r="L859" s="30">
        <v>3</v>
      </c>
      <c r="M859" s="44">
        <v>5182815.29</v>
      </c>
      <c r="N859" s="44"/>
      <c r="O859" s="48"/>
      <c r="P859" s="44"/>
      <c r="Q859" s="47"/>
      <c r="R859" s="44"/>
      <c r="S859" s="44"/>
    </row>
    <row r="860" spans="1:19" hidden="1" x14ac:dyDescent="0.25">
      <c r="A860" s="35">
        <v>66</v>
      </c>
      <c r="B860" s="46" t="s">
        <v>1038</v>
      </c>
      <c r="C860" s="95">
        <f t="shared" si="59"/>
        <v>5362966.33</v>
      </c>
      <c r="D860" s="43">
        <v>100228.79</v>
      </c>
      <c r="E860" s="44">
        <v>142502.07999999999</v>
      </c>
      <c r="F860" s="44"/>
      <c r="G860" s="44"/>
      <c r="H860" s="44"/>
      <c r="I860" s="44"/>
      <c r="J860" s="44"/>
      <c r="K860" s="44"/>
      <c r="L860" s="30">
        <v>3</v>
      </c>
      <c r="M860" s="44">
        <v>5120235.46</v>
      </c>
      <c r="N860" s="44"/>
      <c r="O860" s="48"/>
      <c r="P860" s="44"/>
      <c r="Q860" s="47"/>
      <c r="R860" s="44"/>
      <c r="S860" s="44"/>
    </row>
    <row r="861" spans="1:19" hidden="1" x14ac:dyDescent="0.25">
      <c r="A861" s="35">
        <v>67</v>
      </c>
      <c r="B861" s="46" t="s">
        <v>1031</v>
      </c>
      <c r="C861" s="95">
        <f t="shared" si="59"/>
        <v>10567466.880000001</v>
      </c>
      <c r="D861" s="43">
        <v>200457.36</v>
      </c>
      <c r="E861" s="44">
        <v>149705.57999999999</v>
      </c>
      <c r="F861" s="44"/>
      <c r="G861" s="44"/>
      <c r="H861" s="44"/>
      <c r="I861" s="44"/>
      <c r="J861" s="44"/>
      <c r="K861" s="44"/>
      <c r="L861" s="30">
        <v>6</v>
      </c>
      <c r="M861" s="44">
        <v>10217303.940000001</v>
      </c>
      <c r="N861" s="44"/>
      <c r="O861" s="48"/>
      <c r="P861" s="44"/>
      <c r="Q861" s="45"/>
      <c r="R861" s="44"/>
      <c r="S861" s="44"/>
    </row>
    <row r="862" spans="1:19" hidden="1" x14ac:dyDescent="0.25">
      <c r="A862" s="35">
        <v>68</v>
      </c>
      <c r="B862" s="46" t="s">
        <v>1032</v>
      </c>
      <c r="C862" s="95">
        <f t="shared" si="59"/>
        <v>10690950.390000001</v>
      </c>
      <c r="D862" s="43">
        <v>200457.64</v>
      </c>
      <c r="E862" s="44">
        <v>149388.57999999999</v>
      </c>
      <c r="F862" s="44"/>
      <c r="G862" s="44"/>
      <c r="H862" s="44"/>
      <c r="I862" s="44"/>
      <c r="J862" s="44"/>
      <c r="K862" s="44"/>
      <c r="L862" s="30">
        <v>6</v>
      </c>
      <c r="M862" s="44">
        <v>10341104.17</v>
      </c>
      <c r="N862" s="44"/>
      <c r="O862" s="48"/>
      <c r="P862" s="44"/>
      <c r="Q862" s="45"/>
      <c r="R862" s="44"/>
      <c r="S862" s="44"/>
    </row>
    <row r="863" spans="1:19" hidden="1" x14ac:dyDescent="0.25">
      <c r="A863" s="35">
        <v>69</v>
      </c>
      <c r="B863" s="46" t="s">
        <v>100</v>
      </c>
      <c r="C863" s="95">
        <f t="shared" si="59"/>
        <v>29904829.600000001</v>
      </c>
      <c r="D863" s="43">
        <v>623401.6</v>
      </c>
      <c r="E863" s="44"/>
      <c r="F863" s="44"/>
      <c r="G863" s="44"/>
      <c r="H863" s="44"/>
      <c r="I863" s="44"/>
      <c r="J863" s="48">
        <v>4261107.5999999996</v>
      </c>
      <c r="K863" s="44"/>
      <c r="L863" s="30"/>
      <c r="M863" s="44"/>
      <c r="N863" s="44" t="s">
        <v>54</v>
      </c>
      <c r="O863" s="48">
        <v>11641066.800000001</v>
      </c>
      <c r="P863" s="44"/>
      <c r="Q863" s="45">
        <v>13379253.6</v>
      </c>
      <c r="R863" s="44"/>
      <c r="S863" s="44"/>
    </row>
    <row r="864" spans="1:19" hidden="1" x14ac:dyDescent="0.25">
      <c r="A864" s="35">
        <v>70</v>
      </c>
      <c r="B864" s="46" t="s">
        <v>1051</v>
      </c>
      <c r="C864" s="95">
        <f t="shared" si="59"/>
        <v>8037420.2800000003</v>
      </c>
      <c r="D864" s="43">
        <v>190982.15</v>
      </c>
      <c r="E864" s="44">
        <v>166574.89000000001</v>
      </c>
      <c r="F864" s="44"/>
      <c r="G864" s="44"/>
      <c r="H864" s="44"/>
      <c r="I864" s="44"/>
      <c r="J864" s="44"/>
      <c r="K864" s="44"/>
      <c r="L864" s="30">
        <v>4</v>
      </c>
      <c r="M864" s="44">
        <v>7679863.2400000002</v>
      </c>
      <c r="N864" s="44"/>
      <c r="O864" s="48"/>
      <c r="P864" s="44"/>
      <c r="Q864" s="47"/>
      <c r="R864" s="44"/>
      <c r="S864" s="44"/>
    </row>
    <row r="865" spans="1:19" hidden="1" x14ac:dyDescent="0.25">
      <c r="A865" s="35">
        <v>71</v>
      </c>
      <c r="B865" s="46" t="s">
        <v>1035</v>
      </c>
      <c r="C865" s="95">
        <f t="shared" si="59"/>
        <v>7112365.96</v>
      </c>
      <c r="D865" s="43">
        <v>133721.14000000001</v>
      </c>
      <c r="E865" s="44">
        <v>147440.82</v>
      </c>
      <c r="F865" s="44"/>
      <c r="G865" s="44"/>
      <c r="H865" s="44"/>
      <c r="I865" s="44"/>
      <c r="J865" s="44"/>
      <c r="K865" s="44"/>
      <c r="L865" s="30">
        <v>4</v>
      </c>
      <c r="M865" s="44">
        <v>6831204</v>
      </c>
      <c r="N865" s="44"/>
      <c r="O865" s="48"/>
      <c r="P865" s="44"/>
      <c r="Q865" s="47"/>
      <c r="R865" s="44"/>
      <c r="S865" s="44"/>
    </row>
    <row r="866" spans="1:19" hidden="1" x14ac:dyDescent="0.25">
      <c r="A866" s="35">
        <v>72</v>
      </c>
      <c r="B866" s="46" t="s">
        <v>101</v>
      </c>
      <c r="C866" s="95">
        <f t="shared" si="59"/>
        <v>361192.61</v>
      </c>
      <c r="D866" s="43"/>
      <c r="E866" s="44">
        <v>361192.61</v>
      </c>
      <c r="F866" s="47"/>
      <c r="G866" s="44"/>
      <c r="H866" s="47"/>
      <c r="I866" s="47"/>
      <c r="J866" s="47"/>
      <c r="K866" s="44"/>
      <c r="L866" s="30"/>
      <c r="M866" s="44"/>
      <c r="N866" s="44"/>
      <c r="O866" s="45"/>
      <c r="P866" s="44"/>
      <c r="Q866" s="47"/>
      <c r="R866" s="44"/>
      <c r="S866" s="44"/>
    </row>
    <row r="867" spans="1:19" hidden="1" x14ac:dyDescent="0.25">
      <c r="A867" s="35">
        <v>73</v>
      </c>
      <c r="B867" s="46" t="s">
        <v>104</v>
      </c>
      <c r="C867" s="95">
        <f t="shared" si="59"/>
        <v>6817578.1200000001</v>
      </c>
      <c r="D867" s="43">
        <v>33918.300000000003</v>
      </c>
      <c r="E867" s="44"/>
      <c r="F867" s="47"/>
      <c r="G867" s="44"/>
      <c r="H867" s="47"/>
      <c r="I867" s="47"/>
      <c r="J867" s="47"/>
      <c r="K867" s="44"/>
      <c r="L867" s="30"/>
      <c r="M867" s="44"/>
      <c r="N867" s="44" t="s">
        <v>54</v>
      </c>
      <c r="O867" s="47">
        <v>6783659.8200000003</v>
      </c>
      <c r="P867" s="44"/>
      <c r="Q867" s="47"/>
      <c r="R867" s="44"/>
      <c r="S867" s="44"/>
    </row>
    <row r="868" spans="1:19" hidden="1" x14ac:dyDescent="0.25">
      <c r="A868" s="35">
        <v>74</v>
      </c>
      <c r="B868" s="46" t="s">
        <v>1052</v>
      </c>
      <c r="C868" s="95">
        <f t="shared" si="59"/>
        <v>11885955.470000001</v>
      </c>
      <c r="D868" s="43">
        <v>286538.36</v>
      </c>
      <c r="E868" s="44">
        <v>172819.61</v>
      </c>
      <c r="F868" s="47"/>
      <c r="G868" s="44"/>
      <c r="H868" s="47"/>
      <c r="I868" s="47"/>
      <c r="J868" s="47"/>
      <c r="K868" s="44"/>
      <c r="L868" s="30">
        <v>6</v>
      </c>
      <c r="M868" s="44">
        <v>11426597.5</v>
      </c>
      <c r="N868" s="44"/>
      <c r="O868" s="47"/>
      <c r="P868" s="44"/>
      <c r="Q868" s="47"/>
      <c r="R868" s="44"/>
      <c r="S868" s="44"/>
    </row>
    <row r="869" spans="1:19" hidden="1" x14ac:dyDescent="0.25">
      <c r="A869" s="35">
        <v>75</v>
      </c>
      <c r="B869" s="46" t="s">
        <v>106</v>
      </c>
      <c r="C869" s="95">
        <f t="shared" si="59"/>
        <v>34209531.68</v>
      </c>
      <c r="D869" s="43">
        <f>ROUND((F869+G869+H869+I869+J869+K869+M869+O869+P869+Q869+R869+S869)*0.0214,2)</f>
        <v>716745.62</v>
      </c>
      <c r="E869" s="44"/>
      <c r="F869" s="44">
        <v>4717413.5999999996</v>
      </c>
      <c r="G869" s="44">
        <v>13222244.4</v>
      </c>
      <c r="H869" s="44">
        <v>7609894.7999999998</v>
      </c>
      <c r="I869" s="44">
        <v>3919789.26</v>
      </c>
      <c r="J869" s="44">
        <v>4023444</v>
      </c>
      <c r="K869" s="44"/>
      <c r="L869" s="30"/>
      <c r="M869" s="44"/>
      <c r="N869" s="44"/>
      <c r="O869" s="48"/>
      <c r="P869" s="44"/>
      <c r="Q869" s="47"/>
      <c r="R869" s="44"/>
      <c r="S869" s="44"/>
    </row>
    <row r="870" spans="1:19" hidden="1" x14ac:dyDescent="0.25">
      <c r="A870" s="35">
        <v>76</v>
      </c>
      <c r="B870" s="46" t="s">
        <v>107</v>
      </c>
      <c r="C870" s="95">
        <f t="shared" si="59"/>
        <v>12232027.67</v>
      </c>
      <c r="D870" s="43">
        <f>ROUND((F870+G870+H870+I870+J870+K870+M870+O870+P870+Q870+R870+S870)*0.0214,2)</f>
        <v>256280.98</v>
      </c>
      <c r="E870" s="44"/>
      <c r="F870" s="48">
        <v>2072432.85</v>
      </c>
      <c r="G870" s="44"/>
      <c r="H870" s="44">
        <v>4830516.66</v>
      </c>
      <c r="I870" s="44">
        <v>2310060.77</v>
      </c>
      <c r="J870" s="44">
        <v>2762736.41</v>
      </c>
      <c r="K870" s="44"/>
      <c r="L870" s="30"/>
      <c r="M870" s="44"/>
      <c r="N870" s="53"/>
      <c r="O870" s="54"/>
      <c r="P870" s="44"/>
      <c r="Q870" s="45"/>
      <c r="R870" s="44"/>
      <c r="S870" s="44"/>
    </row>
    <row r="871" spans="1:19" hidden="1" x14ac:dyDescent="0.25">
      <c r="A871" s="35">
        <v>77</v>
      </c>
      <c r="B871" s="46" t="s">
        <v>108</v>
      </c>
      <c r="C871" s="95">
        <f t="shared" si="59"/>
        <v>50169197.920000002</v>
      </c>
      <c r="D871" s="43">
        <f>ROUND((F871+G871+H871+I871+J871+K871+M871+O871+P871+Q871+R871+S871)*0.0214,2)</f>
        <v>1051126.72</v>
      </c>
      <c r="E871" s="44"/>
      <c r="F871" s="48">
        <v>4198530</v>
      </c>
      <c r="G871" s="48">
        <v>12137466</v>
      </c>
      <c r="H871" s="48"/>
      <c r="I871" s="48"/>
      <c r="J871" s="48">
        <v>3041232</v>
      </c>
      <c r="K871" s="44"/>
      <c r="L871" s="30"/>
      <c r="M871" s="44"/>
      <c r="N871" s="44" t="s">
        <v>54</v>
      </c>
      <c r="O871" s="48">
        <v>10548219.6</v>
      </c>
      <c r="P871" s="44">
        <v>5044459.2</v>
      </c>
      <c r="Q871" s="47">
        <v>14148164.4</v>
      </c>
      <c r="R871" s="44"/>
      <c r="S871" s="44"/>
    </row>
    <row r="872" spans="1:19" hidden="1" x14ac:dyDescent="0.25">
      <c r="A872" s="35">
        <v>78</v>
      </c>
      <c r="B872" s="46" t="s">
        <v>109</v>
      </c>
      <c r="C872" s="95">
        <f t="shared" si="59"/>
        <v>20533694.870000001</v>
      </c>
      <c r="D872" s="43">
        <f>ROUND((F872+G872+H872+I872+J872+K872+M872+O872+P872+Q872+R872+S872)*0.0214,2)</f>
        <v>430214.48</v>
      </c>
      <c r="E872" s="44"/>
      <c r="F872" s="44">
        <v>1914591.46</v>
      </c>
      <c r="G872" s="48">
        <v>3931106.25</v>
      </c>
      <c r="H872" s="44">
        <v>1741170.03</v>
      </c>
      <c r="I872" s="44">
        <v>360504.5</v>
      </c>
      <c r="J872" s="44">
        <v>1741170.03</v>
      </c>
      <c r="K872" s="44"/>
      <c r="L872" s="30"/>
      <c r="M872" s="44"/>
      <c r="N872" s="44" t="s">
        <v>54</v>
      </c>
      <c r="O872" s="44">
        <v>7288028.1699999999</v>
      </c>
      <c r="P872" s="44"/>
      <c r="Q872" s="45">
        <v>3126909.95</v>
      </c>
      <c r="R872" s="44"/>
      <c r="S872" s="44"/>
    </row>
    <row r="873" spans="1:19" hidden="1" x14ac:dyDescent="0.25">
      <c r="A873" s="35">
        <v>79</v>
      </c>
      <c r="B873" s="46" t="s">
        <v>1034</v>
      </c>
      <c r="C873" s="95">
        <f t="shared" si="59"/>
        <v>3633050.48</v>
      </c>
      <c r="D873" s="43">
        <v>66818.289999999994</v>
      </c>
      <c r="E873" s="44">
        <v>145038.23000000001</v>
      </c>
      <c r="F873" s="44"/>
      <c r="G873" s="44"/>
      <c r="H873" s="44"/>
      <c r="I873" s="44"/>
      <c r="J873" s="44"/>
      <c r="K873" s="44"/>
      <c r="L873" s="30">
        <v>2</v>
      </c>
      <c r="M873" s="44">
        <v>3421193.9600000004</v>
      </c>
      <c r="N873" s="44"/>
      <c r="O873" s="44"/>
      <c r="P873" s="44"/>
      <c r="Q873" s="47"/>
      <c r="R873" s="44"/>
      <c r="S873" s="44"/>
    </row>
    <row r="874" spans="1:19" hidden="1" x14ac:dyDescent="0.25">
      <c r="A874" s="35">
        <v>80</v>
      </c>
      <c r="B874" s="46" t="s">
        <v>1030</v>
      </c>
      <c r="C874" s="95">
        <f t="shared" si="59"/>
        <v>1888316.38</v>
      </c>
      <c r="D874" s="43">
        <v>33408.68</v>
      </c>
      <c r="E874" s="44">
        <v>132737.38</v>
      </c>
      <c r="F874" s="44"/>
      <c r="G874" s="44"/>
      <c r="H874" s="44"/>
      <c r="I874" s="44"/>
      <c r="J874" s="44"/>
      <c r="K874" s="44"/>
      <c r="L874" s="30">
        <v>1</v>
      </c>
      <c r="M874" s="44">
        <v>1722170.3200000003</v>
      </c>
      <c r="N874" s="44"/>
      <c r="O874" s="44"/>
      <c r="P874" s="44"/>
      <c r="Q874" s="47"/>
      <c r="R874" s="44"/>
      <c r="S874" s="44"/>
    </row>
    <row r="875" spans="1:19" hidden="1" x14ac:dyDescent="0.25">
      <c r="A875" s="35">
        <v>81</v>
      </c>
      <c r="B875" s="46" t="s">
        <v>1029</v>
      </c>
      <c r="C875" s="95">
        <f t="shared" si="59"/>
        <v>10690848.98</v>
      </c>
      <c r="D875" s="43">
        <v>200457.64</v>
      </c>
      <c r="E875" s="44">
        <v>149287.17000000001</v>
      </c>
      <c r="F875" s="44"/>
      <c r="G875" s="44"/>
      <c r="H875" s="44"/>
      <c r="I875" s="44"/>
      <c r="J875" s="44"/>
      <c r="K875" s="44"/>
      <c r="L875" s="30">
        <v>6</v>
      </c>
      <c r="M875" s="44">
        <v>10341104.17</v>
      </c>
      <c r="N875" s="44"/>
      <c r="O875" s="47"/>
      <c r="P875" s="44"/>
      <c r="Q875" s="44"/>
      <c r="R875" s="44"/>
      <c r="S875" s="44"/>
    </row>
    <row r="876" spans="1:19" hidden="1" x14ac:dyDescent="0.25">
      <c r="A876" s="35">
        <v>82</v>
      </c>
      <c r="B876" s="46" t="s">
        <v>1037</v>
      </c>
      <c r="C876" s="95">
        <f t="shared" si="59"/>
        <v>14037588.289999999</v>
      </c>
      <c r="D876" s="43">
        <v>267276.73</v>
      </c>
      <c r="E876" s="44">
        <v>154954.9</v>
      </c>
      <c r="F876" s="44"/>
      <c r="G876" s="44"/>
      <c r="H876" s="44"/>
      <c r="I876" s="44"/>
      <c r="J876" s="44"/>
      <c r="K876" s="44"/>
      <c r="L876" s="30">
        <v>8</v>
      </c>
      <c r="M876" s="44">
        <v>13615356.660000002</v>
      </c>
      <c r="N876" s="44"/>
      <c r="O876" s="47"/>
      <c r="P876" s="44"/>
      <c r="Q876" s="44"/>
      <c r="R876" s="44"/>
      <c r="S876" s="44"/>
    </row>
    <row r="877" spans="1:19" hidden="1" x14ac:dyDescent="0.25">
      <c r="A877" s="35">
        <v>83</v>
      </c>
      <c r="B877" s="46" t="s">
        <v>1050</v>
      </c>
      <c r="C877" s="95">
        <f t="shared" si="59"/>
        <v>11849988.57</v>
      </c>
      <c r="D877" s="43">
        <v>286391.43</v>
      </c>
      <c r="E877" s="44">
        <v>170470.98</v>
      </c>
      <c r="F877" s="44"/>
      <c r="G877" s="44"/>
      <c r="H877" s="44"/>
      <c r="I877" s="44"/>
      <c r="J877" s="44"/>
      <c r="K877" s="44"/>
      <c r="L877" s="30">
        <v>6</v>
      </c>
      <c r="M877" s="44">
        <v>11393126.16</v>
      </c>
      <c r="N877" s="44"/>
      <c r="O877" s="47"/>
      <c r="P877" s="44"/>
      <c r="Q877" s="44"/>
      <c r="R877" s="44"/>
      <c r="S877" s="44"/>
    </row>
    <row r="878" spans="1:19" hidden="1" x14ac:dyDescent="0.25">
      <c r="A878" s="35">
        <v>84</v>
      </c>
      <c r="B878" s="46" t="s">
        <v>112</v>
      </c>
      <c r="C878" s="95">
        <f t="shared" si="59"/>
        <v>4272858.92</v>
      </c>
      <c r="D878" s="43">
        <f>ROUND((F878+G878+H878+I878+J878+K878+M878+O878+P878+Q878+R878+S878)*0.0214,2)</f>
        <v>89523.38</v>
      </c>
      <c r="E878" s="44"/>
      <c r="F878" s="44"/>
      <c r="G878" s="48"/>
      <c r="H878" s="44"/>
      <c r="I878" s="44"/>
      <c r="J878" s="44">
        <v>4183335.54</v>
      </c>
      <c r="K878" s="44"/>
      <c r="L878" s="30"/>
      <c r="M878" s="44"/>
      <c r="N878" s="44"/>
      <c r="O878" s="44"/>
      <c r="P878" s="44"/>
      <c r="Q878" s="47"/>
      <c r="R878" s="44"/>
      <c r="S878" s="44"/>
    </row>
    <row r="879" spans="1:19" hidden="1" x14ac:dyDescent="0.25">
      <c r="A879" s="154" t="s">
        <v>1153</v>
      </c>
      <c r="B879" s="155"/>
      <c r="C879" s="77">
        <f t="shared" si="59"/>
        <v>270409108.30000001</v>
      </c>
      <c r="D879" s="49">
        <f t="shared" ref="D879:S879" si="60">ROUND(SUM(D857:D878),2)</f>
        <v>5468635.6200000001</v>
      </c>
      <c r="E879" s="49">
        <f t="shared" si="60"/>
        <v>2469418.63</v>
      </c>
      <c r="F879" s="49">
        <f t="shared" si="60"/>
        <v>12902967.91</v>
      </c>
      <c r="G879" s="49">
        <f t="shared" si="60"/>
        <v>29290816.649999999</v>
      </c>
      <c r="H879" s="49">
        <f t="shared" si="60"/>
        <v>14181581.49</v>
      </c>
      <c r="I879" s="49">
        <f t="shared" si="60"/>
        <v>6590354.5300000003</v>
      </c>
      <c r="J879" s="49">
        <f t="shared" si="60"/>
        <v>20013025.579999998</v>
      </c>
      <c r="K879" s="49">
        <f t="shared" si="60"/>
        <v>0</v>
      </c>
      <c r="L879" s="49">
        <f t="shared" si="60"/>
        <v>61</v>
      </c>
      <c r="M879" s="49">
        <f t="shared" si="60"/>
        <v>107532546.34999999</v>
      </c>
      <c r="N879" s="49">
        <f t="shared" si="60"/>
        <v>0</v>
      </c>
      <c r="O879" s="49">
        <f t="shared" si="60"/>
        <v>36260974.390000001</v>
      </c>
      <c r="P879" s="49">
        <f t="shared" si="60"/>
        <v>5044459.2</v>
      </c>
      <c r="Q879" s="49">
        <f t="shared" si="60"/>
        <v>30654327.949999999</v>
      </c>
      <c r="R879" s="49">
        <f t="shared" si="60"/>
        <v>0</v>
      </c>
      <c r="S879" s="49">
        <f t="shared" si="60"/>
        <v>0</v>
      </c>
    </row>
    <row r="880" spans="1:19" ht="15.75" hidden="1" x14ac:dyDescent="0.25">
      <c r="A880" s="156" t="s">
        <v>1154</v>
      </c>
      <c r="B880" s="157"/>
      <c r="C880" s="158"/>
      <c r="D880" s="61"/>
      <c r="E880" s="44"/>
      <c r="F880" s="44"/>
      <c r="G880" s="44"/>
      <c r="H880" s="44"/>
      <c r="I880" s="44"/>
      <c r="J880" s="44"/>
      <c r="K880" s="44"/>
      <c r="L880" s="72"/>
      <c r="M880" s="44"/>
      <c r="N880" s="77"/>
      <c r="O880" s="44"/>
      <c r="P880" s="44"/>
      <c r="Q880" s="44"/>
      <c r="R880" s="44"/>
      <c r="S880" s="44"/>
    </row>
    <row r="881" spans="1:19" hidden="1" x14ac:dyDescent="0.25">
      <c r="A881" s="35">
        <v>85</v>
      </c>
      <c r="B881" s="46" t="s">
        <v>114</v>
      </c>
      <c r="C881" s="95">
        <f t="shared" ref="C881:C912" si="61">ROUND(SUM(D881+E881+F881+G881+H881+I881+J881+K881+M881+O881+P881+Q881+R881+S881),2)</f>
        <v>8873476.9399999995</v>
      </c>
      <c r="D881" s="43">
        <v>178114.55000000002</v>
      </c>
      <c r="E881" s="44"/>
      <c r="F881" s="44">
        <v>1098307.6399999999</v>
      </c>
      <c r="G881" s="44"/>
      <c r="H881" s="44"/>
      <c r="I881" s="44"/>
      <c r="J881" s="44">
        <v>283215.83</v>
      </c>
      <c r="K881" s="44"/>
      <c r="L881" s="30"/>
      <c r="M881" s="44"/>
      <c r="N881" s="44" t="s">
        <v>102</v>
      </c>
      <c r="O881" s="45">
        <v>4958387.33</v>
      </c>
      <c r="P881" s="44">
        <v>121390.72</v>
      </c>
      <c r="Q881" s="47">
        <v>2234060.87</v>
      </c>
      <c r="R881" s="44"/>
      <c r="S881" s="44"/>
    </row>
    <row r="882" spans="1:19" hidden="1" x14ac:dyDescent="0.25">
      <c r="A882" s="35">
        <v>86</v>
      </c>
      <c r="B882" s="46" t="s">
        <v>115</v>
      </c>
      <c r="C882" s="95">
        <f t="shared" si="61"/>
        <v>5694228.8600000003</v>
      </c>
      <c r="D882" s="43">
        <f>ROUND((F882+G882+H882+I882+J882+K882+M882+O882+P882+Q882+R882+S882)*0.0214,2)</f>
        <v>119303.4</v>
      </c>
      <c r="E882" s="44"/>
      <c r="F882" s="44"/>
      <c r="G882" s="47"/>
      <c r="H882" s="47"/>
      <c r="I882" s="47"/>
      <c r="J882" s="47">
        <v>890641.06</v>
      </c>
      <c r="K882" s="44"/>
      <c r="L882" s="30"/>
      <c r="M882" s="44"/>
      <c r="N882" s="44"/>
      <c r="O882" s="45"/>
      <c r="P882" s="47"/>
      <c r="Q882" s="45">
        <v>4684284.4000000004</v>
      </c>
      <c r="R882" s="44"/>
      <c r="S882" s="44"/>
    </row>
    <row r="883" spans="1:19" hidden="1" x14ac:dyDescent="0.25">
      <c r="A883" s="35">
        <v>87</v>
      </c>
      <c r="B883" s="42" t="s">
        <v>756</v>
      </c>
      <c r="C883" s="95">
        <f t="shared" si="61"/>
        <v>64780.28</v>
      </c>
      <c r="D883" s="43"/>
      <c r="E883" s="44">
        <v>64780.28</v>
      </c>
      <c r="F883" s="44"/>
      <c r="G883" s="44"/>
      <c r="H883" s="44"/>
      <c r="I883" s="44"/>
      <c r="J883" s="44"/>
      <c r="K883" s="44"/>
      <c r="L883" s="30"/>
      <c r="M883" s="44"/>
      <c r="N883" s="44"/>
      <c r="O883" s="45"/>
      <c r="P883" s="44"/>
      <c r="Q883" s="48"/>
      <c r="R883" s="44"/>
      <c r="S883" s="44"/>
    </row>
    <row r="884" spans="1:19" hidden="1" x14ac:dyDescent="0.25">
      <c r="A884" s="35">
        <v>88</v>
      </c>
      <c r="B884" s="42" t="s">
        <v>757</v>
      </c>
      <c r="C884" s="95">
        <f t="shared" si="61"/>
        <v>71873.11</v>
      </c>
      <c r="D884" s="43"/>
      <c r="E884" s="44">
        <v>71873.11</v>
      </c>
      <c r="F884" s="48"/>
      <c r="G884" s="44"/>
      <c r="H884" s="48"/>
      <c r="I884" s="48"/>
      <c r="J884" s="48"/>
      <c r="K884" s="44"/>
      <c r="L884" s="30"/>
      <c r="M884" s="44"/>
      <c r="N884" s="44"/>
      <c r="O884" s="45"/>
      <c r="P884" s="44"/>
      <c r="Q884" s="45"/>
      <c r="R884" s="44"/>
      <c r="S884" s="44"/>
    </row>
    <row r="885" spans="1:19" hidden="1" x14ac:dyDescent="0.25">
      <c r="A885" s="35">
        <v>89</v>
      </c>
      <c r="B885" s="42" t="s">
        <v>758</v>
      </c>
      <c r="C885" s="95">
        <f t="shared" si="61"/>
        <v>26247.64</v>
      </c>
      <c r="D885" s="43"/>
      <c r="E885" s="44">
        <v>26247.64</v>
      </c>
      <c r="F885" s="44"/>
      <c r="G885" s="44"/>
      <c r="H885" s="44"/>
      <c r="I885" s="44"/>
      <c r="J885" s="44"/>
      <c r="K885" s="44"/>
      <c r="L885" s="30"/>
      <c r="M885" s="44"/>
      <c r="N885" s="44"/>
      <c r="O885" s="45"/>
      <c r="P885" s="44"/>
      <c r="Q885" s="47"/>
      <c r="R885" s="44"/>
      <c r="S885" s="44"/>
    </row>
    <row r="886" spans="1:19" hidden="1" x14ac:dyDescent="0.25">
      <c r="A886" s="35">
        <v>90</v>
      </c>
      <c r="B886" s="46" t="s">
        <v>759</v>
      </c>
      <c r="C886" s="95">
        <f t="shared" si="61"/>
        <v>74302.080000000002</v>
      </c>
      <c r="D886" s="43"/>
      <c r="E886" s="44">
        <v>74302.080000000002</v>
      </c>
      <c r="F886" s="47"/>
      <c r="G886" s="44"/>
      <c r="H886" s="47"/>
      <c r="I886" s="47"/>
      <c r="J886" s="47"/>
      <c r="K886" s="44"/>
      <c r="L886" s="30"/>
      <c r="M886" s="44"/>
      <c r="N886" s="44"/>
      <c r="O886" s="45"/>
      <c r="P886" s="44"/>
      <c r="Q886" s="47"/>
      <c r="R886" s="44"/>
      <c r="S886" s="44"/>
    </row>
    <row r="887" spans="1:19" hidden="1" x14ac:dyDescent="0.25">
      <c r="A887" s="35">
        <v>91</v>
      </c>
      <c r="B887" s="46" t="s">
        <v>760</v>
      </c>
      <c r="C887" s="95">
        <f t="shared" si="61"/>
        <v>128566.86</v>
      </c>
      <c r="D887" s="43"/>
      <c r="E887" s="44">
        <v>128566.86</v>
      </c>
      <c r="F887" s="44"/>
      <c r="G887" s="44"/>
      <c r="H887" s="44"/>
      <c r="I887" s="44"/>
      <c r="J887" s="44"/>
      <c r="K887" s="44"/>
      <c r="L887" s="30"/>
      <c r="M887" s="44"/>
      <c r="N887" s="44"/>
      <c r="O887" s="45"/>
      <c r="P887" s="44"/>
      <c r="Q887" s="44"/>
      <c r="R887" s="44"/>
      <c r="S887" s="44"/>
    </row>
    <row r="888" spans="1:19" hidden="1" x14ac:dyDescent="0.25">
      <c r="A888" s="35">
        <v>92</v>
      </c>
      <c r="B888" s="46" t="s">
        <v>761</v>
      </c>
      <c r="C888" s="95">
        <f t="shared" si="61"/>
        <v>26247.64</v>
      </c>
      <c r="D888" s="43"/>
      <c r="E888" s="44">
        <v>26247.64</v>
      </c>
      <c r="F888" s="44"/>
      <c r="G888" s="44"/>
      <c r="H888" s="44"/>
      <c r="I888" s="44"/>
      <c r="J888" s="44"/>
      <c r="K888" s="44"/>
      <c r="L888" s="30"/>
      <c r="M888" s="44"/>
      <c r="N888" s="44"/>
      <c r="O888" s="45"/>
      <c r="P888" s="44"/>
      <c r="Q888" s="44"/>
      <c r="R888" s="44"/>
      <c r="S888" s="44"/>
    </row>
    <row r="889" spans="1:19" hidden="1" x14ac:dyDescent="0.25">
      <c r="A889" s="35">
        <v>93</v>
      </c>
      <c r="B889" s="46" t="s">
        <v>762</v>
      </c>
      <c r="C889" s="95">
        <f t="shared" si="61"/>
        <v>94186.11</v>
      </c>
      <c r="D889" s="43"/>
      <c r="E889" s="44">
        <v>94186.11</v>
      </c>
      <c r="F889" s="48"/>
      <c r="G889" s="44"/>
      <c r="H889" s="44"/>
      <c r="I889" s="44"/>
      <c r="J889" s="44"/>
      <c r="K889" s="44"/>
      <c r="L889" s="30"/>
      <c r="M889" s="44"/>
      <c r="N889" s="53"/>
      <c r="O889" s="58"/>
      <c r="P889" s="44"/>
      <c r="Q889" s="48"/>
      <c r="R889" s="44"/>
      <c r="S889" s="44"/>
    </row>
    <row r="890" spans="1:19" hidden="1" x14ac:dyDescent="0.25">
      <c r="A890" s="35">
        <v>94</v>
      </c>
      <c r="B890" s="46" t="s">
        <v>763</v>
      </c>
      <c r="C890" s="95">
        <f t="shared" si="61"/>
        <v>94186.11</v>
      </c>
      <c r="D890" s="43"/>
      <c r="E890" s="44">
        <v>94186.11</v>
      </c>
      <c r="F890" s="48"/>
      <c r="G890" s="48"/>
      <c r="H890" s="48"/>
      <c r="I890" s="48"/>
      <c r="J890" s="48"/>
      <c r="K890" s="44"/>
      <c r="L890" s="30"/>
      <c r="M890" s="44"/>
      <c r="N890" s="44"/>
      <c r="O890" s="45"/>
      <c r="P890" s="44"/>
      <c r="Q890" s="44"/>
      <c r="R890" s="44"/>
      <c r="S890" s="44"/>
    </row>
    <row r="891" spans="1:19" hidden="1" x14ac:dyDescent="0.25">
      <c r="A891" s="35">
        <v>95</v>
      </c>
      <c r="B891" s="46" t="s">
        <v>764</v>
      </c>
      <c r="C891" s="95">
        <f t="shared" si="61"/>
        <v>30917.95</v>
      </c>
      <c r="D891" s="43"/>
      <c r="E891" s="44">
        <v>30917.95</v>
      </c>
      <c r="F891" s="47"/>
      <c r="G891" s="48"/>
      <c r="H891" s="44"/>
      <c r="I891" s="44"/>
      <c r="J891" s="44"/>
      <c r="K891" s="44"/>
      <c r="L891" s="30"/>
      <c r="M891" s="44"/>
      <c r="N891" s="44"/>
      <c r="O891" s="47"/>
      <c r="P891" s="44"/>
      <c r="Q891" s="45"/>
      <c r="R891" s="44"/>
      <c r="S891" s="44"/>
    </row>
    <row r="892" spans="1:19" hidden="1" x14ac:dyDescent="0.25">
      <c r="A892" s="35">
        <v>96</v>
      </c>
      <c r="B892" s="46" t="s">
        <v>765</v>
      </c>
      <c r="C892" s="95">
        <f t="shared" si="61"/>
        <v>118823.88</v>
      </c>
      <c r="D892" s="43"/>
      <c r="E892" s="44">
        <v>118823.88</v>
      </c>
      <c r="F892" s="44"/>
      <c r="G892" s="48"/>
      <c r="H892" s="44"/>
      <c r="I892" s="44"/>
      <c r="J892" s="44"/>
      <c r="K892" s="44"/>
      <c r="L892" s="30"/>
      <c r="M892" s="44"/>
      <c r="N892" s="80"/>
      <c r="O892" s="80"/>
      <c r="P892" s="44"/>
      <c r="Q892" s="47"/>
      <c r="R892" s="44"/>
      <c r="S892" s="44"/>
    </row>
    <row r="893" spans="1:19" hidden="1" x14ac:dyDescent="0.25">
      <c r="A893" s="35">
        <v>97</v>
      </c>
      <c r="B893" s="46" t="s">
        <v>766</v>
      </c>
      <c r="C893" s="95">
        <f t="shared" si="61"/>
        <v>201671.29</v>
      </c>
      <c r="D893" s="43"/>
      <c r="E893" s="44">
        <v>201671.29</v>
      </c>
      <c r="F893" s="48"/>
      <c r="G893" s="48"/>
      <c r="H893" s="48"/>
      <c r="I893" s="48"/>
      <c r="J893" s="48"/>
      <c r="K893" s="44"/>
      <c r="L893" s="30"/>
      <c r="M893" s="44"/>
      <c r="N893" s="44"/>
      <c r="O893" s="45"/>
      <c r="P893" s="48"/>
      <c r="Q893" s="47"/>
      <c r="R893" s="44"/>
      <c r="S893" s="44"/>
    </row>
    <row r="894" spans="1:19" hidden="1" x14ac:dyDescent="0.25">
      <c r="A894" s="35">
        <v>98</v>
      </c>
      <c r="B894" s="46" t="s">
        <v>767</v>
      </c>
      <c r="C894" s="95">
        <f t="shared" si="61"/>
        <v>97324.07</v>
      </c>
      <c r="D894" s="43"/>
      <c r="E894" s="44">
        <v>97324.07</v>
      </c>
      <c r="F894" s="48"/>
      <c r="G894" s="44"/>
      <c r="H894" s="48"/>
      <c r="I894" s="48"/>
      <c r="J894" s="48"/>
      <c r="K894" s="44"/>
      <c r="L894" s="30"/>
      <c r="M894" s="44"/>
      <c r="N894" s="44"/>
      <c r="O894" s="47"/>
      <c r="P894" s="44"/>
      <c r="Q894" s="47"/>
      <c r="R894" s="44"/>
      <c r="S894" s="44"/>
    </row>
    <row r="895" spans="1:19" hidden="1" x14ac:dyDescent="0.25">
      <c r="A895" s="35">
        <v>99</v>
      </c>
      <c r="B895" s="42" t="s">
        <v>768</v>
      </c>
      <c r="C895" s="95">
        <f t="shared" si="61"/>
        <v>176427.01</v>
      </c>
      <c r="D895" s="43"/>
      <c r="E895" s="44">
        <v>176427.01</v>
      </c>
      <c r="F895" s="45"/>
      <c r="G895" s="45"/>
      <c r="H895" s="47"/>
      <c r="I895" s="47"/>
      <c r="J895" s="47"/>
      <c r="K895" s="44"/>
      <c r="L895" s="30"/>
      <c r="M895" s="44"/>
      <c r="N895" s="44"/>
      <c r="O895" s="48"/>
      <c r="P895" s="44"/>
      <c r="Q895" s="48"/>
      <c r="R895" s="44"/>
      <c r="S895" s="44"/>
    </row>
    <row r="896" spans="1:19" hidden="1" x14ac:dyDescent="0.25">
      <c r="A896" s="35">
        <v>100</v>
      </c>
      <c r="B896" s="46" t="s">
        <v>769</v>
      </c>
      <c r="C896" s="95">
        <f t="shared" si="61"/>
        <v>168613.13</v>
      </c>
      <c r="D896" s="43"/>
      <c r="E896" s="44">
        <v>168613.13</v>
      </c>
      <c r="F896" s="44"/>
      <c r="G896" s="44"/>
      <c r="H896" s="44"/>
      <c r="I896" s="44"/>
      <c r="J896" s="44"/>
      <c r="K896" s="44"/>
      <c r="L896" s="30"/>
      <c r="M896" s="44"/>
      <c r="N896" s="44"/>
      <c r="O896" s="45"/>
      <c r="P896" s="44"/>
      <c r="Q896" s="45"/>
      <c r="R896" s="44"/>
      <c r="S896" s="44"/>
    </row>
    <row r="897" spans="1:19" hidden="1" x14ac:dyDescent="0.25">
      <c r="A897" s="35">
        <v>101</v>
      </c>
      <c r="B897" s="42" t="s">
        <v>1019</v>
      </c>
      <c r="C897" s="95">
        <f t="shared" si="61"/>
        <v>48244.800000000003</v>
      </c>
      <c r="D897" s="43"/>
      <c r="E897" s="44"/>
      <c r="F897" s="44"/>
      <c r="G897" s="44"/>
      <c r="H897" s="44"/>
      <c r="I897" s="44"/>
      <c r="J897" s="44"/>
      <c r="K897" s="44"/>
      <c r="L897" s="30"/>
      <c r="M897" s="44"/>
      <c r="N897" s="44" t="s">
        <v>54</v>
      </c>
      <c r="O897" s="47">
        <v>48244.800000000003</v>
      </c>
      <c r="P897" s="44"/>
      <c r="Q897" s="47"/>
      <c r="R897" s="44"/>
      <c r="S897" s="44"/>
    </row>
    <row r="898" spans="1:19" hidden="1" x14ac:dyDescent="0.25">
      <c r="A898" s="35">
        <v>102</v>
      </c>
      <c r="B898" s="46" t="s">
        <v>118</v>
      </c>
      <c r="C898" s="95">
        <f t="shared" si="61"/>
        <v>13367749.199999999</v>
      </c>
      <c r="D898" s="43">
        <v>278666.57</v>
      </c>
      <c r="E898" s="44"/>
      <c r="F898" s="44"/>
      <c r="G898" s="44"/>
      <c r="H898" s="44"/>
      <c r="I898" s="44"/>
      <c r="J898" s="44"/>
      <c r="K898" s="45"/>
      <c r="L898" s="30"/>
      <c r="M898" s="44"/>
      <c r="N898" s="44"/>
      <c r="O898" s="47"/>
      <c r="P898" s="44"/>
      <c r="Q898" s="44"/>
      <c r="R898" s="44">
        <v>13089082.630000001</v>
      </c>
      <c r="S898" s="44"/>
    </row>
    <row r="899" spans="1:19" hidden="1" x14ac:dyDescent="0.25">
      <c r="A899" s="35">
        <v>103</v>
      </c>
      <c r="B899" s="46" t="s">
        <v>121</v>
      </c>
      <c r="C899" s="95">
        <f t="shared" si="61"/>
        <v>5702781.3399999999</v>
      </c>
      <c r="D899" s="43">
        <v>118881.23</v>
      </c>
      <c r="E899" s="44"/>
      <c r="F899" s="47">
        <v>360224.37</v>
      </c>
      <c r="G899" s="47"/>
      <c r="H899" s="47">
        <v>398965.1</v>
      </c>
      <c r="I899" s="47">
        <v>186893.02</v>
      </c>
      <c r="J899" s="47">
        <v>366940.6</v>
      </c>
      <c r="K899" s="44"/>
      <c r="L899" s="30"/>
      <c r="M899" s="44"/>
      <c r="N899" s="44" t="s">
        <v>54</v>
      </c>
      <c r="O899" s="47">
        <v>3706798.83</v>
      </c>
      <c r="P899" s="44"/>
      <c r="Q899" s="47">
        <v>564078.18999999994</v>
      </c>
      <c r="R899" s="44"/>
      <c r="S899" s="44"/>
    </row>
    <row r="900" spans="1:19" hidden="1" x14ac:dyDescent="0.25">
      <c r="A900" s="35">
        <v>104</v>
      </c>
      <c r="B900" s="46" t="s">
        <v>122</v>
      </c>
      <c r="C900" s="95">
        <f t="shared" si="61"/>
        <v>1267744.52</v>
      </c>
      <c r="D900" s="43">
        <v>16330.95</v>
      </c>
      <c r="E900" s="44"/>
      <c r="F900" s="44"/>
      <c r="G900" s="44">
        <v>1251413.57</v>
      </c>
      <c r="H900" s="44"/>
      <c r="I900" s="44"/>
      <c r="J900" s="44"/>
      <c r="K900" s="44"/>
      <c r="L900" s="30"/>
      <c r="M900" s="44"/>
      <c r="N900" s="44"/>
      <c r="O900" s="45"/>
      <c r="P900" s="44"/>
      <c r="Q900" s="44"/>
      <c r="R900" s="44"/>
      <c r="S900" s="44"/>
    </row>
    <row r="901" spans="1:19" hidden="1" x14ac:dyDescent="0.25">
      <c r="A901" s="35">
        <v>105</v>
      </c>
      <c r="B901" s="46" t="s">
        <v>119</v>
      </c>
      <c r="C901" s="95">
        <f t="shared" si="61"/>
        <v>894990.16</v>
      </c>
      <c r="D901" s="43">
        <v>11529.17</v>
      </c>
      <c r="E901" s="44"/>
      <c r="F901" s="48"/>
      <c r="G901" s="44"/>
      <c r="H901" s="44">
        <v>464181.58</v>
      </c>
      <c r="I901" s="44">
        <v>181130.55</v>
      </c>
      <c r="J901" s="44">
        <v>238148.86</v>
      </c>
      <c r="K901" s="44"/>
      <c r="L901" s="30"/>
      <c r="M901" s="44"/>
      <c r="N901" s="44"/>
      <c r="O901" s="44"/>
      <c r="P901" s="44"/>
      <c r="Q901" s="44"/>
      <c r="R901" s="44"/>
      <c r="S901" s="44"/>
    </row>
    <row r="902" spans="1:19" hidden="1" x14ac:dyDescent="0.25">
      <c r="A902" s="35">
        <v>106</v>
      </c>
      <c r="B902" s="46" t="s">
        <v>124</v>
      </c>
      <c r="C902" s="95">
        <f t="shared" si="61"/>
        <v>374947.8</v>
      </c>
      <c r="D902" s="43">
        <v>4830.04</v>
      </c>
      <c r="E902" s="44"/>
      <c r="F902" s="44"/>
      <c r="G902" s="44">
        <v>370117.76</v>
      </c>
      <c r="H902" s="44"/>
      <c r="I902" s="44"/>
      <c r="J902" s="44"/>
      <c r="K902" s="44"/>
      <c r="L902" s="30"/>
      <c r="M902" s="44"/>
      <c r="N902" s="44"/>
      <c r="O902" s="45"/>
      <c r="P902" s="44"/>
      <c r="Q902" s="44"/>
      <c r="R902" s="44"/>
      <c r="S902" s="44"/>
    </row>
    <row r="903" spans="1:19" hidden="1" x14ac:dyDescent="0.25">
      <c r="A903" s="35">
        <v>107</v>
      </c>
      <c r="B903" s="46" t="s">
        <v>125</v>
      </c>
      <c r="C903" s="95">
        <f t="shared" si="61"/>
        <v>5319410.71</v>
      </c>
      <c r="D903" s="43">
        <f>ROUND((F903+G903+H903+I903+J903+K903+M903+O903+P903+Q903+R903+S903)*0.0214,2)</f>
        <v>111450.35</v>
      </c>
      <c r="E903" s="44"/>
      <c r="F903" s="44"/>
      <c r="G903" s="44">
        <v>2246999.52</v>
      </c>
      <c r="H903" s="44">
        <v>1345411.5</v>
      </c>
      <c r="I903" s="44">
        <v>581393.37</v>
      </c>
      <c r="J903" s="44">
        <v>1034155.97</v>
      </c>
      <c r="K903" s="44"/>
      <c r="L903" s="30"/>
      <c r="M903" s="44"/>
      <c r="N903" s="44"/>
      <c r="O903" s="45"/>
      <c r="P903" s="44"/>
      <c r="Q903" s="44"/>
      <c r="R903" s="44"/>
      <c r="S903" s="44"/>
    </row>
    <row r="904" spans="1:19" hidden="1" x14ac:dyDescent="0.25">
      <c r="A904" s="35">
        <v>108</v>
      </c>
      <c r="B904" s="46" t="s">
        <v>126</v>
      </c>
      <c r="C904" s="95">
        <f t="shared" si="61"/>
        <v>15788321.560000001</v>
      </c>
      <c r="D904" s="43">
        <v>314581.14</v>
      </c>
      <c r="E904" s="44"/>
      <c r="F904" s="44"/>
      <c r="G904" s="44"/>
      <c r="H904" s="44"/>
      <c r="I904" s="44"/>
      <c r="J904" s="44"/>
      <c r="K904" s="47"/>
      <c r="L904" s="30"/>
      <c r="M904" s="44"/>
      <c r="N904" s="44"/>
      <c r="O904" s="48"/>
      <c r="P904" s="44"/>
      <c r="Q904" s="44"/>
      <c r="R904" s="44">
        <v>15473740.42</v>
      </c>
      <c r="S904" s="44"/>
    </row>
    <row r="905" spans="1:19" hidden="1" x14ac:dyDescent="0.25">
      <c r="A905" s="35">
        <v>109</v>
      </c>
      <c r="B905" s="46" t="s">
        <v>127</v>
      </c>
      <c r="C905" s="95">
        <f t="shared" si="61"/>
        <v>8849863.9700000007</v>
      </c>
      <c r="D905" s="43">
        <v>176332.89</v>
      </c>
      <c r="E905" s="44"/>
      <c r="F905" s="44"/>
      <c r="G905" s="48"/>
      <c r="H905" s="44"/>
      <c r="I905" s="44"/>
      <c r="J905" s="44"/>
      <c r="K905" s="44"/>
      <c r="L905" s="30"/>
      <c r="M905" s="44"/>
      <c r="N905" s="44" t="s">
        <v>54</v>
      </c>
      <c r="O905" s="47">
        <v>8673531.0800000001</v>
      </c>
      <c r="P905" s="48"/>
      <c r="Q905" s="44"/>
      <c r="R905" s="44"/>
      <c r="S905" s="44"/>
    </row>
    <row r="906" spans="1:19" hidden="1" x14ac:dyDescent="0.25">
      <c r="A906" s="35">
        <v>110</v>
      </c>
      <c r="B906" s="46" t="s">
        <v>130</v>
      </c>
      <c r="C906" s="95">
        <f t="shared" si="61"/>
        <v>946021.93</v>
      </c>
      <c r="D906" s="43"/>
      <c r="E906" s="44"/>
      <c r="F906" s="44"/>
      <c r="G906" s="44">
        <v>946021.93</v>
      </c>
      <c r="H906" s="44"/>
      <c r="I906" s="44"/>
      <c r="J906" s="44"/>
      <c r="K906" s="44"/>
      <c r="L906" s="30"/>
      <c r="M906" s="44"/>
      <c r="N906" s="44"/>
      <c r="O906" s="44"/>
      <c r="P906" s="44"/>
      <c r="Q906" s="44"/>
      <c r="R906" s="44"/>
      <c r="S906" s="44"/>
    </row>
    <row r="907" spans="1:19" hidden="1" x14ac:dyDescent="0.25">
      <c r="A907" s="35">
        <v>111</v>
      </c>
      <c r="B907" s="46" t="s">
        <v>133</v>
      </c>
      <c r="C907" s="95">
        <f t="shared" si="61"/>
        <v>15910267.279999999</v>
      </c>
      <c r="D907" s="43">
        <v>331668.37</v>
      </c>
      <c r="E907" s="44"/>
      <c r="F907" s="48"/>
      <c r="G907" s="44"/>
      <c r="H907" s="44"/>
      <c r="I907" s="44"/>
      <c r="J907" s="44"/>
      <c r="K907" s="44"/>
      <c r="L907" s="30"/>
      <c r="M907" s="44"/>
      <c r="N907" s="44"/>
      <c r="O907" s="47"/>
      <c r="P907" s="44"/>
      <c r="Q907" s="45"/>
      <c r="R907" s="44">
        <v>15578598.91</v>
      </c>
      <c r="S907" s="44"/>
    </row>
    <row r="908" spans="1:19" hidden="1" x14ac:dyDescent="0.25">
      <c r="A908" s="35">
        <v>112</v>
      </c>
      <c r="B908" s="46" t="s">
        <v>135</v>
      </c>
      <c r="C908" s="95">
        <f t="shared" si="61"/>
        <v>2931800.5</v>
      </c>
      <c r="D908" s="43">
        <v>37767.14</v>
      </c>
      <c r="E908" s="44"/>
      <c r="F908" s="44"/>
      <c r="G908" s="44"/>
      <c r="H908" s="44">
        <v>1484933.9</v>
      </c>
      <c r="I908" s="44">
        <v>424286.7</v>
      </c>
      <c r="J908" s="44">
        <v>984812.76</v>
      </c>
      <c r="K908" s="44"/>
      <c r="L908" s="30"/>
      <c r="M908" s="44"/>
      <c r="N908" s="44"/>
      <c r="O908" s="44"/>
      <c r="P908" s="44"/>
      <c r="Q908" s="44"/>
      <c r="R908" s="44"/>
      <c r="S908" s="44"/>
    </row>
    <row r="909" spans="1:19" hidden="1" x14ac:dyDescent="0.25">
      <c r="A909" s="35">
        <v>113</v>
      </c>
      <c r="B909" s="46" t="s">
        <v>137</v>
      </c>
      <c r="C909" s="95">
        <f t="shared" si="61"/>
        <v>6801435.9400000004</v>
      </c>
      <c r="D909" s="43">
        <v>135518.10999999999</v>
      </c>
      <c r="E909" s="44"/>
      <c r="F909" s="44"/>
      <c r="G909" s="45"/>
      <c r="H909" s="44"/>
      <c r="I909" s="44"/>
      <c r="J909" s="44"/>
      <c r="K909" s="44"/>
      <c r="L909" s="30"/>
      <c r="M909" s="44"/>
      <c r="N909" s="44"/>
      <c r="O909" s="48"/>
      <c r="P909" s="44"/>
      <c r="Q909" s="44"/>
      <c r="R909" s="44">
        <v>6665917.8300000001</v>
      </c>
      <c r="S909" s="44"/>
    </row>
    <row r="910" spans="1:19" hidden="1" x14ac:dyDescent="0.25">
      <c r="A910" s="35">
        <v>114</v>
      </c>
      <c r="B910" s="46" t="s">
        <v>138</v>
      </c>
      <c r="C910" s="95">
        <f t="shared" si="61"/>
        <v>9802207.7599999998</v>
      </c>
      <c r="D910" s="43">
        <v>185477.77</v>
      </c>
      <c r="E910" s="44"/>
      <c r="F910" s="44"/>
      <c r="G910" s="47"/>
      <c r="H910" s="44"/>
      <c r="I910" s="44"/>
      <c r="J910" s="44"/>
      <c r="K910" s="48"/>
      <c r="L910" s="30"/>
      <c r="M910" s="44"/>
      <c r="N910" s="44"/>
      <c r="O910" s="44"/>
      <c r="P910" s="44"/>
      <c r="Q910" s="44"/>
      <c r="R910" s="44">
        <v>9616729.9900000002</v>
      </c>
      <c r="S910" s="44"/>
    </row>
    <row r="911" spans="1:19" hidden="1" x14ac:dyDescent="0.25">
      <c r="A911" s="35">
        <v>115</v>
      </c>
      <c r="B911" s="46" t="s">
        <v>141</v>
      </c>
      <c r="C911" s="95">
        <f t="shared" si="61"/>
        <v>5765922.3300000001</v>
      </c>
      <c r="D911" s="43">
        <f>ROUND((F911+G911+H911+I911+J911+K911+M911+O911+P911+Q911+R911+S911)*0.0214,2)</f>
        <v>120805.5</v>
      </c>
      <c r="E911" s="44"/>
      <c r="F911" s="44">
        <v>2114492.83</v>
      </c>
      <c r="G911" s="45"/>
      <c r="H911" s="44"/>
      <c r="I911" s="44"/>
      <c r="J911" s="44"/>
      <c r="K911" s="44"/>
      <c r="L911" s="30"/>
      <c r="M911" s="44"/>
      <c r="N911" s="44"/>
      <c r="O911" s="44"/>
      <c r="P911" s="44">
        <v>3530624</v>
      </c>
      <c r="Q911" s="44"/>
      <c r="R911" s="44"/>
      <c r="S911" s="44"/>
    </row>
    <row r="912" spans="1:19" hidden="1" x14ac:dyDescent="0.25">
      <c r="A912" s="35">
        <v>116</v>
      </c>
      <c r="B912" s="46" t="s">
        <v>142</v>
      </c>
      <c r="C912" s="95">
        <f t="shared" si="61"/>
        <v>364596.65</v>
      </c>
      <c r="D912" s="43"/>
      <c r="E912" s="44"/>
      <c r="F912" s="44"/>
      <c r="G912" s="44">
        <v>364596.65</v>
      </c>
      <c r="H912" s="44"/>
      <c r="I912" s="44"/>
      <c r="J912" s="44"/>
      <c r="K912" s="44"/>
      <c r="L912" s="30"/>
      <c r="M912" s="44"/>
      <c r="N912" s="44"/>
      <c r="O912" s="47"/>
      <c r="P912" s="44"/>
      <c r="Q912" s="45"/>
      <c r="R912" s="44"/>
      <c r="S912" s="44"/>
    </row>
    <row r="913" spans="1:19" hidden="1" x14ac:dyDescent="0.25">
      <c r="A913" s="35">
        <v>117</v>
      </c>
      <c r="B913" s="46" t="s">
        <v>770</v>
      </c>
      <c r="C913" s="95">
        <f t="shared" ref="C913:C944" si="62">ROUND(SUM(D913+E913+F913+G913+H913+I913+J913+K913+M913+O913+P913+Q913+R913+S913),2)</f>
        <v>235981.92</v>
      </c>
      <c r="D913" s="43"/>
      <c r="E913" s="44">
        <v>235981.92</v>
      </c>
      <c r="F913" s="47"/>
      <c r="G913" s="48"/>
      <c r="H913" s="44"/>
      <c r="I913" s="44"/>
      <c r="J913" s="44"/>
      <c r="K913" s="44"/>
      <c r="L913" s="30"/>
      <c r="M913" s="44"/>
      <c r="N913" s="44"/>
      <c r="O913" s="47"/>
      <c r="P913" s="44"/>
      <c r="Q913" s="47"/>
      <c r="R913" s="44"/>
      <c r="S913" s="44"/>
    </row>
    <row r="914" spans="1:19" hidden="1" x14ac:dyDescent="0.25">
      <c r="A914" s="35">
        <v>118</v>
      </c>
      <c r="B914" s="46" t="s">
        <v>771</v>
      </c>
      <c r="C914" s="95">
        <f t="shared" si="62"/>
        <v>184736.18</v>
      </c>
      <c r="D914" s="43"/>
      <c r="E914" s="44">
        <v>184736.18</v>
      </c>
      <c r="F914" s="47"/>
      <c r="G914" s="48"/>
      <c r="H914" s="44"/>
      <c r="I914" s="44"/>
      <c r="J914" s="44"/>
      <c r="K914" s="44"/>
      <c r="L914" s="30"/>
      <c r="M914" s="44"/>
      <c r="N914" s="44"/>
      <c r="O914" s="47"/>
      <c r="P914" s="44"/>
      <c r="Q914" s="47"/>
      <c r="R914" s="44"/>
      <c r="S914" s="44"/>
    </row>
    <row r="915" spans="1:19" hidden="1" x14ac:dyDescent="0.25">
      <c r="A915" s="35">
        <v>119</v>
      </c>
      <c r="B915" s="46" t="s">
        <v>772</v>
      </c>
      <c r="C915" s="95">
        <f t="shared" si="62"/>
        <v>30527.79</v>
      </c>
      <c r="D915" s="43"/>
      <c r="E915" s="44">
        <v>30527.79</v>
      </c>
      <c r="F915" s="47"/>
      <c r="G915" s="45"/>
      <c r="H915" s="47"/>
      <c r="I915" s="47"/>
      <c r="J915" s="47"/>
      <c r="K915" s="44"/>
      <c r="L915" s="30"/>
      <c r="M915" s="44"/>
      <c r="N915" s="44"/>
      <c r="O915" s="47"/>
      <c r="P915" s="44"/>
      <c r="Q915" s="44"/>
      <c r="R915" s="44"/>
      <c r="S915" s="44"/>
    </row>
    <row r="916" spans="1:19" hidden="1" x14ac:dyDescent="0.25">
      <c r="A916" s="35">
        <v>120</v>
      </c>
      <c r="B916" s="46" t="s">
        <v>342</v>
      </c>
      <c r="C916" s="95">
        <f t="shared" si="62"/>
        <v>98956.94</v>
      </c>
      <c r="D916" s="43"/>
      <c r="E916" s="44">
        <v>98956.94</v>
      </c>
      <c r="F916" s="44"/>
      <c r="G916" s="45"/>
      <c r="H916" s="44"/>
      <c r="I916" s="44"/>
      <c r="J916" s="44"/>
      <c r="K916" s="44"/>
      <c r="L916" s="30"/>
      <c r="M916" s="44"/>
      <c r="N916" s="44"/>
      <c r="O916" s="44"/>
      <c r="P916" s="44"/>
      <c r="Q916" s="47"/>
      <c r="R916" s="44"/>
      <c r="S916" s="44"/>
    </row>
    <row r="917" spans="1:19" hidden="1" x14ac:dyDescent="0.25">
      <c r="A917" s="35">
        <v>121</v>
      </c>
      <c r="B917" s="46" t="s">
        <v>773</v>
      </c>
      <c r="C917" s="95">
        <f t="shared" si="62"/>
        <v>377712.1</v>
      </c>
      <c r="D917" s="43"/>
      <c r="E917" s="44">
        <v>377712.1</v>
      </c>
      <c r="F917" s="44"/>
      <c r="G917" s="45"/>
      <c r="H917" s="44"/>
      <c r="I917" s="44"/>
      <c r="J917" s="44"/>
      <c r="K917" s="44"/>
      <c r="L917" s="30"/>
      <c r="M917" s="44"/>
      <c r="N917" s="44"/>
      <c r="O917" s="44"/>
      <c r="P917" s="44"/>
      <c r="Q917" s="44"/>
      <c r="R917" s="44"/>
      <c r="S917" s="44"/>
    </row>
    <row r="918" spans="1:19" hidden="1" x14ac:dyDescent="0.25">
      <c r="A918" s="35">
        <v>122</v>
      </c>
      <c r="B918" s="46" t="s">
        <v>144</v>
      </c>
      <c r="C918" s="95">
        <f t="shared" si="62"/>
        <v>2803031.44</v>
      </c>
      <c r="D918" s="43">
        <f>ROUND((F918+G918+H918+I918+J918+K918+M918+O918+P918+Q918+R918+S918)*0.0214,2)</f>
        <v>58728.09</v>
      </c>
      <c r="E918" s="44"/>
      <c r="F918" s="48"/>
      <c r="G918" s="47"/>
      <c r="H918" s="48"/>
      <c r="I918" s="48"/>
      <c r="J918" s="48"/>
      <c r="K918" s="44"/>
      <c r="L918" s="30"/>
      <c r="M918" s="44"/>
      <c r="N918" s="44"/>
      <c r="O918" s="44"/>
      <c r="P918" s="44"/>
      <c r="Q918" s="44">
        <v>2744303.35</v>
      </c>
      <c r="R918" s="44"/>
      <c r="S918" s="44"/>
    </row>
    <row r="919" spans="1:19" hidden="1" x14ac:dyDescent="0.25">
      <c r="A919" s="35">
        <v>123</v>
      </c>
      <c r="B919" s="46" t="s">
        <v>145</v>
      </c>
      <c r="C919" s="95">
        <f t="shared" si="62"/>
        <v>1734778.48</v>
      </c>
      <c r="D919" s="43">
        <f>ROUND((F919+G919+H919+I919+J919+K919+M919+O919+P919+Q919+R919+S919)*0.0214,2)</f>
        <v>36346.449999999997</v>
      </c>
      <c r="E919" s="44"/>
      <c r="F919" s="48">
        <v>215785.52</v>
      </c>
      <c r="G919" s="45">
        <v>1482646.51</v>
      </c>
      <c r="H919" s="44"/>
      <c r="I919" s="44"/>
      <c r="J919" s="44"/>
      <c r="K919" s="44"/>
      <c r="L919" s="30"/>
      <c r="M919" s="44"/>
      <c r="N919" s="44"/>
      <c r="O919" s="48"/>
      <c r="P919" s="44"/>
      <c r="Q919" s="44"/>
      <c r="R919" s="44"/>
      <c r="S919" s="44"/>
    </row>
    <row r="920" spans="1:19" hidden="1" x14ac:dyDescent="0.25">
      <c r="A920" s="35">
        <v>124</v>
      </c>
      <c r="B920" s="46" t="s">
        <v>774</v>
      </c>
      <c r="C920" s="95">
        <f t="shared" si="62"/>
        <v>64447.75</v>
      </c>
      <c r="D920" s="43"/>
      <c r="E920" s="44">
        <v>64447.75</v>
      </c>
      <c r="F920" s="45"/>
      <c r="G920" s="44"/>
      <c r="H920" s="47"/>
      <c r="I920" s="47"/>
      <c r="J920" s="47"/>
      <c r="K920" s="44"/>
      <c r="L920" s="30"/>
      <c r="M920" s="44"/>
      <c r="N920" s="44"/>
      <c r="O920" s="44"/>
      <c r="P920" s="44"/>
      <c r="Q920" s="44"/>
      <c r="R920" s="44"/>
      <c r="S920" s="44"/>
    </row>
    <row r="921" spans="1:19" hidden="1" x14ac:dyDescent="0.25">
      <c r="A921" s="35">
        <v>125</v>
      </c>
      <c r="B921" s="46" t="s">
        <v>148</v>
      </c>
      <c r="C921" s="95">
        <f t="shared" si="62"/>
        <v>4965804.97</v>
      </c>
      <c r="D921" s="43">
        <v>103518.09</v>
      </c>
      <c r="E921" s="44"/>
      <c r="F921" s="48"/>
      <c r="G921" s="45"/>
      <c r="H921" s="48"/>
      <c r="I921" s="48"/>
      <c r="J921" s="48"/>
      <c r="K921" s="44"/>
      <c r="L921" s="30"/>
      <c r="M921" s="44"/>
      <c r="N921" s="44"/>
      <c r="O921" s="44"/>
      <c r="P921" s="44"/>
      <c r="Q921" s="48">
        <v>4862286.88</v>
      </c>
      <c r="R921" s="44"/>
      <c r="S921" s="44"/>
    </row>
    <row r="922" spans="1:19" hidden="1" x14ac:dyDescent="0.25">
      <c r="A922" s="35">
        <v>126</v>
      </c>
      <c r="B922" s="46" t="s">
        <v>149</v>
      </c>
      <c r="C922" s="95">
        <f t="shared" si="62"/>
        <v>351841.44</v>
      </c>
      <c r="D922" s="43">
        <f>ROUND((F922+G922+H922+I922+J922+K922+M922+O922+P922+Q922+R922+S922)*0.0214,2)</f>
        <v>7371.65</v>
      </c>
      <c r="E922" s="44"/>
      <c r="F922" s="44"/>
      <c r="G922" s="45"/>
      <c r="H922" s="48"/>
      <c r="I922" s="48"/>
      <c r="J922" s="48"/>
      <c r="K922" s="44"/>
      <c r="L922" s="30"/>
      <c r="M922" s="44"/>
      <c r="N922" s="44"/>
      <c r="O922" s="44"/>
      <c r="P922" s="44">
        <v>344469.79</v>
      </c>
      <c r="Q922" s="48"/>
      <c r="R922" s="44"/>
      <c r="S922" s="44"/>
    </row>
    <row r="923" spans="1:19" hidden="1" x14ac:dyDescent="0.25">
      <c r="A923" s="35">
        <v>127</v>
      </c>
      <c r="B923" s="46" t="s">
        <v>151</v>
      </c>
      <c r="C923" s="95">
        <f t="shared" si="62"/>
        <v>10467178.58</v>
      </c>
      <c r="D923" s="43">
        <v>208557.76</v>
      </c>
      <c r="E923" s="44"/>
      <c r="F923" s="44">
        <v>2119565.2200000002</v>
      </c>
      <c r="G923" s="48"/>
      <c r="H923" s="44">
        <v>3862201.2199999997</v>
      </c>
      <c r="I923" s="44">
        <v>1391519.1</v>
      </c>
      <c r="J923" s="44">
        <v>1760645.86</v>
      </c>
      <c r="K923" s="44"/>
      <c r="L923" s="30"/>
      <c r="M923" s="44"/>
      <c r="N923" s="44"/>
      <c r="O923" s="44"/>
      <c r="P923" s="44">
        <v>1124689.42</v>
      </c>
      <c r="Q923" s="47"/>
      <c r="R923" s="44"/>
      <c r="S923" s="44"/>
    </row>
    <row r="924" spans="1:19" hidden="1" x14ac:dyDescent="0.25">
      <c r="A924" s="35">
        <v>128</v>
      </c>
      <c r="B924" s="46" t="s">
        <v>152</v>
      </c>
      <c r="C924" s="95">
        <f t="shared" si="62"/>
        <v>5759027.1399999997</v>
      </c>
      <c r="D924" s="43">
        <v>114748.18999999999</v>
      </c>
      <c r="E924" s="44"/>
      <c r="F924" s="48"/>
      <c r="G924" s="48"/>
      <c r="H924" s="48">
        <v>2868432.04</v>
      </c>
      <c r="I924" s="48">
        <v>1246393.0900000001</v>
      </c>
      <c r="J924" s="48">
        <v>1529453.82</v>
      </c>
      <c r="K924" s="44"/>
      <c r="L924" s="30"/>
      <c r="M924" s="44"/>
      <c r="N924" s="44"/>
      <c r="O924" s="48"/>
      <c r="P924" s="44"/>
      <c r="Q924" s="47"/>
      <c r="R924" s="44"/>
      <c r="S924" s="44"/>
    </row>
    <row r="925" spans="1:19" hidden="1" x14ac:dyDescent="0.25">
      <c r="A925" s="35">
        <v>129</v>
      </c>
      <c r="B925" s="46" t="s">
        <v>775</v>
      </c>
      <c r="C925" s="95">
        <f t="shared" si="62"/>
        <v>72214.41</v>
      </c>
      <c r="D925" s="43"/>
      <c r="E925" s="44">
        <v>72214.41</v>
      </c>
      <c r="F925" s="45"/>
      <c r="G925" s="45"/>
      <c r="H925" s="48"/>
      <c r="I925" s="48"/>
      <c r="J925" s="48"/>
      <c r="K925" s="44"/>
      <c r="L925" s="30"/>
      <c r="M925" s="44"/>
      <c r="N925" s="44"/>
      <c r="O925" s="47"/>
      <c r="P925" s="44"/>
      <c r="Q925" s="47"/>
      <c r="R925" s="44"/>
      <c r="S925" s="44"/>
    </row>
    <row r="926" spans="1:19" hidden="1" x14ac:dyDescent="0.25">
      <c r="A926" s="35">
        <v>130</v>
      </c>
      <c r="B926" s="46" t="s">
        <v>153</v>
      </c>
      <c r="C926" s="95">
        <f t="shared" si="62"/>
        <v>14179747.68</v>
      </c>
      <c r="D926" s="43">
        <v>295593.64</v>
      </c>
      <c r="E926" s="44"/>
      <c r="F926" s="47">
        <v>1262701.33</v>
      </c>
      <c r="G926" s="45"/>
      <c r="H926" s="47">
        <v>1730881.27</v>
      </c>
      <c r="I926" s="47">
        <v>1002232.6299999999</v>
      </c>
      <c r="J926" s="47">
        <v>1240180.26</v>
      </c>
      <c r="K926" s="44"/>
      <c r="L926" s="30"/>
      <c r="M926" s="44"/>
      <c r="N926" s="44" t="s">
        <v>54</v>
      </c>
      <c r="O926" s="48">
        <v>4848695.7</v>
      </c>
      <c r="P926" s="48">
        <v>174301.8</v>
      </c>
      <c r="Q926" s="48">
        <v>3625161.05</v>
      </c>
      <c r="R926" s="44"/>
      <c r="S926" s="44"/>
    </row>
    <row r="927" spans="1:19" hidden="1" x14ac:dyDescent="0.25">
      <c r="A927" s="35">
        <v>131</v>
      </c>
      <c r="B927" s="46" t="s">
        <v>776</v>
      </c>
      <c r="C927" s="95">
        <f t="shared" si="62"/>
        <v>17824.009999999998</v>
      </c>
      <c r="D927" s="43"/>
      <c r="E927" s="44">
        <v>17824.009999999998</v>
      </c>
      <c r="F927" s="44"/>
      <c r="G927" s="44"/>
      <c r="H927" s="48"/>
      <c r="I927" s="48"/>
      <c r="J927" s="48"/>
      <c r="K927" s="44"/>
      <c r="L927" s="30"/>
      <c r="M927" s="44"/>
      <c r="N927" s="44"/>
      <c r="O927" s="45"/>
      <c r="P927" s="44"/>
      <c r="Q927" s="45"/>
      <c r="R927" s="44"/>
      <c r="S927" s="44"/>
    </row>
    <row r="928" spans="1:19" hidden="1" x14ac:dyDescent="0.25">
      <c r="A928" s="35">
        <v>132</v>
      </c>
      <c r="B928" s="46" t="s">
        <v>777</v>
      </c>
      <c r="C928" s="95">
        <f t="shared" si="62"/>
        <v>47581.2</v>
      </c>
      <c r="D928" s="43"/>
      <c r="E928" s="44">
        <v>47581.2</v>
      </c>
      <c r="F928" s="44"/>
      <c r="G928" s="48"/>
      <c r="H928" s="48"/>
      <c r="I928" s="44"/>
      <c r="J928" s="44"/>
      <c r="K928" s="44"/>
      <c r="L928" s="30"/>
      <c r="M928" s="44"/>
      <c r="N928" s="44"/>
      <c r="O928" s="48"/>
      <c r="P928" s="44"/>
      <c r="Q928" s="45"/>
      <c r="R928" s="44"/>
      <c r="S928" s="44"/>
    </row>
    <row r="929" spans="1:19" hidden="1" x14ac:dyDescent="0.25">
      <c r="A929" s="35">
        <v>133</v>
      </c>
      <c r="B929" s="46" t="s">
        <v>154</v>
      </c>
      <c r="C929" s="95">
        <f t="shared" si="62"/>
        <v>7452754.7699999996</v>
      </c>
      <c r="D929" s="43">
        <v>155361.5</v>
      </c>
      <c r="E929" s="44"/>
      <c r="F929" s="44">
        <v>2007903.41</v>
      </c>
      <c r="G929" s="48"/>
      <c r="H929" s="48"/>
      <c r="I929" s="48"/>
      <c r="J929" s="48"/>
      <c r="K929" s="44"/>
      <c r="L929" s="30"/>
      <c r="M929" s="44"/>
      <c r="N929" s="44"/>
      <c r="O929" s="47"/>
      <c r="P929" s="48">
        <v>136779.54999999999</v>
      </c>
      <c r="Q929" s="45">
        <v>5152710.3099999996</v>
      </c>
      <c r="R929" s="44"/>
      <c r="S929" s="44"/>
    </row>
    <row r="930" spans="1:19" hidden="1" x14ac:dyDescent="0.25">
      <c r="A930" s="35">
        <v>134</v>
      </c>
      <c r="B930" s="46" t="s">
        <v>155</v>
      </c>
      <c r="C930" s="95">
        <f t="shared" si="62"/>
        <v>1895289.23</v>
      </c>
      <c r="D930" s="43">
        <v>39509.550000000003</v>
      </c>
      <c r="E930" s="44"/>
      <c r="F930" s="44">
        <v>1855779.68</v>
      </c>
      <c r="G930" s="44"/>
      <c r="H930" s="44"/>
      <c r="I930" s="44"/>
      <c r="J930" s="44"/>
      <c r="K930" s="44"/>
      <c r="L930" s="30"/>
      <c r="M930" s="44"/>
      <c r="N930" s="44"/>
      <c r="O930" s="45"/>
      <c r="P930" s="48"/>
      <c r="Q930" s="48"/>
      <c r="R930" s="44"/>
      <c r="S930" s="44"/>
    </row>
    <row r="931" spans="1:19" hidden="1" x14ac:dyDescent="0.25">
      <c r="A931" s="35">
        <v>135</v>
      </c>
      <c r="B931" s="46" t="s">
        <v>156</v>
      </c>
      <c r="C931" s="95">
        <f t="shared" si="62"/>
        <v>9713853.9600000009</v>
      </c>
      <c r="D931" s="43">
        <v>193547.82</v>
      </c>
      <c r="E931" s="44"/>
      <c r="F931" s="44">
        <v>2200352.66</v>
      </c>
      <c r="G931" s="44"/>
      <c r="H931" s="44">
        <v>1158575.8400000001</v>
      </c>
      <c r="I931" s="44">
        <v>834706.24</v>
      </c>
      <c r="J931" s="48">
        <v>778140.05</v>
      </c>
      <c r="K931" s="44"/>
      <c r="L931" s="30"/>
      <c r="M931" s="44"/>
      <c r="N931" s="44"/>
      <c r="O931" s="47"/>
      <c r="P931" s="44"/>
      <c r="Q931" s="47">
        <v>4548531.3499999996</v>
      </c>
      <c r="R931" s="44"/>
      <c r="S931" s="44"/>
    </row>
    <row r="932" spans="1:19" hidden="1" x14ac:dyDescent="0.25">
      <c r="A932" s="35">
        <v>136</v>
      </c>
      <c r="B932" s="46" t="s">
        <v>158</v>
      </c>
      <c r="C932" s="95">
        <f t="shared" si="62"/>
        <v>349826.66</v>
      </c>
      <c r="D932" s="43"/>
      <c r="E932" s="44">
        <v>349826.66</v>
      </c>
      <c r="F932" s="45"/>
      <c r="G932" s="48"/>
      <c r="H932" s="45"/>
      <c r="I932" s="45"/>
      <c r="J932" s="45"/>
      <c r="K932" s="48"/>
      <c r="L932" s="23"/>
      <c r="M932" s="48"/>
      <c r="N932" s="48"/>
      <c r="O932" s="48"/>
      <c r="P932" s="48"/>
      <c r="Q932" s="44"/>
      <c r="R932" s="44"/>
      <c r="S932" s="44"/>
    </row>
    <row r="933" spans="1:19" hidden="1" x14ac:dyDescent="0.25">
      <c r="A933" s="35">
        <v>137</v>
      </c>
      <c r="B933" s="46" t="s">
        <v>159</v>
      </c>
      <c r="C933" s="95">
        <f t="shared" si="62"/>
        <v>123645.83</v>
      </c>
      <c r="D933" s="43"/>
      <c r="E933" s="44">
        <v>123645.83</v>
      </c>
      <c r="F933" s="45"/>
      <c r="G933" s="48"/>
      <c r="H933" s="45"/>
      <c r="I933" s="45"/>
      <c r="J933" s="45"/>
      <c r="K933" s="48"/>
      <c r="L933" s="23"/>
      <c r="M933" s="48"/>
      <c r="N933" s="48"/>
      <c r="O933" s="48"/>
      <c r="P933" s="48"/>
      <c r="Q933" s="44"/>
      <c r="R933" s="44"/>
      <c r="S933" s="44"/>
    </row>
    <row r="934" spans="1:19" hidden="1" x14ac:dyDescent="0.25">
      <c r="A934" s="35">
        <v>138</v>
      </c>
      <c r="B934" s="46" t="s">
        <v>160</v>
      </c>
      <c r="C934" s="95">
        <f t="shared" si="62"/>
        <v>127430.82</v>
      </c>
      <c r="D934" s="43"/>
      <c r="E934" s="44">
        <v>127430.82</v>
      </c>
      <c r="F934" s="45"/>
      <c r="G934" s="48"/>
      <c r="H934" s="45"/>
      <c r="I934" s="45"/>
      <c r="J934" s="45"/>
      <c r="K934" s="48"/>
      <c r="L934" s="23"/>
      <c r="M934" s="48"/>
      <c r="N934" s="48"/>
      <c r="O934" s="48"/>
      <c r="P934" s="48"/>
      <c r="Q934" s="44"/>
      <c r="R934" s="44"/>
      <c r="S934" s="44"/>
    </row>
    <row r="935" spans="1:19" hidden="1" x14ac:dyDescent="0.25">
      <c r="A935" s="35">
        <v>139</v>
      </c>
      <c r="B935" s="46" t="s">
        <v>161</v>
      </c>
      <c r="C935" s="95">
        <f t="shared" si="62"/>
        <v>128133.3</v>
      </c>
      <c r="D935" s="43"/>
      <c r="E935" s="44">
        <v>128133.3</v>
      </c>
      <c r="F935" s="45"/>
      <c r="G935" s="48"/>
      <c r="H935" s="45"/>
      <c r="I935" s="45"/>
      <c r="J935" s="45"/>
      <c r="K935" s="48"/>
      <c r="L935" s="23"/>
      <c r="M935" s="48"/>
      <c r="N935" s="48"/>
      <c r="O935" s="48"/>
      <c r="P935" s="48"/>
      <c r="Q935" s="44"/>
      <c r="R935" s="44"/>
      <c r="S935" s="44"/>
    </row>
    <row r="936" spans="1:19" hidden="1" x14ac:dyDescent="0.25">
      <c r="A936" s="35">
        <v>140</v>
      </c>
      <c r="B936" s="46" t="s">
        <v>162</v>
      </c>
      <c r="C936" s="95">
        <f t="shared" si="62"/>
        <v>383121.15</v>
      </c>
      <c r="D936" s="43"/>
      <c r="E936" s="44">
        <v>383121.15</v>
      </c>
      <c r="F936" s="45"/>
      <c r="G936" s="48"/>
      <c r="H936" s="45"/>
      <c r="I936" s="45"/>
      <c r="J936" s="45"/>
      <c r="K936" s="48"/>
      <c r="L936" s="23"/>
      <c r="M936" s="48"/>
      <c r="N936" s="48"/>
      <c r="O936" s="48"/>
      <c r="P936" s="48"/>
      <c r="Q936" s="44"/>
      <c r="R936" s="44"/>
      <c r="S936" s="44"/>
    </row>
    <row r="937" spans="1:19" hidden="1" x14ac:dyDescent="0.25">
      <c r="A937" s="35">
        <v>141</v>
      </c>
      <c r="B937" s="46" t="s">
        <v>163</v>
      </c>
      <c r="C937" s="95">
        <f t="shared" si="62"/>
        <v>472116.46</v>
      </c>
      <c r="D937" s="43"/>
      <c r="E937" s="44">
        <v>472116.46</v>
      </c>
      <c r="F937" s="45"/>
      <c r="G937" s="48"/>
      <c r="H937" s="45"/>
      <c r="I937" s="45"/>
      <c r="J937" s="45"/>
      <c r="K937" s="48"/>
      <c r="L937" s="23"/>
      <c r="M937" s="48"/>
      <c r="N937" s="48"/>
      <c r="O937" s="48"/>
      <c r="P937" s="48"/>
      <c r="Q937" s="44"/>
      <c r="R937" s="44"/>
      <c r="S937" s="44"/>
    </row>
    <row r="938" spans="1:19" hidden="1" x14ac:dyDescent="0.25">
      <c r="A938" s="35">
        <v>142</v>
      </c>
      <c r="B938" s="46" t="s">
        <v>164</v>
      </c>
      <c r="C938" s="95">
        <f t="shared" si="62"/>
        <v>127943.13</v>
      </c>
      <c r="D938" s="43"/>
      <c r="E938" s="44">
        <v>127943.13</v>
      </c>
      <c r="F938" s="45"/>
      <c r="G938" s="48"/>
      <c r="H938" s="45"/>
      <c r="I938" s="45"/>
      <c r="J938" s="45"/>
      <c r="K938" s="48"/>
      <c r="L938" s="23"/>
      <c r="M938" s="48"/>
      <c r="N938" s="48"/>
      <c r="O938" s="48"/>
      <c r="P938" s="48"/>
      <c r="Q938" s="44"/>
      <c r="R938" s="44"/>
      <c r="S938" s="44"/>
    </row>
    <row r="939" spans="1:19" hidden="1" x14ac:dyDescent="0.25">
      <c r="A939" s="35">
        <v>143</v>
      </c>
      <c r="B939" s="46" t="s">
        <v>165</v>
      </c>
      <c r="C939" s="95">
        <f t="shared" si="62"/>
        <v>465899.03</v>
      </c>
      <c r="D939" s="43"/>
      <c r="E939" s="44">
        <v>465899.03</v>
      </c>
      <c r="F939" s="45"/>
      <c r="G939" s="48"/>
      <c r="H939" s="45"/>
      <c r="I939" s="45"/>
      <c r="J939" s="45"/>
      <c r="K939" s="48"/>
      <c r="L939" s="23"/>
      <c r="M939" s="48"/>
      <c r="N939" s="48"/>
      <c r="O939" s="48"/>
      <c r="P939" s="48"/>
      <c r="Q939" s="44"/>
      <c r="R939" s="44"/>
      <c r="S939" s="44"/>
    </row>
    <row r="940" spans="1:19" hidden="1" x14ac:dyDescent="0.25">
      <c r="A940" s="35">
        <v>144</v>
      </c>
      <c r="B940" s="46" t="s">
        <v>166</v>
      </c>
      <c r="C940" s="95">
        <f t="shared" si="62"/>
        <v>16787162.850000001</v>
      </c>
      <c r="D940" s="43">
        <v>268994.90000000002</v>
      </c>
      <c r="E940" s="44"/>
      <c r="F940" s="45">
        <v>1395650.32</v>
      </c>
      <c r="G940" s="45">
        <v>2972330.63</v>
      </c>
      <c r="H940" s="48">
        <v>1073901.32</v>
      </c>
      <c r="I940" s="48">
        <v>528451.47</v>
      </c>
      <c r="J940" s="48">
        <v>808862.19</v>
      </c>
      <c r="K940" s="48"/>
      <c r="L940" s="23"/>
      <c r="M940" s="48"/>
      <c r="N940" s="48" t="s">
        <v>54</v>
      </c>
      <c r="O940" s="45">
        <v>3883953.03</v>
      </c>
      <c r="P940" s="48">
        <v>2161140.7599999998</v>
      </c>
      <c r="Q940" s="44"/>
      <c r="R940" s="44">
        <v>3693878.23</v>
      </c>
      <c r="S940" s="44"/>
    </row>
    <row r="941" spans="1:19" hidden="1" x14ac:dyDescent="0.25">
      <c r="A941" s="35">
        <v>145</v>
      </c>
      <c r="B941" s="46" t="s">
        <v>778</v>
      </c>
      <c r="C941" s="95">
        <f t="shared" si="62"/>
        <v>61779</v>
      </c>
      <c r="D941" s="43"/>
      <c r="E941" s="44">
        <v>61779</v>
      </c>
      <c r="F941" s="45"/>
      <c r="G941" s="45"/>
      <c r="H941" s="48"/>
      <c r="I941" s="48"/>
      <c r="J941" s="48"/>
      <c r="K941" s="48"/>
      <c r="L941" s="23"/>
      <c r="M941" s="48"/>
      <c r="N941" s="48"/>
      <c r="O941" s="48"/>
      <c r="P941" s="48"/>
      <c r="Q941" s="48"/>
      <c r="R941" s="44"/>
      <c r="S941" s="44"/>
    </row>
    <row r="942" spans="1:19" hidden="1" x14ac:dyDescent="0.25">
      <c r="A942" s="35">
        <v>146</v>
      </c>
      <c r="B942" s="46" t="s">
        <v>779</v>
      </c>
      <c r="C942" s="95">
        <f t="shared" si="62"/>
        <v>105409.02</v>
      </c>
      <c r="D942" s="43"/>
      <c r="E942" s="44">
        <v>105409.02</v>
      </c>
      <c r="F942" s="44"/>
      <c r="G942" s="44"/>
      <c r="H942" s="44"/>
      <c r="I942" s="44"/>
      <c r="J942" s="44"/>
      <c r="K942" s="47"/>
      <c r="L942" s="30"/>
      <c r="M942" s="44"/>
      <c r="N942" s="48"/>
      <c r="O942" s="48"/>
      <c r="P942" s="44"/>
      <c r="Q942" s="48"/>
      <c r="R942" s="44"/>
      <c r="S942" s="44"/>
    </row>
    <row r="943" spans="1:19" hidden="1" x14ac:dyDescent="0.25">
      <c r="A943" s="35">
        <v>147</v>
      </c>
      <c r="B943" s="46" t="s">
        <v>780</v>
      </c>
      <c r="C943" s="95">
        <f t="shared" si="62"/>
        <v>194112.63</v>
      </c>
      <c r="D943" s="43"/>
      <c r="E943" s="44">
        <v>194112.63</v>
      </c>
      <c r="F943" s="44"/>
      <c r="G943" s="44"/>
      <c r="H943" s="44"/>
      <c r="I943" s="44"/>
      <c r="J943" s="44"/>
      <c r="K943" s="44"/>
      <c r="L943" s="30"/>
      <c r="M943" s="44"/>
      <c r="N943" s="44"/>
      <c r="O943" s="44"/>
      <c r="P943" s="47"/>
      <c r="Q943" s="48"/>
      <c r="R943" s="44"/>
      <c r="S943" s="44"/>
    </row>
    <row r="944" spans="1:19" hidden="1" x14ac:dyDescent="0.25">
      <c r="A944" s="35">
        <v>148</v>
      </c>
      <c r="B944" s="46" t="s">
        <v>781</v>
      </c>
      <c r="C944" s="95">
        <f t="shared" si="62"/>
        <v>103262.95</v>
      </c>
      <c r="D944" s="43"/>
      <c r="E944" s="44">
        <v>103262.95</v>
      </c>
      <c r="F944" s="47"/>
      <c r="G944" s="44"/>
      <c r="H944" s="44"/>
      <c r="I944" s="44"/>
      <c r="J944" s="44"/>
      <c r="K944" s="44"/>
      <c r="L944" s="30"/>
      <c r="M944" s="44"/>
      <c r="N944" s="48"/>
      <c r="O944" s="48"/>
      <c r="P944" s="44"/>
      <c r="Q944" s="48"/>
      <c r="R944" s="44"/>
      <c r="S944" s="44"/>
    </row>
    <row r="945" spans="1:19" hidden="1" x14ac:dyDescent="0.25">
      <c r="A945" s="35">
        <v>149</v>
      </c>
      <c r="B945" s="46" t="s">
        <v>782</v>
      </c>
      <c r="C945" s="95">
        <f t="shared" ref="C945:C954" si="63">ROUND(SUM(D945+E945+F945+G945+H945+I945+J945+K945+M945+O945+P945+Q945+R945+S945),2)</f>
        <v>110466.23</v>
      </c>
      <c r="D945" s="43"/>
      <c r="E945" s="44">
        <v>110466.23</v>
      </c>
      <c r="F945" s="45"/>
      <c r="G945" s="48"/>
      <c r="H945" s="48"/>
      <c r="I945" s="48"/>
      <c r="J945" s="48"/>
      <c r="K945" s="44"/>
      <c r="L945" s="30"/>
      <c r="M945" s="44"/>
      <c r="N945" s="48"/>
      <c r="O945" s="48"/>
      <c r="P945" s="48"/>
      <c r="Q945" s="48"/>
      <c r="R945" s="44"/>
      <c r="S945" s="44"/>
    </row>
    <row r="946" spans="1:19" hidden="1" x14ac:dyDescent="0.25">
      <c r="A946" s="35">
        <v>150</v>
      </c>
      <c r="B946" s="46" t="s">
        <v>783</v>
      </c>
      <c r="C946" s="95">
        <f t="shared" si="63"/>
        <v>123799.94</v>
      </c>
      <c r="D946" s="43"/>
      <c r="E946" s="44">
        <v>123799.94</v>
      </c>
      <c r="F946" s="45"/>
      <c r="G946" s="48"/>
      <c r="H946" s="44"/>
      <c r="I946" s="44"/>
      <c r="J946" s="44"/>
      <c r="K946" s="44"/>
      <c r="L946" s="30"/>
      <c r="M946" s="44"/>
      <c r="N946" s="44"/>
      <c r="O946" s="44"/>
      <c r="P946" s="44"/>
      <c r="Q946" s="44"/>
      <c r="R946" s="44"/>
      <c r="S946" s="44"/>
    </row>
    <row r="947" spans="1:19" hidden="1" x14ac:dyDescent="0.25">
      <c r="A947" s="35">
        <v>151</v>
      </c>
      <c r="B947" s="46" t="s">
        <v>784</v>
      </c>
      <c r="C947" s="95">
        <f t="shared" si="63"/>
        <v>185956.49</v>
      </c>
      <c r="D947" s="43"/>
      <c r="E947" s="44">
        <v>185956.49</v>
      </c>
      <c r="F947" s="48"/>
      <c r="G947" s="45"/>
      <c r="H947" s="48"/>
      <c r="I947" s="48"/>
      <c r="J947" s="48"/>
      <c r="K947" s="44"/>
      <c r="L947" s="30"/>
      <c r="M947" s="44"/>
      <c r="N947" s="48"/>
      <c r="O947" s="48"/>
      <c r="P947" s="45"/>
      <c r="Q947" s="44"/>
      <c r="R947" s="44"/>
      <c r="S947" s="44"/>
    </row>
    <row r="948" spans="1:19" hidden="1" x14ac:dyDescent="0.25">
      <c r="A948" s="35">
        <v>152</v>
      </c>
      <c r="B948" s="46" t="s">
        <v>167</v>
      </c>
      <c r="C948" s="95">
        <f t="shared" si="63"/>
        <v>6277488.4900000002</v>
      </c>
      <c r="D948" s="43">
        <v>4912.37</v>
      </c>
      <c r="E948" s="44">
        <v>281878.32</v>
      </c>
      <c r="F948" s="48">
        <v>2407054.87</v>
      </c>
      <c r="G948" s="45"/>
      <c r="H948" s="44"/>
      <c r="I948" s="44"/>
      <c r="J948" s="44"/>
      <c r="K948" s="44"/>
      <c r="L948" s="30"/>
      <c r="M948" s="44"/>
      <c r="N948" s="44"/>
      <c r="O948" s="44"/>
      <c r="P948" s="44">
        <v>3583642.93</v>
      </c>
      <c r="Q948" s="44"/>
      <c r="R948" s="44"/>
      <c r="S948" s="44"/>
    </row>
    <row r="949" spans="1:19" hidden="1" x14ac:dyDescent="0.25">
      <c r="A949" s="35">
        <v>153</v>
      </c>
      <c r="B949" s="46" t="s">
        <v>168</v>
      </c>
      <c r="C949" s="95">
        <f t="shared" si="63"/>
        <v>29077394.460000001</v>
      </c>
      <c r="D949" s="43">
        <v>23451.79</v>
      </c>
      <c r="E949" s="44">
        <v>454203.81</v>
      </c>
      <c r="F949" s="48"/>
      <c r="G949" s="48"/>
      <c r="H949" s="48"/>
      <c r="I949" s="48"/>
      <c r="J949" s="48"/>
      <c r="K949" s="44"/>
      <c r="L949" s="30"/>
      <c r="M949" s="44"/>
      <c r="N949" s="48" t="s">
        <v>102</v>
      </c>
      <c r="O949" s="45">
        <v>12828074.35</v>
      </c>
      <c r="P949" s="48"/>
      <c r="Q949" s="45"/>
      <c r="R949" s="44">
        <v>15771664.51</v>
      </c>
      <c r="S949" s="44"/>
    </row>
    <row r="950" spans="1:19" hidden="1" x14ac:dyDescent="0.25">
      <c r="A950" s="35">
        <v>154</v>
      </c>
      <c r="B950" s="46" t="s">
        <v>170</v>
      </c>
      <c r="C950" s="95">
        <f t="shared" si="63"/>
        <v>27578539.98</v>
      </c>
      <c r="D950" s="43">
        <v>22169.599999999999</v>
      </c>
      <c r="E950" s="44">
        <v>520267.04</v>
      </c>
      <c r="F950" s="44">
        <v>2605892.63</v>
      </c>
      <c r="G950" s="48">
        <v>5440489.6299999999</v>
      </c>
      <c r="H950" s="44">
        <v>1443662.54</v>
      </c>
      <c r="I950" s="44">
        <v>661540.12</v>
      </c>
      <c r="J950" s="44">
        <v>994064.17</v>
      </c>
      <c r="K950" s="48"/>
      <c r="L950" s="30"/>
      <c r="M950" s="44"/>
      <c r="N950" s="44" t="s">
        <v>54</v>
      </c>
      <c r="O950" s="47">
        <v>13397004.76</v>
      </c>
      <c r="P950" s="44">
        <v>2493449.4900000002</v>
      </c>
      <c r="Q950" s="44"/>
      <c r="R950" s="44"/>
      <c r="S950" s="44"/>
    </row>
    <row r="951" spans="1:19" hidden="1" x14ac:dyDescent="0.25">
      <c r="A951" s="35">
        <v>155</v>
      </c>
      <c r="B951" s="46" t="s">
        <v>171</v>
      </c>
      <c r="C951" s="95">
        <f t="shared" si="63"/>
        <v>29775570.690000001</v>
      </c>
      <c r="D951" s="43">
        <v>23746.54</v>
      </c>
      <c r="E951" s="44">
        <v>480657.39</v>
      </c>
      <c r="F951" s="47">
        <v>2605892.63</v>
      </c>
      <c r="G951" s="48">
        <v>5375277.1200000001</v>
      </c>
      <c r="H951" s="44">
        <v>4030632.69</v>
      </c>
      <c r="I951" s="44">
        <v>1515541.2</v>
      </c>
      <c r="J951" s="44">
        <v>2029226.64</v>
      </c>
      <c r="K951" s="44"/>
      <c r="L951" s="30"/>
      <c r="M951" s="44"/>
      <c r="N951" s="44" t="s">
        <v>54</v>
      </c>
      <c r="O951" s="44">
        <v>13714596.48</v>
      </c>
      <c r="P951" s="44"/>
      <c r="Q951" s="44"/>
      <c r="R951" s="44"/>
      <c r="S951" s="44"/>
    </row>
    <row r="952" spans="1:19" hidden="1" x14ac:dyDescent="0.25">
      <c r="A952" s="35">
        <v>156</v>
      </c>
      <c r="B952" s="46" t="s">
        <v>1065</v>
      </c>
      <c r="C952" s="95">
        <f t="shared" si="63"/>
        <v>116442.86</v>
      </c>
      <c r="D952" s="43"/>
      <c r="E952" s="44">
        <v>116442.86</v>
      </c>
      <c r="F952" s="44"/>
      <c r="G952" s="48"/>
      <c r="H952" s="48"/>
      <c r="I952" s="48"/>
      <c r="J952" s="48"/>
      <c r="K952" s="44"/>
      <c r="L952" s="30"/>
      <c r="M952" s="44"/>
      <c r="N952" s="44"/>
      <c r="O952" s="44"/>
      <c r="P952" s="47"/>
      <c r="Q952" s="44"/>
      <c r="R952" s="44"/>
      <c r="S952" s="44"/>
    </row>
    <row r="953" spans="1:19" hidden="1" x14ac:dyDescent="0.25">
      <c r="A953" s="35">
        <v>157</v>
      </c>
      <c r="B953" s="46" t="s">
        <v>1023</v>
      </c>
      <c r="C953" s="95">
        <f t="shared" si="63"/>
        <v>105775.1</v>
      </c>
      <c r="D953" s="43"/>
      <c r="E953" s="44">
        <v>105775.1</v>
      </c>
      <c r="F953" s="44"/>
      <c r="G953" s="44"/>
      <c r="H953" s="47"/>
      <c r="I953" s="47"/>
      <c r="J953" s="47"/>
      <c r="K953" s="44"/>
      <c r="L953" s="30"/>
      <c r="M953" s="44"/>
      <c r="N953" s="48"/>
      <c r="O953" s="48"/>
      <c r="P953" s="44"/>
      <c r="Q953" s="44"/>
      <c r="R953" s="44"/>
      <c r="S953" s="44"/>
    </row>
    <row r="954" spans="1:19" hidden="1" x14ac:dyDescent="0.25">
      <c r="A954" s="136" t="s">
        <v>1155</v>
      </c>
      <c r="B954" s="137"/>
      <c r="C954" s="77">
        <f t="shared" si="63"/>
        <v>283312746.47000003</v>
      </c>
      <c r="D954" s="49">
        <f t="shared" ref="D954:S954" si="64">ROUND(SUM(D881:D953),2)</f>
        <v>3697815.12</v>
      </c>
      <c r="E954" s="49">
        <f t="shared" si="64"/>
        <v>7526276.6200000001</v>
      </c>
      <c r="F954" s="49">
        <f t="shared" si="64"/>
        <v>22249603.109999999</v>
      </c>
      <c r="G954" s="49">
        <f t="shared" si="64"/>
        <v>20449893.32</v>
      </c>
      <c r="H954" s="49">
        <f t="shared" si="64"/>
        <v>19861779</v>
      </c>
      <c r="I954" s="49">
        <f t="shared" si="64"/>
        <v>8554087.4900000002</v>
      </c>
      <c r="J954" s="49">
        <f t="shared" si="64"/>
        <v>12938488.07</v>
      </c>
      <c r="K954" s="49">
        <f t="shared" si="64"/>
        <v>0</v>
      </c>
      <c r="L954" s="49">
        <f t="shared" si="64"/>
        <v>0</v>
      </c>
      <c r="M954" s="49">
        <f t="shared" si="64"/>
        <v>0</v>
      </c>
      <c r="N954" s="49">
        <f t="shared" si="64"/>
        <v>0</v>
      </c>
      <c r="O954" s="49">
        <f t="shared" si="64"/>
        <v>66059286.359999999</v>
      </c>
      <c r="P954" s="49">
        <f t="shared" si="64"/>
        <v>13670488.460000001</v>
      </c>
      <c r="Q954" s="49">
        <f t="shared" si="64"/>
        <v>28415416.399999999</v>
      </c>
      <c r="R954" s="49">
        <f t="shared" si="64"/>
        <v>79889612.519999996</v>
      </c>
      <c r="S954" s="49">
        <f t="shared" si="64"/>
        <v>0</v>
      </c>
    </row>
    <row r="955" spans="1:19" ht="15.75" hidden="1" x14ac:dyDescent="0.25">
      <c r="A955" s="150" t="s">
        <v>1062</v>
      </c>
      <c r="B955" s="151"/>
      <c r="C955" s="152"/>
      <c r="D955" s="81"/>
      <c r="E955" s="44"/>
      <c r="F955" s="44"/>
      <c r="G955" s="44"/>
      <c r="H955" s="44"/>
      <c r="I955" s="44"/>
      <c r="J955" s="44"/>
      <c r="K955" s="44"/>
      <c r="L955" s="28"/>
      <c r="M955" s="44"/>
      <c r="N955" s="49"/>
      <c r="O955" s="44"/>
      <c r="P955" s="44"/>
      <c r="Q955" s="44"/>
      <c r="R955" s="44"/>
      <c r="S955" s="44"/>
    </row>
    <row r="956" spans="1:19" hidden="1" x14ac:dyDescent="0.25">
      <c r="A956" s="35">
        <v>158</v>
      </c>
      <c r="B956" s="42" t="s">
        <v>182</v>
      </c>
      <c r="C956" s="95">
        <f t="shared" ref="C956:C973" si="65">ROUND(SUM(D956+E956+F956+G956+H956+I956+J956+K956+M956+O956+P956+Q956+R956+S956),2)</f>
        <v>3532158.98</v>
      </c>
      <c r="D956" s="43">
        <v>22287.68</v>
      </c>
      <c r="E956" s="44"/>
      <c r="F956" s="47"/>
      <c r="G956" s="47"/>
      <c r="H956" s="47"/>
      <c r="I956" s="47"/>
      <c r="J956" s="47"/>
      <c r="K956" s="44"/>
      <c r="L956" s="30"/>
      <c r="M956" s="44"/>
      <c r="N956" s="44" t="s">
        <v>102</v>
      </c>
      <c r="O956" s="48">
        <v>3509871.3</v>
      </c>
      <c r="P956" s="44"/>
      <c r="Q956" s="44"/>
      <c r="R956" s="44"/>
      <c r="S956" s="44"/>
    </row>
    <row r="957" spans="1:19" hidden="1" x14ac:dyDescent="0.25">
      <c r="A957" s="35">
        <v>159</v>
      </c>
      <c r="B957" s="42" t="s">
        <v>183</v>
      </c>
      <c r="C957" s="95">
        <f t="shared" si="65"/>
        <v>3532158.98</v>
      </c>
      <c r="D957" s="43">
        <v>22287.68</v>
      </c>
      <c r="E957" s="44"/>
      <c r="F957" s="47"/>
      <c r="G957" s="47"/>
      <c r="H957" s="47"/>
      <c r="I957" s="47"/>
      <c r="J957" s="47"/>
      <c r="K957" s="44"/>
      <c r="L957" s="30"/>
      <c r="M957" s="44"/>
      <c r="N957" s="44" t="s">
        <v>102</v>
      </c>
      <c r="O957" s="48">
        <v>3509871.3</v>
      </c>
      <c r="P957" s="44"/>
      <c r="Q957" s="44"/>
      <c r="R957" s="44"/>
      <c r="S957" s="44"/>
    </row>
    <row r="958" spans="1:19" hidden="1" x14ac:dyDescent="0.25">
      <c r="A958" s="35">
        <v>160</v>
      </c>
      <c r="B958" s="42" t="s">
        <v>184</v>
      </c>
      <c r="C958" s="95">
        <f t="shared" si="65"/>
        <v>3484506.86</v>
      </c>
      <c r="D958" s="43">
        <v>21987</v>
      </c>
      <c r="E958" s="44"/>
      <c r="F958" s="47"/>
      <c r="G958" s="47"/>
      <c r="H958" s="47"/>
      <c r="I958" s="47"/>
      <c r="J958" s="47"/>
      <c r="K958" s="44"/>
      <c r="L958" s="30"/>
      <c r="M958" s="44"/>
      <c r="N958" s="44" t="s">
        <v>102</v>
      </c>
      <c r="O958" s="48">
        <v>3462519.86</v>
      </c>
      <c r="P958" s="44"/>
      <c r="Q958" s="44"/>
      <c r="R958" s="44"/>
      <c r="S958" s="44"/>
    </row>
    <row r="959" spans="1:19" hidden="1" x14ac:dyDescent="0.25">
      <c r="A959" s="35">
        <v>161</v>
      </c>
      <c r="B959" s="42" t="s">
        <v>185</v>
      </c>
      <c r="C959" s="95">
        <f t="shared" si="65"/>
        <v>3509369.9</v>
      </c>
      <c r="D959" s="43">
        <v>22143.89</v>
      </c>
      <c r="E959" s="44"/>
      <c r="F959" s="47"/>
      <c r="G959" s="47"/>
      <c r="H959" s="47"/>
      <c r="I959" s="47"/>
      <c r="J959" s="47"/>
      <c r="K959" s="44"/>
      <c r="L959" s="30"/>
      <c r="M959" s="44"/>
      <c r="N959" s="44" t="s">
        <v>102</v>
      </c>
      <c r="O959" s="48">
        <v>3487226.01</v>
      </c>
      <c r="P959" s="44"/>
      <c r="Q959" s="44"/>
      <c r="R959" s="44"/>
      <c r="S959" s="44"/>
    </row>
    <row r="960" spans="1:19" hidden="1" x14ac:dyDescent="0.25">
      <c r="A960" s="35">
        <v>162</v>
      </c>
      <c r="B960" s="42" t="s">
        <v>190</v>
      </c>
      <c r="C960" s="95">
        <f t="shared" si="65"/>
        <v>3532158.98</v>
      </c>
      <c r="D960" s="43">
        <v>22287.68</v>
      </c>
      <c r="E960" s="44"/>
      <c r="F960" s="47"/>
      <c r="G960" s="47"/>
      <c r="H960" s="47"/>
      <c r="I960" s="47"/>
      <c r="J960" s="47"/>
      <c r="K960" s="44"/>
      <c r="L960" s="30"/>
      <c r="M960" s="44"/>
      <c r="N960" s="44" t="s">
        <v>102</v>
      </c>
      <c r="O960" s="48">
        <v>3509871.3</v>
      </c>
      <c r="P960" s="44"/>
      <c r="Q960" s="44"/>
      <c r="R960" s="44"/>
      <c r="S960" s="44"/>
    </row>
    <row r="961" spans="1:19" hidden="1" x14ac:dyDescent="0.25">
      <c r="A961" s="35">
        <v>163</v>
      </c>
      <c r="B961" s="42" t="s">
        <v>195</v>
      </c>
      <c r="C961" s="95">
        <f t="shared" si="65"/>
        <v>1061785.93</v>
      </c>
      <c r="D961" s="43">
        <v>6699.8</v>
      </c>
      <c r="E961" s="44"/>
      <c r="F961" s="47"/>
      <c r="G961" s="47">
        <v>591919.11</v>
      </c>
      <c r="H961" s="47">
        <v>298404.99</v>
      </c>
      <c r="I961" s="47">
        <v>164762.03</v>
      </c>
      <c r="J961" s="47"/>
      <c r="K961" s="44"/>
      <c r="L961" s="30"/>
      <c r="M961" s="44"/>
      <c r="N961" s="44"/>
      <c r="O961" s="48"/>
      <c r="P961" s="44"/>
      <c r="Q961" s="44"/>
      <c r="R961" s="44"/>
      <c r="S961" s="44"/>
    </row>
    <row r="962" spans="1:19" hidden="1" x14ac:dyDescent="0.25">
      <c r="A962" s="35">
        <v>164</v>
      </c>
      <c r="B962" s="42" t="s">
        <v>198</v>
      </c>
      <c r="C962" s="95">
        <f t="shared" si="65"/>
        <v>1312208.32</v>
      </c>
      <c r="D962" s="43">
        <v>8279.9500000000007</v>
      </c>
      <c r="E962" s="44"/>
      <c r="F962" s="47"/>
      <c r="G962" s="47">
        <v>929890.54</v>
      </c>
      <c r="H962" s="47">
        <v>219629.78</v>
      </c>
      <c r="I962" s="47">
        <v>154408.04999999999</v>
      </c>
      <c r="J962" s="47"/>
      <c r="K962" s="44"/>
      <c r="L962" s="30"/>
      <c r="M962" s="44"/>
      <c r="N962" s="44"/>
      <c r="O962" s="48"/>
      <c r="P962" s="44"/>
      <c r="Q962" s="44"/>
      <c r="R962" s="44"/>
      <c r="S962" s="44"/>
    </row>
    <row r="963" spans="1:19" hidden="1" x14ac:dyDescent="0.25">
      <c r="A963" s="35">
        <v>165</v>
      </c>
      <c r="B963" s="42" t="s">
        <v>785</v>
      </c>
      <c r="C963" s="95">
        <f t="shared" si="65"/>
        <v>289954.82</v>
      </c>
      <c r="D963" s="43"/>
      <c r="E963" s="44">
        <v>289954.82</v>
      </c>
      <c r="F963" s="47"/>
      <c r="G963" s="47"/>
      <c r="H963" s="47"/>
      <c r="I963" s="47"/>
      <c r="J963" s="47"/>
      <c r="K963" s="44"/>
      <c r="L963" s="30"/>
      <c r="M963" s="44"/>
      <c r="N963" s="44"/>
      <c r="O963" s="48"/>
      <c r="P963" s="44"/>
      <c r="Q963" s="44"/>
      <c r="R963" s="44"/>
      <c r="S963" s="44"/>
    </row>
    <row r="964" spans="1:19" hidden="1" x14ac:dyDescent="0.25">
      <c r="A964" s="35">
        <v>166</v>
      </c>
      <c r="B964" s="42" t="s">
        <v>786</v>
      </c>
      <c r="C964" s="95">
        <f t="shared" si="65"/>
        <v>165307.57</v>
      </c>
      <c r="D964" s="43"/>
      <c r="E964" s="44">
        <v>165307.57</v>
      </c>
      <c r="F964" s="47"/>
      <c r="G964" s="47"/>
      <c r="H964" s="47"/>
      <c r="I964" s="47"/>
      <c r="J964" s="47"/>
      <c r="K964" s="44"/>
      <c r="L964" s="30"/>
      <c r="M964" s="44"/>
      <c r="N964" s="44"/>
      <c r="O964" s="48"/>
      <c r="P964" s="44"/>
      <c r="Q964" s="44"/>
      <c r="R964" s="44"/>
      <c r="S964" s="44"/>
    </row>
    <row r="965" spans="1:19" hidden="1" x14ac:dyDescent="0.25">
      <c r="A965" s="35">
        <v>167</v>
      </c>
      <c r="B965" s="42" t="s">
        <v>787</v>
      </c>
      <c r="C965" s="95">
        <f t="shared" si="65"/>
        <v>292851.75</v>
      </c>
      <c r="D965" s="43"/>
      <c r="E965" s="44">
        <v>292851.75</v>
      </c>
      <c r="F965" s="47"/>
      <c r="G965" s="47"/>
      <c r="H965" s="47"/>
      <c r="I965" s="47"/>
      <c r="J965" s="47"/>
      <c r="K965" s="44"/>
      <c r="L965" s="30"/>
      <c r="M965" s="44"/>
      <c r="N965" s="44"/>
      <c r="O965" s="48"/>
      <c r="P965" s="44"/>
      <c r="Q965" s="44"/>
      <c r="R965" s="44"/>
      <c r="S965" s="44"/>
    </row>
    <row r="966" spans="1:19" hidden="1" x14ac:dyDescent="0.25">
      <c r="A966" s="35">
        <v>168</v>
      </c>
      <c r="B966" s="42" t="s">
        <v>788</v>
      </c>
      <c r="C966" s="95">
        <f t="shared" si="65"/>
        <v>291068.36</v>
      </c>
      <c r="D966" s="43"/>
      <c r="E966" s="44">
        <v>291068.36</v>
      </c>
      <c r="F966" s="47"/>
      <c r="G966" s="47"/>
      <c r="H966" s="47"/>
      <c r="I966" s="47"/>
      <c r="J966" s="47"/>
      <c r="K966" s="44"/>
      <c r="L966" s="30"/>
      <c r="M966" s="44"/>
      <c r="N966" s="44"/>
      <c r="O966" s="48"/>
      <c r="P966" s="44"/>
      <c r="Q966" s="44"/>
      <c r="R966" s="44"/>
      <c r="S966" s="44"/>
    </row>
    <row r="967" spans="1:19" hidden="1" x14ac:dyDescent="0.25">
      <c r="A967" s="35">
        <v>169</v>
      </c>
      <c r="B967" s="42" t="s">
        <v>789</v>
      </c>
      <c r="C967" s="95">
        <f t="shared" si="65"/>
        <v>207252.3</v>
      </c>
      <c r="D967" s="43"/>
      <c r="E967" s="44">
        <v>207252.3</v>
      </c>
      <c r="F967" s="47"/>
      <c r="G967" s="47"/>
      <c r="H967" s="47"/>
      <c r="I967" s="47"/>
      <c r="J967" s="47"/>
      <c r="K967" s="44"/>
      <c r="L967" s="30"/>
      <c r="M967" s="44"/>
      <c r="N967" s="44"/>
      <c r="O967" s="48"/>
      <c r="P967" s="44"/>
      <c r="Q967" s="44"/>
      <c r="R967" s="44"/>
      <c r="S967" s="44"/>
    </row>
    <row r="968" spans="1:19" hidden="1" x14ac:dyDescent="0.25">
      <c r="A968" s="35">
        <v>170</v>
      </c>
      <c r="B968" s="42" t="s">
        <v>790</v>
      </c>
      <c r="C968" s="95">
        <f t="shared" si="65"/>
        <v>278144.18</v>
      </c>
      <c r="D968" s="43"/>
      <c r="E968" s="44">
        <v>278144.18</v>
      </c>
      <c r="F968" s="47"/>
      <c r="G968" s="47"/>
      <c r="H968" s="47"/>
      <c r="I968" s="47"/>
      <c r="J968" s="47"/>
      <c r="K968" s="44"/>
      <c r="L968" s="30"/>
      <c r="M968" s="44"/>
      <c r="N968" s="44"/>
      <c r="O968" s="48"/>
      <c r="P968" s="44"/>
      <c r="Q968" s="44"/>
      <c r="R968" s="44"/>
      <c r="S968" s="44"/>
    </row>
    <row r="969" spans="1:19" hidden="1" x14ac:dyDescent="0.25">
      <c r="A969" s="35">
        <v>171</v>
      </c>
      <c r="B969" s="42" t="s">
        <v>791</v>
      </c>
      <c r="C969" s="95">
        <f t="shared" si="65"/>
        <v>311760.65000000002</v>
      </c>
      <c r="D969" s="43"/>
      <c r="E969" s="44">
        <v>311760.65000000002</v>
      </c>
      <c r="F969" s="47"/>
      <c r="G969" s="47"/>
      <c r="H969" s="47"/>
      <c r="I969" s="47"/>
      <c r="J969" s="47"/>
      <c r="K969" s="44"/>
      <c r="L969" s="30"/>
      <c r="M969" s="44"/>
      <c r="N969" s="44"/>
      <c r="O969" s="48"/>
      <c r="P969" s="44"/>
      <c r="Q969" s="44"/>
      <c r="R969" s="44"/>
      <c r="S969" s="44"/>
    </row>
    <row r="970" spans="1:19" hidden="1" x14ac:dyDescent="0.25">
      <c r="A970" s="35">
        <v>172</v>
      </c>
      <c r="B970" s="42" t="s">
        <v>1072</v>
      </c>
      <c r="C970" s="95">
        <f t="shared" si="65"/>
        <v>682820</v>
      </c>
      <c r="D970" s="43">
        <v>31000</v>
      </c>
      <c r="E970" s="44"/>
      <c r="F970" s="47">
        <v>278320</v>
      </c>
      <c r="G970" s="47"/>
      <c r="H970" s="47"/>
      <c r="I970" s="47"/>
      <c r="J970" s="47"/>
      <c r="K970" s="44"/>
      <c r="L970" s="30"/>
      <c r="M970" s="44"/>
      <c r="N970" s="44"/>
      <c r="O970" s="48"/>
      <c r="P970" s="44"/>
      <c r="Q970" s="44">
        <v>373500</v>
      </c>
      <c r="R970" s="44"/>
      <c r="S970" s="44"/>
    </row>
    <row r="971" spans="1:19" ht="25.5" hidden="1" customHeight="1" x14ac:dyDescent="0.25">
      <c r="A971" s="35">
        <v>173</v>
      </c>
      <c r="B971" s="42" t="s">
        <v>792</v>
      </c>
      <c r="C971" s="95">
        <f t="shared" si="65"/>
        <v>170524.37</v>
      </c>
      <c r="D971" s="43"/>
      <c r="E971" s="44">
        <v>170524.37</v>
      </c>
      <c r="F971" s="47"/>
      <c r="G971" s="47"/>
      <c r="H971" s="47"/>
      <c r="I971" s="47"/>
      <c r="J971" s="47"/>
      <c r="K971" s="44"/>
      <c r="L971" s="30"/>
      <c r="M971" s="44"/>
      <c r="N971" s="44"/>
      <c r="O971" s="48"/>
      <c r="P971" s="44"/>
      <c r="Q971" s="44"/>
      <c r="R971" s="44"/>
      <c r="S971" s="44"/>
    </row>
    <row r="972" spans="1:19" ht="25.15" hidden="1" customHeight="1" x14ac:dyDescent="0.25">
      <c r="A972" s="35">
        <v>174</v>
      </c>
      <c r="B972" s="42" t="s">
        <v>793</v>
      </c>
      <c r="C972" s="95">
        <f t="shared" si="65"/>
        <v>205277.47</v>
      </c>
      <c r="D972" s="43"/>
      <c r="E972" s="44">
        <v>205277.47</v>
      </c>
      <c r="F972" s="47"/>
      <c r="G972" s="47"/>
      <c r="H972" s="47"/>
      <c r="I972" s="47"/>
      <c r="J972" s="47"/>
      <c r="K972" s="44"/>
      <c r="L972" s="30"/>
      <c r="M972" s="44"/>
      <c r="N972" s="44"/>
      <c r="O972" s="48"/>
      <c r="P972" s="44"/>
      <c r="Q972" s="44"/>
      <c r="R972" s="44"/>
      <c r="S972" s="44"/>
    </row>
    <row r="973" spans="1:19" hidden="1" x14ac:dyDescent="0.25">
      <c r="A973" s="143" t="s">
        <v>1228</v>
      </c>
      <c r="B973" s="143"/>
      <c r="C973" s="77">
        <f t="shared" si="65"/>
        <v>22859309.420000002</v>
      </c>
      <c r="D973" s="49">
        <f t="shared" ref="D973:M973" si="66">ROUND(SUM(D956:D972),2)</f>
        <v>156973.68</v>
      </c>
      <c r="E973" s="49">
        <f t="shared" si="66"/>
        <v>2212141.4700000002</v>
      </c>
      <c r="F973" s="49">
        <f t="shared" si="66"/>
        <v>278320</v>
      </c>
      <c r="G973" s="49">
        <f t="shared" si="66"/>
        <v>1521809.65</v>
      </c>
      <c r="H973" s="49">
        <f t="shared" si="66"/>
        <v>518034.77</v>
      </c>
      <c r="I973" s="49">
        <f t="shared" si="66"/>
        <v>319170.08</v>
      </c>
      <c r="J973" s="49">
        <f t="shared" si="66"/>
        <v>0</v>
      </c>
      <c r="K973" s="49">
        <f t="shared" si="66"/>
        <v>0</v>
      </c>
      <c r="L973" s="49">
        <f t="shared" si="66"/>
        <v>0</v>
      </c>
      <c r="M973" s="49">
        <f t="shared" si="66"/>
        <v>0</v>
      </c>
      <c r="N973" s="116" t="s">
        <v>18</v>
      </c>
      <c r="O973" s="49">
        <f>ROUND(SUM(O956:O972),2)</f>
        <v>17479359.77</v>
      </c>
      <c r="P973" s="49">
        <f>ROUND(SUM(P956:P972),2)</f>
        <v>0</v>
      </c>
      <c r="Q973" s="49">
        <f>ROUND(SUM(Q956:Q972),2)</f>
        <v>373500</v>
      </c>
      <c r="R973" s="49">
        <f>ROUND(SUM(R956:R972),2)</f>
        <v>0</v>
      </c>
      <c r="S973" s="49">
        <f>ROUND(SUM(S956:S972),2)</f>
        <v>0</v>
      </c>
    </row>
    <row r="974" spans="1:19" ht="15.75" hidden="1" x14ac:dyDescent="0.25">
      <c r="A974" s="156" t="s">
        <v>1156</v>
      </c>
      <c r="B974" s="157"/>
      <c r="C974" s="158"/>
      <c r="D974" s="61"/>
      <c r="E974" s="44"/>
      <c r="F974" s="44"/>
      <c r="G974" s="44"/>
      <c r="H974" s="44"/>
      <c r="I974" s="44"/>
      <c r="J974" s="44"/>
      <c r="K974" s="44"/>
      <c r="L974" s="35"/>
      <c r="M974" s="48"/>
      <c r="N974" s="77"/>
      <c r="O974" s="48"/>
      <c r="P974" s="48"/>
      <c r="Q974" s="48"/>
      <c r="R974" s="48"/>
      <c r="S974" s="48"/>
    </row>
    <row r="975" spans="1:19" hidden="1" x14ac:dyDescent="0.25">
      <c r="A975" s="35">
        <v>175</v>
      </c>
      <c r="B975" s="46" t="s">
        <v>201</v>
      </c>
      <c r="C975" s="95">
        <f t="shared" ref="C975:C1006" si="67">ROUND(SUM(D975+E975+F975+G975+H975+I975+J975+K975+M975+O975+P975+Q975+R975+S975),2)</f>
        <v>2238697.2799999998</v>
      </c>
      <c r="D975" s="43">
        <v>5493.68</v>
      </c>
      <c r="E975" s="44"/>
      <c r="F975" s="44"/>
      <c r="G975" s="44"/>
      <c r="H975" s="44"/>
      <c r="I975" s="44"/>
      <c r="J975" s="44"/>
      <c r="K975" s="47"/>
      <c r="L975" s="30"/>
      <c r="M975" s="44"/>
      <c r="N975" s="44"/>
      <c r="O975" s="48"/>
      <c r="P975" s="44">
        <v>2233203.6</v>
      </c>
      <c r="Q975" s="44"/>
      <c r="R975" s="44"/>
      <c r="S975" s="44"/>
    </row>
    <row r="976" spans="1:19" hidden="1" x14ac:dyDescent="0.25">
      <c r="A976" s="35">
        <v>176</v>
      </c>
      <c r="B976" s="74" t="s">
        <v>794</v>
      </c>
      <c r="C976" s="95">
        <f t="shared" si="67"/>
        <v>410097.56</v>
      </c>
      <c r="D976" s="43"/>
      <c r="E976" s="44">
        <v>410097.56</v>
      </c>
      <c r="F976" s="47"/>
      <c r="G976" s="47"/>
      <c r="H976" s="47"/>
      <c r="I976" s="47"/>
      <c r="J976" s="47"/>
      <c r="K976" s="44"/>
      <c r="L976" s="30"/>
      <c r="M976" s="44"/>
      <c r="N976" s="44"/>
      <c r="O976" s="48"/>
      <c r="P976" s="44"/>
      <c r="Q976" s="48"/>
      <c r="R976" s="44"/>
      <c r="S976" s="44"/>
    </row>
    <row r="977" spans="1:19" hidden="1" x14ac:dyDescent="0.25">
      <c r="A977" s="35">
        <v>177</v>
      </c>
      <c r="B977" s="46" t="s">
        <v>206</v>
      </c>
      <c r="C977" s="95">
        <f t="shared" si="67"/>
        <v>4607030.68</v>
      </c>
      <c r="D977" s="43">
        <v>11305.48</v>
      </c>
      <c r="E977" s="44"/>
      <c r="F977" s="44"/>
      <c r="G977" s="44">
        <v>1654896</v>
      </c>
      <c r="H977" s="44"/>
      <c r="I977" s="44"/>
      <c r="J977" s="44"/>
      <c r="K977" s="44"/>
      <c r="L977" s="30"/>
      <c r="M977" s="44"/>
      <c r="N977" s="44" t="s">
        <v>54</v>
      </c>
      <c r="O977" s="45">
        <v>2742148.8</v>
      </c>
      <c r="P977" s="44">
        <v>58440</v>
      </c>
      <c r="Q977" s="48">
        <v>140240.4</v>
      </c>
      <c r="R977" s="44"/>
      <c r="S977" s="44"/>
    </row>
    <row r="978" spans="1:19" hidden="1" x14ac:dyDescent="0.25">
      <c r="A978" s="35">
        <v>178</v>
      </c>
      <c r="B978" s="46" t="s">
        <v>209</v>
      </c>
      <c r="C978" s="95">
        <f t="shared" si="67"/>
        <v>3128777.1</v>
      </c>
      <c r="D978" s="43">
        <v>7677.9</v>
      </c>
      <c r="E978" s="44"/>
      <c r="F978" s="45"/>
      <c r="G978" s="44"/>
      <c r="H978" s="48"/>
      <c r="I978" s="48"/>
      <c r="J978" s="48"/>
      <c r="K978" s="44"/>
      <c r="L978" s="30"/>
      <c r="M978" s="44"/>
      <c r="N978" s="44"/>
      <c r="O978" s="45"/>
      <c r="P978" s="44">
        <v>3121099.2</v>
      </c>
      <c r="Q978" s="45"/>
      <c r="R978" s="44"/>
      <c r="S978" s="44"/>
    </row>
    <row r="979" spans="1:19" hidden="1" x14ac:dyDescent="0.25">
      <c r="A979" s="35">
        <v>179</v>
      </c>
      <c r="B979" s="46" t="s">
        <v>211</v>
      </c>
      <c r="C979" s="95">
        <f t="shared" si="67"/>
        <v>13006119.5</v>
      </c>
      <c r="D979" s="43">
        <v>12473.9</v>
      </c>
      <c r="E979" s="44"/>
      <c r="F979" s="44"/>
      <c r="G979" s="44"/>
      <c r="H979" s="47"/>
      <c r="I979" s="47"/>
      <c r="J979" s="47"/>
      <c r="K979" s="44"/>
      <c r="L979" s="30"/>
      <c r="M979" s="44"/>
      <c r="N979" s="44"/>
      <c r="O979" s="48"/>
      <c r="P979" s="44"/>
      <c r="Q979" s="47"/>
      <c r="R979" s="44">
        <v>12993645.6</v>
      </c>
      <c r="S979" s="44"/>
    </row>
    <row r="980" spans="1:19" hidden="1" x14ac:dyDescent="0.25">
      <c r="A980" s="35">
        <v>180</v>
      </c>
      <c r="B980" s="46" t="s">
        <v>213</v>
      </c>
      <c r="C980" s="95">
        <f t="shared" si="67"/>
        <v>1371830.36</v>
      </c>
      <c r="D980" s="43">
        <f>ROUND((F980+G980+H980+I980+J980+K980+M980+O980+P980+Q980+R980+S980)*0.0214,2)</f>
        <v>28742.09</v>
      </c>
      <c r="E980" s="44"/>
      <c r="F980" s="47">
        <v>569592.31000000006</v>
      </c>
      <c r="G980" s="44"/>
      <c r="H980" s="44"/>
      <c r="I980" s="44">
        <v>422406</v>
      </c>
      <c r="J980" s="44">
        <v>351089.96</v>
      </c>
      <c r="K980" s="44"/>
      <c r="L980" s="30"/>
      <c r="M980" s="44"/>
      <c r="N980" s="44"/>
      <c r="O980" s="48"/>
      <c r="P980" s="44"/>
      <c r="Q980" s="44"/>
      <c r="R980" s="44"/>
      <c r="S980" s="44"/>
    </row>
    <row r="981" spans="1:19" hidden="1" x14ac:dyDescent="0.25">
      <c r="A981" s="35">
        <v>181</v>
      </c>
      <c r="B981" s="46" t="s">
        <v>214</v>
      </c>
      <c r="C981" s="95">
        <f t="shared" si="67"/>
        <v>3256779.27</v>
      </c>
      <c r="D981" s="43">
        <v>6954.62</v>
      </c>
      <c r="E981" s="44"/>
      <c r="F981" s="44"/>
      <c r="G981" s="44"/>
      <c r="H981" s="44"/>
      <c r="I981" s="44">
        <v>169118.93</v>
      </c>
      <c r="J981" s="44"/>
      <c r="K981" s="44"/>
      <c r="L981" s="30"/>
      <c r="M981" s="44"/>
      <c r="N981" s="44"/>
      <c r="O981" s="45"/>
      <c r="P981" s="44"/>
      <c r="Q981" s="47"/>
      <c r="R981" s="44">
        <v>3080705.72</v>
      </c>
      <c r="S981" s="44"/>
    </row>
    <row r="982" spans="1:19" hidden="1" x14ac:dyDescent="0.25">
      <c r="A982" s="35">
        <v>182</v>
      </c>
      <c r="B982" s="42" t="s">
        <v>795</v>
      </c>
      <c r="C982" s="95">
        <f t="shared" si="67"/>
        <v>253249.96</v>
      </c>
      <c r="D982" s="43"/>
      <c r="E982" s="44">
        <v>253249.96</v>
      </c>
      <c r="F982" s="44"/>
      <c r="G982" s="44"/>
      <c r="H982" s="44"/>
      <c r="I982" s="44"/>
      <c r="J982" s="44"/>
      <c r="K982" s="44"/>
      <c r="L982" s="30"/>
      <c r="M982" s="44"/>
      <c r="N982" s="44"/>
      <c r="O982" s="45"/>
      <c r="P982" s="44"/>
      <c r="Q982" s="44"/>
      <c r="R982" s="44"/>
      <c r="S982" s="44"/>
    </row>
    <row r="983" spans="1:19" hidden="1" x14ac:dyDescent="0.25">
      <c r="A983" s="35">
        <v>183</v>
      </c>
      <c r="B983" s="42" t="s">
        <v>796</v>
      </c>
      <c r="C983" s="95">
        <f t="shared" si="67"/>
        <v>245476.44</v>
      </c>
      <c r="D983" s="43"/>
      <c r="E983" s="44">
        <v>245476.44</v>
      </c>
      <c r="F983" s="48"/>
      <c r="G983" s="44"/>
      <c r="H983" s="44"/>
      <c r="I983" s="44"/>
      <c r="J983" s="44"/>
      <c r="K983" s="44"/>
      <c r="L983" s="30"/>
      <c r="M983" s="44"/>
      <c r="N983" s="53"/>
      <c r="O983" s="58"/>
      <c r="P983" s="44"/>
      <c r="Q983" s="45"/>
      <c r="R983" s="44"/>
      <c r="S983" s="44"/>
    </row>
    <row r="984" spans="1:19" hidden="1" x14ac:dyDescent="0.25">
      <c r="A984" s="35">
        <v>184</v>
      </c>
      <c r="B984" s="42" t="s">
        <v>797</v>
      </c>
      <c r="C984" s="95">
        <f t="shared" si="67"/>
        <v>87665.68</v>
      </c>
      <c r="D984" s="43"/>
      <c r="E984" s="44">
        <v>87665.68</v>
      </c>
      <c r="F984" s="48"/>
      <c r="G984" s="48"/>
      <c r="H984" s="48"/>
      <c r="I984" s="48"/>
      <c r="J984" s="48"/>
      <c r="K984" s="44"/>
      <c r="L984" s="30"/>
      <c r="M984" s="44"/>
      <c r="N984" s="44"/>
      <c r="O984" s="45"/>
      <c r="P984" s="44"/>
      <c r="Q984" s="47"/>
      <c r="R984" s="44"/>
      <c r="S984" s="44"/>
    </row>
    <row r="985" spans="1:19" hidden="1" x14ac:dyDescent="0.25">
      <c r="A985" s="35">
        <v>185</v>
      </c>
      <c r="B985" s="46" t="s">
        <v>798</v>
      </c>
      <c r="C985" s="95">
        <f t="shared" si="67"/>
        <v>349031.9</v>
      </c>
      <c r="D985" s="43"/>
      <c r="E985" s="44">
        <v>349031.9</v>
      </c>
      <c r="F985" s="44"/>
      <c r="G985" s="44"/>
      <c r="H985" s="44"/>
      <c r="I985" s="44"/>
      <c r="J985" s="44"/>
      <c r="K985" s="44"/>
      <c r="L985" s="30"/>
      <c r="M985" s="44"/>
      <c r="N985" s="44"/>
      <c r="O985" s="45"/>
      <c r="P985" s="44"/>
      <c r="Q985" s="44"/>
      <c r="R985" s="44"/>
      <c r="S985" s="44"/>
    </row>
    <row r="986" spans="1:19" hidden="1" x14ac:dyDescent="0.25">
      <c r="A986" s="35">
        <v>186</v>
      </c>
      <c r="B986" s="46" t="s">
        <v>216</v>
      </c>
      <c r="C986" s="95">
        <f t="shared" si="67"/>
        <v>16690774.58</v>
      </c>
      <c r="D986" s="43">
        <v>16007.78</v>
      </c>
      <c r="E986" s="44"/>
      <c r="F986" s="44">
        <v>1879936.8</v>
      </c>
      <c r="G986" s="45">
        <v>5427186</v>
      </c>
      <c r="H986" s="44">
        <v>3251520</v>
      </c>
      <c r="I986" s="44">
        <v>1233848.3999999999</v>
      </c>
      <c r="J986" s="44">
        <v>2177307.6</v>
      </c>
      <c r="K986" s="44"/>
      <c r="L986" s="30"/>
      <c r="M986" s="44"/>
      <c r="N986" s="44"/>
      <c r="O986" s="47"/>
      <c r="P986" s="44">
        <v>2704968</v>
      </c>
      <c r="Q986" s="44"/>
      <c r="R986" s="44"/>
      <c r="S986" s="44"/>
    </row>
    <row r="987" spans="1:19" hidden="1" x14ac:dyDescent="0.25">
      <c r="A987" s="35">
        <v>187</v>
      </c>
      <c r="B987" s="46" t="s">
        <v>217</v>
      </c>
      <c r="C987" s="95">
        <f t="shared" si="67"/>
        <v>13047087.470000001</v>
      </c>
      <c r="D987" s="43">
        <v>32017.07</v>
      </c>
      <c r="E987" s="44"/>
      <c r="F987" s="48">
        <v>1875135.6</v>
      </c>
      <c r="G987" s="45">
        <v>5250986.4000000004</v>
      </c>
      <c r="H987" s="48"/>
      <c r="I987" s="48"/>
      <c r="J987" s="48"/>
      <c r="K987" s="44"/>
      <c r="L987" s="30"/>
      <c r="M987" s="44"/>
      <c r="N987" s="44"/>
      <c r="O987" s="48"/>
      <c r="P987" s="48"/>
      <c r="Q987" s="44">
        <v>5888948.4000000004</v>
      </c>
      <c r="R987" s="44"/>
      <c r="S987" s="44"/>
    </row>
    <row r="988" spans="1:19" hidden="1" x14ac:dyDescent="0.25">
      <c r="A988" s="35">
        <v>188</v>
      </c>
      <c r="B988" s="46" t="s">
        <v>799</v>
      </c>
      <c r="C988" s="95">
        <f t="shared" si="67"/>
        <v>908041.49</v>
      </c>
      <c r="D988" s="43"/>
      <c r="E988" s="44">
        <v>908041.49</v>
      </c>
      <c r="F988" s="45"/>
      <c r="G988" s="44"/>
      <c r="H988" s="44"/>
      <c r="I988" s="44"/>
      <c r="J988" s="44"/>
      <c r="K988" s="44"/>
      <c r="L988" s="30"/>
      <c r="M988" s="44"/>
      <c r="N988" s="53"/>
      <c r="O988" s="58"/>
      <c r="P988" s="44"/>
      <c r="Q988" s="45"/>
      <c r="R988" s="44"/>
      <c r="S988" s="44"/>
    </row>
    <row r="989" spans="1:19" hidden="1" x14ac:dyDescent="0.25">
      <c r="A989" s="35">
        <v>189</v>
      </c>
      <c r="B989" s="46" t="s">
        <v>218</v>
      </c>
      <c r="C989" s="95">
        <f t="shared" si="67"/>
        <v>15880955.5</v>
      </c>
      <c r="D989" s="43">
        <v>15231.099999999999</v>
      </c>
      <c r="E989" s="44"/>
      <c r="F989" s="48">
        <v>2814500.4</v>
      </c>
      <c r="G989" s="48">
        <v>6574040.4000000004</v>
      </c>
      <c r="H989" s="44">
        <v>2525374.7999999998</v>
      </c>
      <c r="I989" s="44">
        <v>1322008.8</v>
      </c>
      <c r="J989" s="44">
        <v>2629800</v>
      </c>
      <c r="K989" s="44"/>
      <c r="L989" s="30"/>
      <c r="M989" s="44"/>
      <c r="N989" s="44"/>
      <c r="O989" s="48"/>
      <c r="P989" s="44"/>
      <c r="Q989" s="45"/>
      <c r="R989" s="44"/>
      <c r="S989" s="44"/>
    </row>
    <row r="990" spans="1:19" hidden="1" x14ac:dyDescent="0.25">
      <c r="A990" s="35">
        <v>190</v>
      </c>
      <c r="B990" s="46" t="s">
        <v>800</v>
      </c>
      <c r="C990" s="95">
        <f t="shared" si="67"/>
        <v>430846.97</v>
      </c>
      <c r="D990" s="43"/>
      <c r="E990" s="44">
        <v>430846.97</v>
      </c>
      <c r="F990" s="45"/>
      <c r="G990" s="45"/>
      <c r="H990" s="45"/>
      <c r="I990" s="45"/>
      <c r="J990" s="45"/>
      <c r="K990" s="44"/>
      <c r="L990" s="30"/>
      <c r="M990" s="44"/>
      <c r="N990" s="44"/>
      <c r="O990" s="44"/>
      <c r="P990" s="44"/>
      <c r="Q990" s="44"/>
      <c r="R990" s="44"/>
      <c r="S990" s="44"/>
    </row>
    <row r="991" spans="1:19" hidden="1" x14ac:dyDescent="0.25">
      <c r="A991" s="35">
        <v>191</v>
      </c>
      <c r="B991" s="46" t="s">
        <v>219</v>
      </c>
      <c r="C991" s="95">
        <f t="shared" si="67"/>
        <v>24848485.829999998</v>
      </c>
      <c r="D991" s="43">
        <v>23831.68</v>
      </c>
      <c r="E991" s="44"/>
      <c r="F991" s="44">
        <v>2822768.4</v>
      </c>
      <c r="G991" s="47">
        <v>8157664.7999999998</v>
      </c>
      <c r="H991" s="44">
        <v>4367804.4000000004</v>
      </c>
      <c r="I991" s="44">
        <v>1939360.848</v>
      </c>
      <c r="J991" s="44">
        <v>3371913.3</v>
      </c>
      <c r="K991" s="44"/>
      <c r="L991" s="30"/>
      <c r="M991" s="44"/>
      <c r="N991" s="44"/>
      <c r="O991" s="44"/>
      <c r="P991" s="44">
        <v>4165142.4</v>
      </c>
      <c r="Q991" s="48"/>
      <c r="R991" s="44"/>
      <c r="S991" s="44"/>
    </row>
    <row r="992" spans="1:19" hidden="1" x14ac:dyDescent="0.25">
      <c r="A992" s="35">
        <v>192</v>
      </c>
      <c r="B992" s="46" t="s">
        <v>220</v>
      </c>
      <c r="C992" s="95">
        <f t="shared" si="67"/>
        <v>26117790.43</v>
      </c>
      <c r="D992" s="43">
        <v>24378.43</v>
      </c>
      <c r="E992" s="44"/>
      <c r="F992" s="48">
        <v>3239274</v>
      </c>
      <c r="G992" s="45">
        <v>9839007.5999999996</v>
      </c>
      <c r="H992" s="44">
        <v>3107863.2</v>
      </c>
      <c r="I992" s="44">
        <v>1322020.8</v>
      </c>
      <c r="J992" s="44">
        <v>3874840.8</v>
      </c>
      <c r="K992" s="44"/>
      <c r="L992" s="30"/>
      <c r="M992" s="44"/>
      <c r="N992" s="44"/>
      <c r="O992" s="44"/>
      <c r="P992" s="44">
        <v>4710405.5999999996</v>
      </c>
      <c r="Q992" s="44"/>
      <c r="R992" s="44"/>
      <c r="S992" s="44"/>
    </row>
    <row r="993" spans="1:19" hidden="1" x14ac:dyDescent="0.25">
      <c r="A993" s="35">
        <v>193</v>
      </c>
      <c r="B993" s="46" t="s">
        <v>801</v>
      </c>
      <c r="C993" s="95">
        <f t="shared" si="67"/>
        <v>354358.54</v>
      </c>
      <c r="D993" s="43"/>
      <c r="E993" s="44">
        <v>354358.54</v>
      </c>
      <c r="F993" s="47"/>
      <c r="G993" s="44"/>
      <c r="H993" s="47"/>
      <c r="I993" s="47"/>
      <c r="J993" s="47"/>
      <c r="K993" s="48"/>
      <c r="L993" s="30"/>
      <c r="M993" s="44"/>
      <c r="N993" s="44"/>
      <c r="O993" s="47"/>
      <c r="P993" s="44"/>
      <c r="Q993" s="47"/>
      <c r="R993" s="44"/>
      <c r="S993" s="44"/>
    </row>
    <row r="994" spans="1:19" hidden="1" x14ac:dyDescent="0.25">
      <c r="A994" s="35">
        <v>194</v>
      </c>
      <c r="B994" s="46" t="s">
        <v>802</v>
      </c>
      <c r="C994" s="95">
        <f t="shared" si="67"/>
        <v>140935.76</v>
      </c>
      <c r="D994" s="43"/>
      <c r="E994" s="44">
        <v>140935.76</v>
      </c>
      <c r="F994" s="44"/>
      <c r="G994" s="44"/>
      <c r="H994" s="44"/>
      <c r="I994" s="44"/>
      <c r="J994" s="44"/>
      <c r="K994" s="44"/>
      <c r="L994" s="30"/>
      <c r="M994" s="44"/>
      <c r="N994" s="44"/>
      <c r="O994" s="47"/>
      <c r="P994" s="48"/>
      <c r="Q994" s="44"/>
      <c r="R994" s="44"/>
      <c r="S994" s="44"/>
    </row>
    <row r="995" spans="1:19" hidden="1" x14ac:dyDescent="0.25">
      <c r="A995" s="35">
        <v>195</v>
      </c>
      <c r="B995" s="46" t="s">
        <v>803</v>
      </c>
      <c r="C995" s="95">
        <f t="shared" si="67"/>
        <v>688352.76</v>
      </c>
      <c r="D995" s="43"/>
      <c r="E995" s="44">
        <v>688352.76</v>
      </c>
      <c r="F995" s="45"/>
      <c r="G995" s="45"/>
      <c r="H995" s="45"/>
      <c r="I995" s="45"/>
      <c r="J995" s="45"/>
      <c r="K995" s="44"/>
      <c r="L995" s="30"/>
      <c r="M995" s="44"/>
      <c r="N995" s="44"/>
      <c r="O995" s="45"/>
      <c r="P995" s="45"/>
      <c r="Q995" s="44"/>
      <c r="R995" s="44"/>
      <c r="S995" s="44"/>
    </row>
    <row r="996" spans="1:19" hidden="1" x14ac:dyDescent="0.25">
      <c r="A996" s="35">
        <v>196</v>
      </c>
      <c r="B996" s="46" t="s">
        <v>225</v>
      </c>
      <c r="C996" s="95">
        <f t="shared" si="67"/>
        <v>41452592.719999999</v>
      </c>
      <c r="D996" s="43">
        <v>39756.32</v>
      </c>
      <c r="E996" s="44"/>
      <c r="F996" s="48"/>
      <c r="G996" s="47">
        <v>10469480.4</v>
      </c>
      <c r="H996" s="44">
        <v>2862052.8</v>
      </c>
      <c r="I996" s="44">
        <v>1440378</v>
      </c>
      <c r="J996" s="44">
        <v>5244687.5999999996</v>
      </c>
      <c r="K996" s="44"/>
      <c r="L996" s="30"/>
      <c r="M996" s="44"/>
      <c r="N996" s="44"/>
      <c r="O996" s="44"/>
      <c r="P996" s="44"/>
      <c r="Q996" s="44"/>
      <c r="R996" s="44">
        <v>21396237.600000001</v>
      </c>
      <c r="S996" s="44"/>
    </row>
    <row r="997" spans="1:19" hidden="1" x14ac:dyDescent="0.25">
      <c r="A997" s="35">
        <v>197</v>
      </c>
      <c r="B997" s="46" t="s">
        <v>226</v>
      </c>
      <c r="C997" s="95">
        <f t="shared" si="67"/>
        <v>47063892.280000001</v>
      </c>
      <c r="D997" s="43">
        <v>113763.88</v>
      </c>
      <c r="E997" s="44"/>
      <c r="F997" s="48"/>
      <c r="G997" s="47">
        <v>7313228.4000000004</v>
      </c>
      <c r="H997" s="44"/>
      <c r="I997" s="44"/>
      <c r="J997" s="44">
        <v>1936315.2</v>
      </c>
      <c r="K997" s="44"/>
      <c r="L997" s="30"/>
      <c r="M997" s="44"/>
      <c r="N997" s="44" t="s">
        <v>54</v>
      </c>
      <c r="O997" s="44">
        <v>10527398.4</v>
      </c>
      <c r="P997" s="44"/>
      <c r="Q997" s="44"/>
      <c r="R997" s="44">
        <v>27173186.399999999</v>
      </c>
      <c r="S997" s="44"/>
    </row>
    <row r="998" spans="1:19" hidden="1" x14ac:dyDescent="0.25">
      <c r="A998" s="35">
        <v>198</v>
      </c>
      <c r="B998" s="46" t="s">
        <v>227</v>
      </c>
      <c r="C998" s="95">
        <f t="shared" si="67"/>
        <v>6318258.9100000001</v>
      </c>
      <c r="D998" s="43">
        <v>6059.71</v>
      </c>
      <c r="E998" s="44"/>
      <c r="F998" s="44"/>
      <c r="G998" s="45"/>
      <c r="H998" s="44">
        <v>355144.8</v>
      </c>
      <c r="I998" s="44">
        <v>249470.4</v>
      </c>
      <c r="J998" s="44">
        <v>666729.6</v>
      </c>
      <c r="K998" s="44"/>
      <c r="L998" s="30"/>
      <c r="M998" s="44"/>
      <c r="N998" s="44"/>
      <c r="O998" s="44"/>
      <c r="P998" s="48"/>
      <c r="Q998" s="44"/>
      <c r="R998" s="44">
        <v>5040854.4000000004</v>
      </c>
      <c r="S998" s="44"/>
    </row>
    <row r="999" spans="1:19" hidden="1" x14ac:dyDescent="0.25">
      <c r="A999" s="35">
        <v>199</v>
      </c>
      <c r="B999" s="46" t="s">
        <v>228</v>
      </c>
      <c r="C999" s="95">
        <f t="shared" si="67"/>
        <v>7076012.6799999997</v>
      </c>
      <c r="D999" s="43">
        <v>17364.28</v>
      </c>
      <c r="E999" s="44"/>
      <c r="F999" s="44"/>
      <c r="G999" s="47">
        <v>1812307.2</v>
      </c>
      <c r="H999" s="44"/>
      <c r="I999" s="44"/>
      <c r="J999" s="44">
        <v>1095831.6000000001</v>
      </c>
      <c r="K999" s="44"/>
      <c r="L999" s="30"/>
      <c r="M999" s="44"/>
      <c r="N999" s="44"/>
      <c r="O999" s="44"/>
      <c r="P999" s="48"/>
      <c r="Q999" s="44">
        <v>4150509.6</v>
      </c>
      <c r="R999" s="44"/>
      <c r="S999" s="44"/>
    </row>
    <row r="1000" spans="1:19" hidden="1" x14ac:dyDescent="0.25">
      <c r="A1000" s="35">
        <v>200</v>
      </c>
      <c r="B1000" s="46" t="s">
        <v>229</v>
      </c>
      <c r="C1000" s="95">
        <f t="shared" si="67"/>
        <v>40883918.119999997</v>
      </c>
      <c r="D1000" s="43">
        <v>39210.92</v>
      </c>
      <c r="E1000" s="44"/>
      <c r="F1000" s="47"/>
      <c r="G1000" s="44">
        <v>14216310</v>
      </c>
      <c r="H1000" s="48">
        <v>2435457.6</v>
      </c>
      <c r="I1000" s="48"/>
      <c r="J1000" s="48">
        <v>5609102.4000000004</v>
      </c>
      <c r="K1000" s="44"/>
      <c r="L1000" s="30"/>
      <c r="M1000" s="44"/>
      <c r="N1000" s="44"/>
      <c r="O1000" s="44"/>
      <c r="P1000" s="44"/>
      <c r="Q1000" s="47">
        <v>18583837.199999999</v>
      </c>
      <c r="R1000" s="44"/>
      <c r="S1000" s="44"/>
    </row>
    <row r="1001" spans="1:19" hidden="1" x14ac:dyDescent="0.25">
      <c r="A1001" s="35">
        <v>201</v>
      </c>
      <c r="B1001" s="46" t="s">
        <v>804</v>
      </c>
      <c r="C1001" s="95">
        <f t="shared" si="67"/>
        <v>639827.92000000004</v>
      </c>
      <c r="D1001" s="43"/>
      <c r="E1001" s="44">
        <v>639827.92000000004</v>
      </c>
      <c r="F1001" s="45"/>
      <c r="G1001" s="45"/>
      <c r="H1001" s="45"/>
      <c r="I1001" s="45"/>
      <c r="J1001" s="45"/>
      <c r="K1001" s="44"/>
      <c r="L1001" s="30"/>
      <c r="M1001" s="44"/>
      <c r="N1001" s="44"/>
      <c r="O1001" s="44"/>
      <c r="P1001" s="44"/>
      <c r="Q1001" s="45"/>
      <c r="R1001" s="44"/>
      <c r="S1001" s="44"/>
    </row>
    <row r="1002" spans="1:19" hidden="1" x14ac:dyDescent="0.25">
      <c r="A1002" s="35">
        <v>202</v>
      </c>
      <c r="B1002" s="46" t="s">
        <v>231</v>
      </c>
      <c r="C1002" s="95">
        <f t="shared" si="67"/>
        <v>51449224.68</v>
      </c>
      <c r="D1002" s="43">
        <v>49343.880000000005</v>
      </c>
      <c r="E1002" s="44"/>
      <c r="F1002" s="44">
        <v>4854991.2</v>
      </c>
      <c r="G1002" s="48">
        <v>13725805.199999999</v>
      </c>
      <c r="H1002" s="48">
        <v>7224601.1999999993</v>
      </c>
      <c r="I1002" s="48">
        <v>3229935.5999999996</v>
      </c>
      <c r="J1002" s="48">
        <v>3510247.2</v>
      </c>
      <c r="K1002" s="44"/>
      <c r="L1002" s="30"/>
      <c r="M1002" s="44"/>
      <c r="N1002" s="44" t="s">
        <v>54</v>
      </c>
      <c r="O1002" s="48">
        <v>11993348.4</v>
      </c>
      <c r="P1002" s="48">
        <v>6860952</v>
      </c>
      <c r="Q1002" s="45"/>
      <c r="R1002" s="44"/>
      <c r="S1002" s="44"/>
    </row>
    <row r="1003" spans="1:19" hidden="1" x14ac:dyDescent="0.25">
      <c r="A1003" s="35">
        <v>203</v>
      </c>
      <c r="B1003" s="46" t="s">
        <v>805</v>
      </c>
      <c r="C1003" s="95">
        <f t="shared" si="67"/>
        <v>980508.8</v>
      </c>
      <c r="D1003" s="43"/>
      <c r="E1003" s="44">
        <v>980508.8</v>
      </c>
      <c r="F1003" s="45"/>
      <c r="G1003" s="45"/>
      <c r="H1003" s="45"/>
      <c r="I1003" s="45"/>
      <c r="J1003" s="45"/>
      <c r="K1003" s="44"/>
      <c r="L1003" s="30"/>
      <c r="M1003" s="44"/>
      <c r="N1003" s="44"/>
      <c r="O1003" s="45"/>
      <c r="P1003" s="44"/>
      <c r="Q1003" s="44"/>
      <c r="R1003" s="44"/>
      <c r="S1003" s="44"/>
    </row>
    <row r="1004" spans="1:19" hidden="1" x14ac:dyDescent="0.25">
      <c r="A1004" s="35">
        <v>204</v>
      </c>
      <c r="B1004" s="46" t="s">
        <v>233</v>
      </c>
      <c r="C1004" s="95">
        <f t="shared" si="67"/>
        <v>13564798.119999999</v>
      </c>
      <c r="D1004" s="43">
        <v>13009.72</v>
      </c>
      <c r="E1004" s="44"/>
      <c r="F1004" s="48"/>
      <c r="G1004" s="44">
        <v>3575890.8</v>
      </c>
      <c r="H1004" s="44">
        <v>2257894.7999999998</v>
      </c>
      <c r="I1004" s="44">
        <v>1642840.8</v>
      </c>
      <c r="J1004" s="44"/>
      <c r="K1004" s="44"/>
      <c r="L1004" s="30"/>
      <c r="M1004" s="44"/>
      <c r="N1004" s="44"/>
      <c r="O1004" s="47"/>
      <c r="P1004" s="44">
        <v>6075162</v>
      </c>
      <c r="Q1004" s="45"/>
      <c r="R1004" s="44"/>
      <c r="S1004" s="44"/>
    </row>
    <row r="1005" spans="1:19" hidden="1" x14ac:dyDescent="0.25">
      <c r="A1005" s="35">
        <v>205</v>
      </c>
      <c r="B1005" s="46" t="s">
        <v>806</v>
      </c>
      <c r="C1005" s="95">
        <f t="shared" si="67"/>
        <v>521131.63</v>
      </c>
      <c r="D1005" s="43"/>
      <c r="E1005" s="44">
        <v>521131.63</v>
      </c>
      <c r="F1005" s="44"/>
      <c r="G1005" s="44"/>
      <c r="H1005" s="44"/>
      <c r="I1005" s="44"/>
      <c r="J1005" s="44"/>
      <c r="K1005" s="48"/>
      <c r="L1005" s="30"/>
      <c r="M1005" s="44"/>
      <c r="N1005" s="44"/>
      <c r="O1005" s="45"/>
      <c r="P1005" s="44"/>
      <c r="Q1005" s="44"/>
      <c r="R1005" s="44"/>
      <c r="S1005" s="44"/>
    </row>
    <row r="1006" spans="1:19" hidden="1" x14ac:dyDescent="0.25">
      <c r="A1006" s="35">
        <v>206</v>
      </c>
      <c r="B1006" s="46" t="s">
        <v>807</v>
      </c>
      <c r="C1006" s="95">
        <f t="shared" si="67"/>
        <v>759341.78</v>
      </c>
      <c r="D1006" s="43"/>
      <c r="E1006" s="44">
        <v>759341.78</v>
      </c>
      <c r="F1006" s="44"/>
      <c r="G1006" s="48"/>
      <c r="H1006" s="44"/>
      <c r="I1006" s="44"/>
      <c r="J1006" s="44"/>
      <c r="K1006" s="44"/>
      <c r="L1006" s="30"/>
      <c r="M1006" s="44"/>
      <c r="N1006" s="44"/>
      <c r="O1006" s="45"/>
      <c r="P1006" s="44"/>
      <c r="Q1006" s="44"/>
      <c r="R1006" s="44"/>
      <c r="S1006" s="44"/>
    </row>
    <row r="1007" spans="1:19" hidden="1" x14ac:dyDescent="0.25">
      <c r="A1007" s="35">
        <v>207</v>
      </c>
      <c r="B1007" s="46" t="s">
        <v>808</v>
      </c>
      <c r="C1007" s="95">
        <f t="shared" ref="C1007:C1038" si="68">ROUND(SUM(D1007+E1007+F1007+G1007+H1007+I1007+J1007+K1007+M1007+O1007+P1007+Q1007+R1007+S1007),2)</f>
        <v>373203.36</v>
      </c>
      <c r="D1007" s="43"/>
      <c r="E1007" s="44">
        <v>373203.36</v>
      </c>
      <c r="F1007" s="44"/>
      <c r="G1007" s="44"/>
      <c r="H1007" s="44"/>
      <c r="I1007" s="44"/>
      <c r="J1007" s="44"/>
      <c r="K1007" s="48"/>
      <c r="L1007" s="30"/>
      <c r="M1007" s="44"/>
      <c r="N1007" s="44"/>
      <c r="O1007" s="47"/>
      <c r="P1007" s="44"/>
      <c r="Q1007" s="44"/>
      <c r="R1007" s="44"/>
      <c r="S1007" s="44"/>
    </row>
    <row r="1008" spans="1:19" hidden="1" x14ac:dyDescent="0.25">
      <c r="A1008" s="35">
        <v>208</v>
      </c>
      <c r="B1008" s="46" t="s">
        <v>809</v>
      </c>
      <c r="C1008" s="95">
        <f t="shared" si="68"/>
        <v>763917.34</v>
      </c>
      <c r="D1008" s="43"/>
      <c r="E1008" s="44">
        <v>763917.34</v>
      </c>
      <c r="F1008" s="47"/>
      <c r="G1008" s="44"/>
      <c r="H1008" s="44"/>
      <c r="I1008" s="44"/>
      <c r="J1008" s="44"/>
      <c r="K1008" s="44"/>
      <c r="L1008" s="30"/>
      <c r="M1008" s="44"/>
      <c r="N1008" s="44"/>
      <c r="O1008" s="45"/>
      <c r="P1008" s="44"/>
      <c r="Q1008" s="47"/>
      <c r="R1008" s="44"/>
      <c r="S1008" s="44"/>
    </row>
    <row r="1009" spans="1:19" hidden="1" x14ac:dyDescent="0.25">
      <c r="A1009" s="35">
        <v>209</v>
      </c>
      <c r="B1009" s="46" t="s">
        <v>810</v>
      </c>
      <c r="C1009" s="95">
        <f t="shared" si="68"/>
        <v>524650.28</v>
      </c>
      <c r="D1009" s="43"/>
      <c r="E1009" s="44">
        <v>524650.28</v>
      </c>
      <c r="F1009" s="48"/>
      <c r="G1009" s="44"/>
      <c r="H1009" s="44"/>
      <c r="I1009" s="44"/>
      <c r="J1009" s="44"/>
      <c r="K1009" s="44"/>
      <c r="L1009" s="30"/>
      <c r="M1009" s="44"/>
      <c r="N1009" s="80"/>
      <c r="O1009" s="80"/>
      <c r="P1009" s="44"/>
      <c r="Q1009" s="47"/>
      <c r="R1009" s="44"/>
      <c r="S1009" s="44"/>
    </row>
    <row r="1010" spans="1:19" hidden="1" x14ac:dyDescent="0.25">
      <c r="A1010" s="35">
        <v>210</v>
      </c>
      <c r="B1010" s="46" t="s">
        <v>811</v>
      </c>
      <c r="C1010" s="95">
        <f t="shared" si="68"/>
        <v>267601.93</v>
      </c>
      <c r="D1010" s="43"/>
      <c r="E1010" s="44">
        <v>267601.93</v>
      </c>
      <c r="F1010" s="44"/>
      <c r="G1010" s="48"/>
      <c r="H1010" s="44"/>
      <c r="I1010" s="44"/>
      <c r="J1010" s="44"/>
      <c r="K1010" s="44"/>
      <c r="L1010" s="30"/>
      <c r="M1010" s="44"/>
      <c r="N1010" s="44"/>
      <c r="O1010" s="47"/>
      <c r="P1010" s="44"/>
      <c r="Q1010" s="47"/>
      <c r="R1010" s="44"/>
      <c r="S1010" s="44"/>
    </row>
    <row r="1011" spans="1:19" hidden="1" x14ac:dyDescent="0.25">
      <c r="A1011" s="35">
        <v>211</v>
      </c>
      <c r="B1011" s="46" t="s">
        <v>812</v>
      </c>
      <c r="C1011" s="95">
        <f t="shared" si="68"/>
        <v>517457.64</v>
      </c>
      <c r="D1011" s="43"/>
      <c r="E1011" s="44">
        <v>517457.64</v>
      </c>
      <c r="F1011" s="44"/>
      <c r="G1011" s="48"/>
      <c r="H1011" s="44"/>
      <c r="I1011" s="44"/>
      <c r="J1011" s="44"/>
      <c r="K1011" s="44"/>
      <c r="L1011" s="30"/>
      <c r="M1011" s="44"/>
      <c r="N1011" s="44"/>
      <c r="O1011" s="47"/>
      <c r="P1011" s="44"/>
      <c r="Q1011" s="47"/>
      <c r="R1011" s="44"/>
      <c r="S1011" s="44"/>
    </row>
    <row r="1012" spans="1:19" hidden="1" x14ac:dyDescent="0.25">
      <c r="A1012" s="35">
        <v>212</v>
      </c>
      <c r="B1012" s="46" t="s">
        <v>813</v>
      </c>
      <c r="C1012" s="95">
        <f t="shared" si="68"/>
        <v>391475.59</v>
      </c>
      <c r="D1012" s="43"/>
      <c r="E1012" s="44">
        <v>391475.59</v>
      </c>
      <c r="F1012" s="44"/>
      <c r="G1012" s="48"/>
      <c r="H1012" s="44"/>
      <c r="I1012" s="44"/>
      <c r="J1012" s="44"/>
      <c r="K1012" s="44"/>
      <c r="L1012" s="30"/>
      <c r="M1012" s="44"/>
      <c r="N1012" s="44"/>
      <c r="O1012" s="47"/>
      <c r="P1012" s="44"/>
      <c r="Q1012" s="47"/>
      <c r="R1012" s="44"/>
      <c r="S1012" s="44"/>
    </row>
    <row r="1013" spans="1:19" hidden="1" x14ac:dyDescent="0.25">
      <c r="A1013" s="35">
        <v>213</v>
      </c>
      <c r="B1013" s="46" t="s">
        <v>236</v>
      </c>
      <c r="C1013" s="95">
        <f t="shared" si="68"/>
        <v>1859216.45</v>
      </c>
      <c r="D1013" s="43">
        <v>4562.45</v>
      </c>
      <c r="E1013" s="44"/>
      <c r="F1013" s="44"/>
      <c r="G1013" s="48"/>
      <c r="H1013" s="44"/>
      <c r="I1013" s="44"/>
      <c r="J1013" s="44"/>
      <c r="K1013" s="44"/>
      <c r="L1013" s="30"/>
      <c r="M1013" s="44"/>
      <c r="N1013" s="44"/>
      <c r="O1013" s="47"/>
      <c r="P1013" s="44"/>
      <c r="Q1013" s="44">
        <v>1854654</v>
      </c>
      <c r="R1013" s="44"/>
      <c r="S1013" s="44"/>
    </row>
    <row r="1014" spans="1:19" hidden="1" x14ac:dyDescent="0.25">
      <c r="A1014" s="35">
        <v>214</v>
      </c>
      <c r="B1014" s="46" t="s">
        <v>238</v>
      </c>
      <c r="C1014" s="95">
        <f t="shared" si="68"/>
        <v>1678040.42</v>
      </c>
      <c r="D1014" s="43">
        <v>11052.13</v>
      </c>
      <c r="E1014" s="44"/>
      <c r="F1014" s="47"/>
      <c r="G1014" s="44"/>
      <c r="H1014" s="44"/>
      <c r="I1014" s="44"/>
      <c r="J1014" s="44">
        <v>1666988.29</v>
      </c>
      <c r="K1014" s="44"/>
      <c r="L1014" s="30"/>
      <c r="M1014" s="44"/>
      <c r="N1014" s="44"/>
      <c r="O1014" s="44"/>
      <c r="P1014" s="44"/>
      <c r="Q1014" s="44"/>
      <c r="R1014" s="44"/>
      <c r="S1014" s="44"/>
    </row>
    <row r="1015" spans="1:19" hidden="1" x14ac:dyDescent="0.25">
      <c r="A1015" s="35">
        <v>215</v>
      </c>
      <c r="B1015" s="46" t="s">
        <v>239</v>
      </c>
      <c r="C1015" s="95">
        <f t="shared" si="68"/>
        <v>28340877.539999999</v>
      </c>
      <c r="D1015" s="43">
        <v>27181.138999999999</v>
      </c>
      <c r="E1015" s="44"/>
      <c r="F1015" s="44"/>
      <c r="G1015" s="48">
        <v>4328750.4000000004</v>
      </c>
      <c r="H1015" s="44">
        <v>4631622</v>
      </c>
      <c r="I1015" s="44">
        <v>2545527.5999999996</v>
      </c>
      <c r="J1015" s="44">
        <v>3336531.6</v>
      </c>
      <c r="K1015" s="44"/>
      <c r="L1015" s="30"/>
      <c r="M1015" s="44"/>
      <c r="N1015" s="44" t="s">
        <v>54</v>
      </c>
      <c r="O1015" s="47">
        <v>7971452.4000000004</v>
      </c>
      <c r="P1015" s="44">
        <v>5499812.4000000004</v>
      </c>
      <c r="Q1015" s="47"/>
      <c r="R1015" s="44"/>
      <c r="S1015" s="44"/>
    </row>
    <row r="1016" spans="1:19" hidden="1" x14ac:dyDescent="0.25">
      <c r="A1016" s="35">
        <v>216</v>
      </c>
      <c r="B1016" s="46" t="s">
        <v>814</v>
      </c>
      <c r="C1016" s="95">
        <f t="shared" si="68"/>
        <v>584388.01</v>
      </c>
      <c r="D1016" s="43"/>
      <c r="E1016" s="44">
        <v>584388.01</v>
      </c>
      <c r="F1016" s="47"/>
      <c r="G1016" s="48"/>
      <c r="H1016" s="44"/>
      <c r="I1016" s="44"/>
      <c r="J1016" s="44"/>
      <c r="K1016" s="44"/>
      <c r="L1016" s="30"/>
      <c r="M1016" s="44"/>
      <c r="N1016" s="44"/>
      <c r="O1016" s="47"/>
      <c r="P1016" s="44"/>
      <c r="Q1016" s="47"/>
      <c r="R1016" s="44"/>
      <c r="S1016" s="44"/>
    </row>
    <row r="1017" spans="1:19" hidden="1" x14ac:dyDescent="0.25">
      <c r="A1017" s="35">
        <v>217</v>
      </c>
      <c r="B1017" s="46" t="s">
        <v>815</v>
      </c>
      <c r="C1017" s="95">
        <f t="shared" si="68"/>
        <v>204459.42</v>
      </c>
      <c r="D1017" s="43"/>
      <c r="E1017" s="44">
        <v>204459.42</v>
      </c>
      <c r="F1017" s="47"/>
      <c r="G1017" s="48"/>
      <c r="H1017" s="44"/>
      <c r="I1017" s="44"/>
      <c r="J1017" s="44"/>
      <c r="K1017" s="44"/>
      <c r="L1017" s="30"/>
      <c r="M1017" s="44"/>
      <c r="N1017" s="44"/>
      <c r="O1017" s="47"/>
      <c r="P1017" s="44"/>
      <c r="Q1017" s="47"/>
      <c r="R1017" s="44"/>
      <c r="S1017" s="44"/>
    </row>
    <row r="1018" spans="1:19" hidden="1" x14ac:dyDescent="0.25">
      <c r="A1018" s="35">
        <v>218</v>
      </c>
      <c r="B1018" s="46" t="s">
        <v>816</v>
      </c>
      <c r="C1018" s="95">
        <f t="shared" si="68"/>
        <v>589831.5</v>
      </c>
      <c r="D1018" s="43"/>
      <c r="E1018" s="44">
        <v>589831.5</v>
      </c>
      <c r="F1018" s="45"/>
      <c r="G1018" s="47"/>
      <c r="H1018" s="45"/>
      <c r="I1018" s="45"/>
      <c r="J1018" s="45"/>
      <c r="K1018" s="44"/>
      <c r="L1018" s="30"/>
      <c r="M1018" s="44"/>
      <c r="N1018" s="44"/>
      <c r="O1018" s="47"/>
      <c r="P1018" s="44"/>
      <c r="Q1018" s="44"/>
      <c r="R1018" s="44"/>
      <c r="S1018" s="44"/>
    </row>
    <row r="1019" spans="1:19" hidden="1" x14ac:dyDescent="0.25">
      <c r="A1019" s="35">
        <v>219</v>
      </c>
      <c r="B1019" s="46" t="s">
        <v>817</v>
      </c>
      <c r="C1019" s="95">
        <f t="shared" si="68"/>
        <v>635586.15</v>
      </c>
      <c r="D1019" s="43"/>
      <c r="E1019" s="44">
        <v>635586.15</v>
      </c>
      <c r="F1019" s="48"/>
      <c r="G1019" s="45"/>
      <c r="H1019" s="44"/>
      <c r="I1019" s="44"/>
      <c r="J1019" s="44"/>
      <c r="K1019" s="44"/>
      <c r="L1019" s="30"/>
      <c r="M1019" s="44"/>
      <c r="N1019" s="44"/>
      <c r="O1019" s="48"/>
      <c r="P1019" s="44"/>
      <c r="Q1019" s="47"/>
      <c r="R1019" s="44"/>
      <c r="S1019" s="44"/>
    </row>
    <row r="1020" spans="1:19" hidden="1" x14ac:dyDescent="0.25">
      <c r="A1020" s="35">
        <v>220</v>
      </c>
      <c r="B1020" s="46" t="s">
        <v>818</v>
      </c>
      <c r="C1020" s="95">
        <f t="shared" si="68"/>
        <v>421111.93</v>
      </c>
      <c r="D1020" s="43"/>
      <c r="E1020" s="44">
        <v>421111.93</v>
      </c>
      <c r="F1020" s="44"/>
      <c r="G1020" s="45"/>
      <c r="H1020" s="44"/>
      <c r="I1020" s="44"/>
      <c r="J1020" s="44"/>
      <c r="K1020" s="44"/>
      <c r="L1020" s="30"/>
      <c r="M1020" s="44"/>
      <c r="N1020" s="44"/>
      <c r="O1020" s="44"/>
      <c r="P1020" s="44"/>
      <c r="Q1020" s="44"/>
      <c r="R1020" s="44"/>
      <c r="S1020" s="44"/>
    </row>
    <row r="1021" spans="1:19" hidden="1" x14ac:dyDescent="0.25">
      <c r="A1021" s="35">
        <v>221</v>
      </c>
      <c r="B1021" s="46" t="s">
        <v>819</v>
      </c>
      <c r="C1021" s="95">
        <f t="shared" si="68"/>
        <v>173009.43</v>
      </c>
      <c r="D1021" s="43"/>
      <c r="E1021" s="44">
        <v>173009.43</v>
      </c>
      <c r="F1021" s="45"/>
      <c r="G1021" s="47"/>
      <c r="H1021" s="47"/>
      <c r="I1021" s="47"/>
      <c r="J1021" s="47"/>
      <c r="K1021" s="44"/>
      <c r="L1021" s="30"/>
      <c r="M1021" s="44"/>
      <c r="N1021" s="44"/>
      <c r="O1021" s="47"/>
      <c r="P1021" s="47"/>
      <c r="Q1021" s="44"/>
      <c r="R1021" s="44"/>
      <c r="S1021" s="44"/>
    </row>
    <row r="1022" spans="1:19" hidden="1" x14ac:dyDescent="0.25">
      <c r="A1022" s="35">
        <v>222</v>
      </c>
      <c r="B1022" s="46" t="s">
        <v>820</v>
      </c>
      <c r="C1022" s="95">
        <f t="shared" si="68"/>
        <v>295779.15999999997</v>
      </c>
      <c r="D1022" s="43"/>
      <c r="E1022" s="44">
        <v>295779.15999999997</v>
      </c>
      <c r="F1022" s="45"/>
      <c r="G1022" s="48"/>
      <c r="H1022" s="45"/>
      <c r="I1022" s="45"/>
      <c r="J1022" s="45"/>
      <c r="K1022" s="44"/>
      <c r="L1022" s="30"/>
      <c r="M1022" s="44"/>
      <c r="N1022" s="44"/>
      <c r="O1022" s="48"/>
      <c r="P1022" s="44"/>
      <c r="Q1022" s="48"/>
      <c r="R1022" s="44"/>
      <c r="S1022" s="44"/>
    </row>
    <row r="1023" spans="1:19" hidden="1" x14ac:dyDescent="0.25">
      <c r="A1023" s="35">
        <v>223</v>
      </c>
      <c r="B1023" s="46" t="s">
        <v>821</v>
      </c>
      <c r="C1023" s="95">
        <f t="shared" si="68"/>
        <v>389074.71</v>
      </c>
      <c r="D1023" s="43"/>
      <c r="E1023" s="44">
        <v>389074.71</v>
      </c>
      <c r="F1023" s="45"/>
      <c r="G1023" s="45"/>
      <c r="H1023" s="48"/>
      <c r="I1023" s="48"/>
      <c r="J1023" s="48"/>
      <c r="K1023" s="44"/>
      <c r="L1023" s="30"/>
      <c r="M1023" s="44"/>
      <c r="N1023" s="44"/>
      <c r="O1023" s="47"/>
      <c r="P1023" s="44"/>
      <c r="Q1023" s="45"/>
      <c r="R1023" s="44"/>
      <c r="S1023" s="44"/>
    </row>
    <row r="1024" spans="1:19" hidden="1" x14ac:dyDescent="0.25">
      <c r="A1024" s="35">
        <v>224</v>
      </c>
      <c r="B1024" s="46" t="s">
        <v>246</v>
      </c>
      <c r="C1024" s="95">
        <f t="shared" si="68"/>
        <v>31773037.690000001</v>
      </c>
      <c r="D1024" s="43">
        <v>31115.289999999997</v>
      </c>
      <c r="E1024" s="44"/>
      <c r="F1024" s="47">
        <v>3831648</v>
      </c>
      <c r="G1024" s="48">
        <v>7032816</v>
      </c>
      <c r="H1024" s="45">
        <v>2584264.7999999998</v>
      </c>
      <c r="I1024" s="45">
        <v>1588422</v>
      </c>
      <c r="J1024" s="45">
        <v>3070834.8</v>
      </c>
      <c r="K1024" s="44"/>
      <c r="L1024" s="30"/>
      <c r="M1024" s="44"/>
      <c r="N1024" s="44" t="s">
        <v>54</v>
      </c>
      <c r="O1024" s="44">
        <v>8588883.5999999996</v>
      </c>
      <c r="P1024" s="44">
        <v>5045053.2</v>
      </c>
      <c r="Q1024" s="48"/>
      <c r="R1024" s="44"/>
      <c r="S1024" s="44"/>
    </row>
    <row r="1025" spans="1:19" hidden="1" x14ac:dyDescent="0.25">
      <c r="A1025" s="35">
        <v>225</v>
      </c>
      <c r="B1025" s="46" t="s">
        <v>822</v>
      </c>
      <c r="C1025" s="95">
        <f t="shared" si="68"/>
        <v>583851.72</v>
      </c>
      <c r="D1025" s="43"/>
      <c r="E1025" s="44">
        <v>583851.72</v>
      </c>
      <c r="F1025" s="44"/>
      <c r="G1025" s="44"/>
      <c r="H1025" s="44"/>
      <c r="I1025" s="44"/>
      <c r="J1025" s="44"/>
      <c r="K1025" s="44"/>
      <c r="L1025" s="30"/>
      <c r="M1025" s="44"/>
      <c r="N1025" s="44"/>
      <c r="O1025" s="45"/>
      <c r="P1025" s="44"/>
      <c r="Q1025" s="47"/>
      <c r="R1025" s="44"/>
      <c r="S1025" s="44"/>
    </row>
    <row r="1026" spans="1:19" hidden="1" x14ac:dyDescent="0.25">
      <c r="A1026" s="35">
        <v>226</v>
      </c>
      <c r="B1026" s="46" t="s">
        <v>823</v>
      </c>
      <c r="C1026" s="95">
        <f t="shared" si="68"/>
        <v>652044.29</v>
      </c>
      <c r="D1026" s="43"/>
      <c r="E1026" s="44">
        <v>652044.29</v>
      </c>
      <c r="F1026" s="44"/>
      <c r="G1026" s="48"/>
      <c r="H1026" s="44"/>
      <c r="I1026" s="44"/>
      <c r="J1026" s="44"/>
      <c r="K1026" s="44"/>
      <c r="L1026" s="30"/>
      <c r="M1026" s="44"/>
      <c r="N1026" s="44"/>
      <c r="O1026" s="44"/>
      <c r="P1026" s="44"/>
      <c r="Q1026" s="47"/>
      <c r="R1026" s="44"/>
      <c r="S1026" s="44"/>
    </row>
    <row r="1027" spans="1:19" hidden="1" x14ac:dyDescent="0.25">
      <c r="A1027" s="35">
        <v>227</v>
      </c>
      <c r="B1027" s="46" t="s">
        <v>247</v>
      </c>
      <c r="C1027" s="95">
        <f t="shared" si="68"/>
        <v>2855670.19</v>
      </c>
      <c r="D1027" s="43">
        <v>6414.1900000000005</v>
      </c>
      <c r="E1027" s="44"/>
      <c r="F1027" s="45"/>
      <c r="G1027" s="45">
        <v>1877754</v>
      </c>
      <c r="H1027" s="48"/>
      <c r="I1027" s="48"/>
      <c r="J1027" s="48">
        <v>971502</v>
      </c>
      <c r="K1027" s="44"/>
      <c r="L1027" s="30"/>
      <c r="M1027" s="44"/>
      <c r="N1027" s="44"/>
      <c r="O1027" s="45"/>
      <c r="P1027" s="44"/>
      <c r="Q1027" s="44"/>
      <c r="R1027" s="44"/>
      <c r="S1027" s="44"/>
    </row>
    <row r="1028" spans="1:19" hidden="1" x14ac:dyDescent="0.25">
      <c r="A1028" s="35">
        <v>228</v>
      </c>
      <c r="B1028" s="46" t="s">
        <v>248</v>
      </c>
      <c r="C1028" s="95">
        <f t="shared" si="68"/>
        <v>28099037.02</v>
      </c>
      <c r="D1028" s="43">
        <v>79771.42</v>
      </c>
      <c r="E1028" s="44"/>
      <c r="F1028" s="48"/>
      <c r="G1028" s="45"/>
      <c r="H1028" s="48"/>
      <c r="I1028" s="48"/>
      <c r="J1028" s="48">
        <v>931616.4</v>
      </c>
      <c r="K1028" s="44"/>
      <c r="L1028" s="30"/>
      <c r="M1028" s="44"/>
      <c r="N1028" s="44" t="s">
        <v>54</v>
      </c>
      <c r="O1028" s="44">
        <v>10590268.799999999</v>
      </c>
      <c r="P1028" s="44"/>
      <c r="Q1028" s="44">
        <v>16497380.399999999</v>
      </c>
      <c r="R1028" s="44"/>
      <c r="S1028" s="44"/>
    </row>
    <row r="1029" spans="1:19" hidden="1" x14ac:dyDescent="0.25">
      <c r="A1029" s="35">
        <v>229</v>
      </c>
      <c r="B1029" s="46" t="s">
        <v>249</v>
      </c>
      <c r="C1029" s="95">
        <f t="shared" si="68"/>
        <v>4728494.53</v>
      </c>
      <c r="D1029" s="43">
        <v>10978.93</v>
      </c>
      <c r="E1029" s="44"/>
      <c r="F1029" s="44"/>
      <c r="G1029" s="48"/>
      <c r="H1029" s="44"/>
      <c r="I1029" s="44"/>
      <c r="J1029" s="44">
        <v>1019648.4</v>
      </c>
      <c r="K1029" s="44"/>
      <c r="L1029" s="30"/>
      <c r="M1029" s="44"/>
      <c r="N1029" s="44" t="s">
        <v>54</v>
      </c>
      <c r="O1029" s="45">
        <v>3203179.2</v>
      </c>
      <c r="P1029" s="48">
        <v>494688</v>
      </c>
      <c r="Q1029" s="45"/>
      <c r="R1029" s="44"/>
      <c r="S1029" s="44"/>
    </row>
    <row r="1030" spans="1:19" hidden="1" x14ac:dyDescent="0.25">
      <c r="A1030" s="35">
        <v>230</v>
      </c>
      <c r="B1030" s="46" t="s">
        <v>256</v>
      </c>
      <c r="C1030" s="95">
        <f t="shared" si="68"/>
        <v>1032298.65</v>
      </c>
      <c r="D1030" s="43">
        <v>5820.13</v>
      </c>
      <c r="E1030" s="44"/>
      <c r="F1030" s="44"/>
      <c r="G1030" s="44">
        <v>1026478.52</v>
      </c>
      <c r="H1030" s="47"/>
      <c r="I1030" s="47"/>
      <c r="J1030" s="44"/>
      <c r="K1030" s="44"/>
      <c r="L1030" s="30"/>
      <c r="M1030" s="44"/>
      <c r="N1030" s="44"/>
      <c r="O1030" s="47"/>
      <c r="P1030" s="47"/>
      <c r="Q1030" s="45"/>
      <c r="R1030" s="44"/>
      <c r="S1030" s="44"/>
    </row>
    <row r="1031" spans="1:19" hidden="1" x14ac:dyDescent="0.25">
      <c r="A1031" s="35">
        <v>231</v>
      </c>
      <c r="B1031" s="46" t="s">
        <v>824</v>
      </c>
      <c r="C1031" s="95">
        <f t="shared" si="68"/>
        <v>349983.68</v>
      </c>
      <c r="D1031" s="43"/>
      <c r="E1031" s="44">
        <v>349983.68</v>
      </c>
      <c r="F1031" s="47"/>
      <c r="G1031" s="47"/>
      <c r="H1031" s="48"/>
      <c r="I1031" s="48"/>
      <c r="J1031" s="48"/>
      <c r="K1031" s="44"/>
      <c r="L1031" s="30"/>
      <c r="M1031" s="44"/>
      <c r="N1031" s="44"/>
      <c r="O1031" s="48"/>
      <c r="P1031" s="44"/>
      <c r="Q1031" s="48"/>
      <c r="R1031" s="44"/>
      <c r="S1031" s="44"/>
    </row>
    <row r="1032" spans="1:19" hidden="1" x14ac:dyDescent="0.25">
      <c r="A1032" s="35">
        <v>232</v>
      </c>
      <c r="B1032" s="46" t="s">
        <v>261</v>
      </c>
      <c r="C1032" s="95">
        <f t="shared" si="68"/>
        <v>7793730.5</v>
      </c>
      <c r="D1032" s="43">
        <v>29117.3</v>
      </c>
      <c r="E1032" s="44"/>
      <c r="F1032" s="44"/>
      <c r="G1032" s="48"/>
      <c r="H1032" s="48"/>
      <c r="I1032" s="44"/>
      <c r="J1032" s="44"/>
      <c r="K1032" s="44"/>
      <c r="L1032" s="30"/>
      <c r="M1032" s="44"/>
      <c r="N1032" s="44"/>
      <c r="O1032" s="45"/>
      <c r="P1032" s="44"/>
      <c r="Q1032" s="48"/>
      <c r="R1032" s="44">
        <v>7764613.2000000002</v>
      </c>
      <c r="S1032" s="44"/>
    </row>
    <row r="1033" spans="1:19" hidden="1" x14ac:dyDescent="0.25">
      <c r="A1033" s="35">
        <v>233</v>
      </c>
      <c r="B1033" s="46" t="s">
        <v>1022</v>
      </c>
      <c r="C1033" s="95">
        <f t="shared" si="68"/>
        <v>1807310.76</v>
      </c>
      <c r="D1033" s="43">
        <v>34685.39</v>
      </c>
      <c r="E1033" s="44">
        <v>127208.78</v>
      </c>
      <c r="F1033" s="44"/>
      <c r="G1033" s="48"/>
      <c r="H1033" s="48">
        <v>802723.37</v>
      </c>
      <c r="I1033" s="44">
        <v>428329.67</v>
      </c>
      <c r="J1033" s="44">
        <v>414363.55</v>
      </c>
      <c r="K1033" s="44"/>
      <c r="L1033" s="30"/>
      <c r="M1033" s="44"/>
      <c r="N1033" s="44"/>
      <c r="O1033" s="47"/>
      <c r="P1033" s="44"/>
      <c r="Q1033" s="48"/>
      <c r="R1033" s="44"/>
      <c r="S1033" s="44"/>
    </row>
    <row r="1034" spans="1:19" hidden="1" x14ac:dyDescent="0.25">
      <c r="A1034" s="35">
        <v>234</v>
      </c>
      <c r="B1034" s="46" t="s">
        <v>262</v>
      </c>
      <c r="C1034" s="95">
        <f t="shared" si="68"/>
        <v>28159336.550000001</v>
      </c>
      <c r="D1034" s="43">
        <v>33274.550000000003</v>
      </c>
      <c r="E1034" s="44"/>
      <c r="F1034" s="44"/>
      <c r="G1034" s="48"/>
      <c r="H1034" s="48"/>
      <c r="I1034" s="48"/>
      <c r="J1034" s="48">
        <v>5666540.4000000004</v>
      </c>
      <c r="K1034" s="44"/>
      <c r="L1034" s="30"/>
      <c r="M1034" s="44"/>
      <c r="N1034" s="44" t="s">
        <v>54</v>
      </c>
      <c r="O1034" s="47">
        <v>13227118.800000001</v>
      </c>
      <c r="P1034" s="48"/>
      <c r="Q1034" s="48"/>
      <c r="R1034" s="44">
        <v>9232402.8000000007</v>
      </c>
      <c r="S1034" s="44"/>
    </row>
    <row r="1035" spans="1:19" hidden="1" x14ac:dyDescent="0.25">
      <c r="A1035" s="35">
        <v>235</v>
      </c>
      <c r="B1035" s="46" t="s">
        <v>825</v>
      </c>
      <c r="C1035" s="95">
        <f t="shared" si="68"/>
        <v>502689.83</v>
      </c>
      <c r="D1035" s="43"/>
      <c r="E1035" s="44">
        <v>502689.83</v>
      </c>
      <c r="F1035" s="44"/>
      <c r="G1035" s="44"/>
      <c r="H1035" s="44"/>
      <c r="I1035" s="44"/>
      <c r="J1035" s="44"/>
      <c r="K1035" s="47"/>
      <c r="L1035" s="30"/>
      <c r="M1035" s="44"/>
      <c r="N1035" s="44"/>
      <c r="O1035" s="48"/>
      <c r="P1035" s="48"/>
      <c r="Q1035" s="48"/>
      <c r="R1035" s="44"/>
      <c r="S1035" s="44"/>
    </row>
    <row r="1036" spans="1:19" hidden="1" x14ac:dyDescent="0.25">
      <c r="A1036" s="35">
        <v>236</v>
      </c>
      <c r="B1036" s="46" t="s">
        <v>826</v>
      </c>
      <c r="C1036" s="95">
        <f t="shared" si="68"/>
        <v>568690.68999999994</v>
      </c>
      <c r="D1036" s="43"/>
      <c r="E1036" s="44">
        <v>568690.68999999994</v>
      </c>
      <c r="F1036" s="44"/>
      <c r="G1036" s="44"/>
      <c r="H1036" s="44"/>
      <c r="I1036" s="44"/>
      <c r="J1036" s="48"/>
      <c r="K1036" s="44"/>
      <c r="L1036" s="30"/>
      <c r="M1036" s="44"/>
      <c r="N1036" s="44"/>
      <c r="O1036" s="44"/>
      <c r="P1036" s="47"/>
      <c r="Q1036" s="44"/>
      <c r="R1036" s="44"/>
      <c r="S1036" s="44"/>
    </row>
    <row r="1037" spans="1:19" hidden="1" x14ac:dyDescent="0.25">
      <c r="A1037" s="35">
        <v>237</v>
      </c>
      <c r="B1037" s="46" t="s">
        <v>827</v>
      </c>
      <c r="C1037" s="95">
        <f t="shared" si="68"/>
        <v>563127.17000000004</v>
      </c>
      <c r="D1037" s="43"/>
      <c r="E1037" s="44">
        <v>563127.17000000004</v>
      </c>
      <c r="F1037" s="45"/>
      <c r="G1037" s="48"/>
      <c r="H1037" s="48"/>
      <c r="I1037" s="48"/>
      <c r="J1037" s="48"/>
      <c r="K1037" s="48"/>
      <c r="L1037" s="23"/>
      <c r="M1037" s="48"/>
      <c r="N1037" s="48"/>
      <c r="O1037" s="48"/>
      <c r="P1037" s="48"/>
      <c r="Q1037" s="48"/>
      <c r="R1037" s="44"/>
      <c r="S1037" s="44"/>
    </row>
    <row r="1038" spans="1:19" hidden="1" x14ac:dyDescent="0.25">
      <c r="A1038" s="35">
        <v>238</v>
      </c>
      <c r="B1038" s="46" t="s">
        <v>263</v>
      </c>
      <c r="C1038" s="95">
        <f t="shared" si="68"/>
        <v>28363372.719999999</v>
      </c>
      <c r="D1038" s="43">
        <v>27202.73</v>
      </c>
      <c r="E1038" s="44"/>
      <c r="F1038" s="45"/>
      <c r="G1038" s="48"/>
      <c r="H1038" s="48"/>
      <c r="I1038" s="48"/>
      <c r="J1038" s="48">
        <v>4394943.5999999996</v>
      </c>
      <c r="K1038" s="48"/>
      <c r="L1038" s="23"/>
      <c r="M1038" s="48"/>
      <c r="N1038" s="48" t="s">
        <v>54</v>
      </c>
      <c r="O1038" s="48">
        <v>10323781.199999999</v>
      </c>
      <c r="P1038" s="48"/>
      <c r="Q1038" s="48">
        <v>13617445.189999999</v>
      </c>
      <c r="R1038" s="44"/>
      <c r="S1038" s="44"/>
    </row>
    <row r="1039" spans="1:19" hidden="1" x14ac:dyDescent="0.25">
      <c r="A1039" s="35">
        <v>239</v>
      </c>
      <c r="B1039" s="46" t="s">
        <v>1002</v>
      </c>
      <c r="C1039" s="95">
        <f t="shared" ref="C1039:C1070" si="69">ROUND(SUM(D1039+E1039+F1039+G1039+H1039+I1039+J1039+K1039+M1039+O1039+P1039+Q1039+R1039+S1039),2)</f>
        <v>10374801.810000001</v>
      </c>
      <c r="D1039" s="43">
        <v>69075.820000000007</v>
      </c>
      <c r="E1039" s="44"/>
      <c r="F1039" s="45"/>
      <c r="G1039" s="48"/>
      <c r="H1039" s="48"/>
      <c r="I1039" s="48"/>
      <c r="J1039" s="48"/>
      <c r="K1039" s="48"/>
      <c r="L1039" s="23"/>
      <c r="M1039" s="48"/>
      <c r="N1039" s="48" t="s">
        <v>54</v>
      </c>
      <c r="O1039" s="48">
        <v>10305725.99</v>
      </c>
      <c r="P1039" s="48"/>
      <c r="Q1039" s="48"/>
      <c r="R1039" s="44"/>
      <c r="S1039" s="44"/>
    </row>
    <row r="1040" spans="1:19" hidden="1" x14ac:dyDescent="0.25">
      <c r="A1040" s="35">
        <v>240</v>
      </c>
      <c r="B1040" s="46" t="s">
        <v>264</v>
      </c>
      <c r="C1040" s="95">
        <f t="shared" si="69"/>
        <v>15073668.75</v>
      </c>
      <c r="D1040" s="43">
        <v>2290.35</v>
      </c>
      <c r="E1040" s="44"/>
      <c r="F1040" s="45"/>
      <c r="G1040" s="45"/>
      <c r="H1040" s="45"/>
      <c r="I1040" s="45"/>
      <c r="J1040" s="45">
        <v>465316.8</v>
      </c>
      <c r="K1040" s="48"/>
      <c r="L1040" s="23"/>
      <c r="M1040" s="48"/>
      <c r="N1040" s="48"/>
      <c r="O1040" s="45"/>
      <c r="P1040" s="48"/>
      <c r="Q1040" s="45"/>
      <c r="R1040" s="44">
        <v>14606061.6</v>
      </c>
      <c r="S1040" s="44"/>
    </row>
    <row r="1041" spans="1:19" hidden="1" x14ac:dyDescent="0.25">
      <c r="A1041" s="35">
        <v>241</v>
      </c>
      <c r="B1041" s="46" t="s">
        <v>265</v>
      </c>
      <c r="C1041" s="95">
        <f t="shared" si="69"/>
        <v>27716134.359999999</v>
      </c>
      <c r="D1041" s="43">
        <v>26581.96</v>
      </c>
      <c r="E1041" s="44"/>
      <c r="F1041" s="47"/>
      <c r="G1041" s="47"/>
      <c r="H1041" s="47"/>
      <c r="I1041" s="47">
        <v>1282957.2</v>
      </c>
      <c r="J1041" s="47">
        <v>3708180</v>
      </c>
      <c r="K1041" s="44"/>
      <c r="L1041" s="30"/>
      <c r="M1041" s="44"/>
      <c r="N1041" s="48" t="s">
        <v>54</v>
      </c>
      <c r="O1041" s="48">
        <v>7345515.5999999996</v>
      </c>
      <c r="P1041" s="44"/>
      <c r="Q1041" s="45">
        <v>15352899.6</v>
      </c>
      <c r="R1041" s="44"/>
      <c r="S1041" s="44"/>
    </row>
    <row r="1042" spans="1:19" hidden="1" x14ac:dyDescent="0.25">
      <c r="A1042" s="35">
        <v>242</v>
      </c>
      <c r="B1042" s="46" t="s">
        <v>266</v>
      </c>
      <c r="C1042" s="95">
        <f t="shared" si="69"/>
        <v>22297427.800000001</v>
      </c>
      <c r="D1042" s="43">
        <v>21385</v>
      </c>
      <c r="E1042" s="44"/>
      <c r="F1042" s="44"/>
      <c r="G1042" s="47"/>
      <c r="H1042" s="47"/>
      <c r="I1042" s="47"/>
      <c r="J1042" s="47">
        <v>3242260.8</v>
      </c>
      <c r="K1042" s="44"/>
      <c r="L1042" s="30"/>
      <c r="M1042" s="44"/>
      <c r="N1042" s="48" t="s">
        <v>54</v>
      </c>
      <c r="O1042" s="44">
        <v>11019942</v>
      </c>
      <c r="P1042" s="44"/>
      <c r="Q1042" s="45">
        <v>8013840</v>
      </c>
      <c r="R1042" s="44"/>
      <c r="S1042" s="44"/>
    </row>
    <row r="1043" spans="1:19" hidden="1" x14ac:dyDescent="0.25">
      <c r="A1043" s="35">
        <v>243</v>
      </c>
      <c r="B1043" s="46" t="s">
        <v>267</v>
      </c>
      <c r="C1043" s="95">
        <f t="shared" si="69"/>
        <v>47632763.600000001</v>
      </c>
      <c r="D1043" s="43">
        <v>45683.600000000006</v>
      </c>
      <c r="E1043" s="44"/>
      <c r="F1043" s="44"/>
      <c r="G1043" s="44"/>
      <c r="H1043" s="44"/>
      <c r="I1043" s="44"/>
      <c r="J1043" s="44">
        <v>5288845.2</v>
      </c>
      <c r="K1043" s="44"/>
      <c r="L1043" s="30"/>
      <c r="M1043" s="44"/>
      <c r="N1043" s="48" t="s">
        <v>54</v>
      </c>
      <c r="O1043" s="45">
        <v>17128920</v>
      </c>
      <c r="P1043" s="44"/>
      <c r="Q1043" s="48"/>
      <c r="R1043" s="44">
        <v>25169314.799999997</v>
      </c>
      <c r="S1043" s="44"/>
    </row>
    <row r="1044" spans="1:19" hidden="1" x14ac:dyDescent="0.25">
      <c r="A1044" s="35">
        <v>244</v>
      </c>
      <c r="B1044" s="46" t="s">
        <v>268</v>
      </c>
      <c r="C1044" s="95">
        <f t="shared" si="69"/>
        <v>22406958.449999999</v>
      </c>
      <c r="D1044" s="43">
        <v>21490.05</v>
      </c>
      <c r="E1044" s="44"/>
      <c r="F1044" s="48"/>
      <c r="G1044" s="45"/>
      <c r="H1044" s="48"/>
      <c r="I1044" s="48"/>
      <c r="J1044" s="48"/>
      <c r="K1044" s="44"/>
      <c r="L1044" s="30"/>
      <c r="M1044" s="44"/>
      <c r="N1044" s="48" t="s">
        <v>54</v>
      </c>
      <c r="O1044" s="48">
        <v>7443384</v>
      </c>
      <c r="P1044" s="48"/>
      <c r="Q1044" s="48">
        <v>14942084.4</v>
      </c>
      <c r="R1044" s="44"/>
      <c r="S1044" s="44"/>
    </row>
    <row r="1045" spans="1:19" hidden="1" x14ac:dyDescent="0.25">
      <c r="A1045" s="35">
        <v>245</v>
      </c>
      <c r="B1045" s="46" t="s">
        <v>269</v>
      </c>
      <c r="C1045" s="95">
        <f t="shared" si="69"/>
        <v>27832240.120000001</v>
      </c>
      <c r="D1045" s="43">
        <v>26693.319999999996</v>
      </c>
      <c r="E1045" s="44"/>
      <c r="F1045" s="45"/>
      <c r="G1045" s="45"/>
      <c r="H1045" s="47"/>
      <c r="I1045" s="47">
        <v>2110251.6</v>
      </c>
      <c r="J1045" s="47">
        <v>3402076.8</v>
      </c>
      <c r="K1045" s="44"/>
      <c r="L1045" s="30"/>
      <c r="M1045" s="44"/>
      <c r="N1045" s="44" t="s">
        <v>54</v>
      </c>
      <c r="O1045" s="47">
        <v>7352858.4000000004</v>
      </c>
      <c r="P1045" s="44"/>
      <c r="Q1045" s="44">
        <v>14940360</v>
      </c>
      <c r="R1045" s="44"/>
      <c r="S1045" s="44"/>
    </row>
    <row r="1046" spans="1:19" hidden="1" x14ac:dyDescent="0.25">
      <c r="A1046" s="35">
        <v>246</v>
      </c>
      <c r="B1046" s="46" t="s">
        <v>270</v>
      </c>
      <c r="C1046" s="95">
        <f t="shared" si="69"/>
        <v>6160295.4100000001</v>
      </c>
      <c r="D1046" s="43">
        <v>5908.21</v>
      </c>
      <c r="E1046" s="44"/>
      <c r="F1046" s="48"/>
      <c r="G1046" s="45"/>
      <c r="H1046" s="48"/>
      <c r="I1046" s="48"/>
      <c r="J1046" s="48"/>
      <c r="K1046" s="44"/>
      <c r="L1046" s="30"/>
      <c r="M1046" s="44"/>
      <c r="N1046" s="48"/>
      <c r="O1046" s="48"/>
      <c r="P1046" s="48"/>
      <c r="Q1046" s="47">
        <v>6154387.2000000002</v>
      </c>
      <c r="R1046" s="44"/>
      <c r="S1046" s="44"/>
    </row>
    <row r="1047" spans="1:19" hidden="1" x14ac:dyDescent="0.25">
      <c r="A1047" s="35">
        <v>247</v>
      </c>
      <c r="B1047" s="46" t="s">
        <v>828</v>
      </c>
      <c r="C1047" s="95">
        <f t="shared" si="69"/>
        <v>665796.69999999995</v>
      </c>
      <c r="D1047" s="43"/>
      <c r="E1047" s="44">
        <v>665796.69999999995</v>
      </c>
      <c r="F1047" s="45"/>
      <c r="G1047" s="48"/>
      <c r="H1047" s="44"/>
      <c r="I1047" s="44"/>
      <c r="J1047" s="44"/>
      <c r="K1047" s="44"/>
      <c r="L1047" s="30"/>
      <c r="M1047" s="44"/>
      <c r="N1047" s="44"/>
      <c r="O1047" s="44"/>
      <c r="P1047" s="44"/>
      <c r="Q1047" s="44"/>
      <c r="R1047" s="44"/>
      <c r="S1047" s="44"/>
    </row>
    <row r="1048" spans="1:19" hidden="1" x14ac:dyDescent="0.25">
      <c r="A1048" s="35">
        <v>248</v>
      </c>
      <c r="B1048" s="46" t="s">
        <v>829</v>
      </c>
      <c r="C1048" s="95">
        <f t="shared" si="69"/>
        <v>394574.17</v>
      </c>
      <c r="D1048" s="43"/>
      <c r="E1048" s="44">
        <v>394574.17</v>
      </c>
      <c r="F1048" s="45"/>
      <c r="G1048" s="48"/>
      <c r="H1048" s="48"/>
      <c r="I1048" s="48"/>
      <c r="J1048" s="48"/>
      <c r="K1048" s="44"/>
      <c r="L1048" s="30"/>
      <c r="M1048" s="44"/>
      <c r="N1048" s="48"/>
      <c r="O1048" s="48"/>
      <c r="P1048" s="48"/>
      <c r="Q1048" s="48"/>
      <c r="R1048" s="44"/>
      <c r="S1048" s="44"/>
    </row>
    <row r="1049" spans="1:19" hidden="1" x14ac:dyDescent="0.25">
      <c r="A1049" s="35">
        <v>249</v>
      </c>
      <c r="B1049" s="46" t="s">
        <v>830</v>
      </c>
      <c r="C1049" s="95">
        <f t="shared" si="69"/>
        <v>408937.31</v>
      </c>
      <c r="D1049" s="43"/>
      <c r="E1049" s="44">
        <v>408937.31</v>
      </c>
      <c r="F1049" s="44"/>
      <c r="G1049" s="47"/>
      <c r="H1049" s="48"/>
      <c r="I1049" s="48"/>
      <c r="J1049" s="48"/>
      <c r="K1049" s="44"/>
      <c r="L1049" s="30"/>
      <c r="M1049" s="44"/>
      <c r="N1049" s="44"/>
      <c r="O1049" s="44"/>
      <c r="P1049" s="47"/>
      <c r="Q1049" s="48"/>
      <c r="R1049" s="44"/>
      <c r="S1049" s="44"/>
    </row>
    <row r="1050" spans="1:19" hidden="1" x14ac:dyDescent="0.25">
      <c r="A1050" s="35">
        <v>250</v>
      </c>
      <c r="B1050" s="46" t="s">
        <v>831</v>
      </c>
      <c r="C1050" s="95">
        <f t="shared" si="69"/>
        <v>379038.66</v>
      </c>
      <c r="D1050" s="43"/>
      <c r="E1050" s="44">
        <v>379038.66</v>
      </c>
      <c r="F1050" s="44"/>
      <c r="G1050" s="48"/>
      <c r="H1050" s="44"/>
      <c r="I1050" s="44"/>
      <c r="J1050" s="44"/>
      <c r="K1050" s="48"/>
      <c r="L1050" s="30"/>
      <c r="M1050" s="44"/>
      <c r="N1050" s="44"/>
      <c r="O1050" s="44"/>
      <c r="P1050" s="47"/>
      <c r="Q1050" s="44"/>
      <c r="R1050" s="44"/>
      <c r="S1050" s="44"/>
    </row>
    <row r="1051" spans="1:19" hidden="1" x14ac:dyDescent="0.25">
      <c r="A1051" s="35">
        <v>251</v>
      </c>
      <c r="B1051" s="46" t="s">
        <v>832</v>
      </c>
      <c r="C1051" s="95">
        <f t="shared" si="69"/>
        <v>755219.76</v>
      </c>
      <c r="D1051" s="43"/>
      <c r="E1051" s="44">
        <v>755219.76</v>
      </c>
      <c r="F1051" s="44"/>
      <c r="G1051" s="48"/>
      <c r="H1051" s="47"/>
      <c r="I1051" s="47"/>
      <c r="J1051" s="47"/>
      <c r="K1051" s="44"/>
      <c r="L1051" s="30"/>
      <c r="M1051" s="44"/>
      <c r="N1051" s="44"/>
      <c r="O1051" s="44"/>
      <c r="P1051" s="44"/>
      <c r="Q1051" s="44"/>
      <c r="R1051" s="44"/>
      <c r="S1051" s="44"/>
    </row>
    <row r="1052" spans="1:19" hidden="1" x14ac:dyDescent="0.25">
      <c r="A1052" s="35">
        <v>252</v>
      </c>
      <c r="B1052" s="46" t="s">
        <v>273</v>
      </c>
      <c r="C1052" s="95">
        <f t="shared" si="69"/>
        <v>1955404.71</v>
      </c>
      <c r="D1052" s="43">
        <v>8740.52</v>
      </c>
      <c r="E1052" s="44"/>
      <c r="F1052" s="45"/>
      <c r="G1052" s="44">
        <v>1946664.19</v>
      </c>
      <c r="H1052" s="44"/>
      <c r="I1052" s="44"/>
      <c r="J1052" s="44"/>
      <c r="K1052" s="44"/>
      <c r="L1052" s="30"/>
      <c r="M1052" s="44"/>
      <c r="N1052" s="44"/>
      <c r="O1052" s="44"/>
      <c r="P1052" s="44"/>
      <c r="Q1052" s="44"/>
      <c r="R1052" s="44"/>
      <c r="S1052" s="44"/>
    </row>
    <row r="1053" spans="1:19" hidden="1" x14ac:dyDescent="0.25">
      <c r="A1053" s="35">
        <v>253</v>
      </c>
      <c r="B1053" s="46" t="s">
        <v>833</v>
      </c>
      <c r="C1053" s="95">
        <f t="shared" si="69"/>
        <v>757798.36</v>
      </c>
      <c r="D1053" s="43"/>
      <c r="E1053" s="44">
        <v>757798.36</v>
      </c>
      <c r="F1053" s="44"/>
      <c r="G1053" s="48"/>
      <c r="H1053" s="48"/>
      <c r="I1053" s="48"/>
      <c r="J1053" s="48"/>
      <c r="K1053" s="44"/>
      <c r="L1053" s="30"/>
      <c r="M1053" s="44"/>
      <c r="N1053" s="44"/>
      <c r="O1053" s="47"/>
      <c r="P1053" s="44"/>
      <c r="Q1053" s="47"/>
      <c r="R1053" s="44"/>
      <c r="S1053" s="44"/>
    </row>
    <row r="1054" spans="1:19" hidden="1" x14ac:dyDescent="0.25">
      <c r="A1054" s="35">
        <v>254</v>
      </c>
      <c r="B1054" s="46" t="s">
        <v>274</v>
      </c>
      <c r="C1054" s="95">
        <f t="shared" si="69"/>
        <v>36145009.729999997</v>
      </c>
      <c r="D1054" s="43">
        <v>88698.53</v>
      </c>
      <c r="E1054" s="44"/>
      <c r="F1054" s="44"/>
      <c r="G1054" s="44">
        <v>5655446.4000000004</v>
      </c>
      <c r="H1054" s="44">
        <v>5060482.8</v>
      </c>
      <c r="I1054" s="44">
        <v>1859546.4</v>
      </c>
      <c r="J1054" s="44">
        <v>4468869.5999999996</v>
      </c>
      <c r="K1054" s="44"/>
      <c r="L1054" s="30"/>
      <c r="M1054" s="44"/>
      <c r="N1054" s="48" t="s">
        <v>54</v>
      </c>
      <c r="O1054" s="45">
        <v>13599600</v>
      </c>
      <c r="P1054" s="44">
        <v>5412366</v>
      </c>
      <c r="Q1054" s="47"/>
      <c r="R1054" s="44"/>
      <c r="S1054" s="44"/>
    </row>
    <row r="1055" spans="1:19" hidden="1" x14ac:dyDescent="0.25">
      <c r="A1055" s="35">
        <v>255</v>
      </c>
      <c r="B1055" s="55" t="s">
        <v>834</v>
      </c>
      <c r="C1055" s="95">
        <f t="shared" si="69"/>
        <v>604088.32999999996</v>
      </c>
      <c r="D1055" s="43"/>
      <c r="E1055" s="39">
        <v>604088.32999999996</v>
      </c>
      <c r="F1055" s="57"/>
      <c r="G1055" s="41"/>
      <c r="H1055" s="41"/>
      <c r="I1055" s="41"/>
      <c r="J1055" s="41"/>
      <c r="K1055" s="39"/>
      <c r="L1055" s="40"/>
      <c r="M1055" s="39"/>
      <c r="N1055" s="39"/>
      <c r="O1055" s="56"/>
      <c r="P1055" s="56"/>
      <c r="Q1055" s="56"/>
      <c r="R1055" s="39"/>
      <c r="S1055" s="39"/>
    </row>
    <row r="1056" spans="1:19" hidden="1" x14ac:dyDescent="0.25">
      <c r="A1056" s="35">
        <v>256</v>
      </c>
      <c r="B1056" s="46" t="s">
        <v>835</v>
      </c>
      <c r="C1056" s="95">
        <f t="shared" si="69"/>
        <v>526619.43999999994</v>
      </c>
      <c r="D1056" s="43"/>
      <c r="E1056" s="44">
        <v>526619.43999999994</v>
      </c>
      <c r="F1056" s="44"/>
      <c r="G1056" s="47"/>
      <c r="H1056" s="47"/>
      <c r="I1056" s="47"/>
      <c r="J1056" s="47"/>
      <c r="K1056" s="44"/>
      <c r="L1056" s="30"/>
      <c r="M1056" s="44"/>
      <c r="N1056" s="48"/>
      <c r="O1056" s="45"/>
      <c r="P1056" s="47"/>
      <c r="Q1056" s="45"/>
      <c r="R1056" s="44"/>
      <c r="S1056" s="44"/>
    </row>
    <row r="1057" spans="1:19" hidden="1" x14ac:dyDescent="0.25">
      <c r="A1057" s="35">
        <v>257</v>
      </c>
      <c r="B1057" s="46" t="s">
        <v>278</v>
      </c>
      <c r="C1057" s="95">
        <f t="shared" si="69"/>
        <v>60162424.710000001</v>
      </c>
      <c r="D1057" s="43">
        <v>1229639.9099999999</v>
      </c>
      <c r="E1057" s="44"/>
      <c r="F1057" s="44"/>
      <c r="G1057" s="44"/>
      <c r="H1057" s="44"/>
      <c r="I1057" s="44"/>
      <c r="J1057" s="44"/>
      <c r="K1057" s="44"/>
      <c r="L1057" s="30"/>
      <c r="M1057" s="44"/>
      <c r="N1057" s="44"/>
      <c r="O1057" s="45"/>
      <c r="P1057" s="44"/>
      <c r="Q1057" s="45"/>
      <c r="R1057" s="44">
        <v>58932784.799999997</v>
      </c>
      <c r="S1057" s="44"/>
    </row>
    <row r="1058" spans="1:19" hidden="1" x14ac:dyDescent="0.25">
      <c r="A1058" s="35">
        <v>258</v>
      </c>
      <c r="B1058" s="46" t="s">
        <v>836</v>
      </c>
      <c r="C1058" s="95">
        <f t="shared" si="69"/>
        <v>926659.31</v>
      </c>
      <c r="D1058" s="43"/>
      <c r="E1058" s="44">
        <v>926659.31</v>
      </c>
      <c r="F1058" s="45"/>
      <c r="G1058" s="45"/>
      <c r="H1058" s="45"/>
      <c r="I1058" s="45"/>
      <c r="J1058" s="45"/>
      <c r="K1058" s="44"/>
      <c r="L1058" s="30"/>
      <c r="M1058" s="44"/>
      <c r="N1058" s="44"/>
      <c r="O1058" s="44"/>
      <c r="P1058" s="44"/>
      <c r="Q1058" s="44"/>
      <c r="R1058" s="44"/>
      <c r="S1058" s="44"/>
    </row>
    <row r="1059" spans="1:19" hidden="1" x14ac:dyDescent="0.25">
      <c r="A1059" s="35">
        <v>259</v>
      </c>
      <c r="B1059" s="46" t="s">
        <v>837</v>
      </c>
      <c r="C1059" s="95">
        <f t="shared" si="69"/>
        <v>456012.37</v>
      </c>
      <c r="D1059" s="43"/>
      <c r="E1059" s="44">
        <v>456012.37</v>
      </c>
      <c r="F1059" s="45"/>
      <c r="G1059" s="45"/>
      <c r="H1059" s="45"/>
      <c r="I1059" s="45"/>
      <c r="J1059" s="45"/>
      <c r="K1059" s="44"/>
      <c r="L1059" s="30"/>
      <c r="M1059" s="44"/>
      <c r="N1059" s="44"/>
      <c r="O1059" s="45"/>
      <c r="P1059" s="45"/>
      <c r="Q1059" s="44"/>
      <c r="R1059" s="44"/>
      <c r="S1059" s="44"/>
    </row>
    <row r="1060" spans="1:19" hidden="1" x14ac:dyDescent="0.25">
      <c r="A1060" s="35">
        <v>260</v>
      </c>
      <c r="B1060" s="46" t="s">
        <v>279</v>
      </c>
      <c r="C1060" s="95">
        <f t="shared" si="69"/>
        <v>36001302.600000001</v>
      </c>
      <c r="D1060" s="43">
        <v>70266.599999999991</v>
      </c>
      <c r="E1060" s="44"/>
      <c r="F1060" s="44"/>
      <c r="G1060" s="44">
        <v>6564997.2000000002</v>
      </c>
      <c r="H1060" s="44"/>
      <c r="I1060" s="44"/>
      <c r="J1060" s="44">
        <v>2680693.2000000002</v>
      </c>
      <c r="K1060" s="44"/>
      <c r="L1060" s="30"/>
      <c r="M1060" s="44"/>
      <c r="N1060" s="44"/>
      <c r="O1060" s="45"/>
      <c r="P1060" s="44"/>
      <c r="Q1060" s="45"/>
      <c r="R1060" s="44">
        <v>26685345.600000001</v>
      </c>
      <c r="S1060" s="44"/>
    </row>
    <row r="1061" spans="1:19" hidden="1" x14ac:dyDescent="0.25">
      <c r="A1061" s="35">
        <v>261</v>
      </c>
      <c r="B1061" s="46" t="s">
        <v>280</v>
      </c>
      <c r="C1061" s="95">
        <f t="shared" si="69"/>
        <v>44762812.700000003</v>
      </c>
      <c r="D1061" s="43">
        <v>42931.100000000006</v>
      </c>
      <c r="E1061" s="44"/>
      <c r="F1061" s="48"/>
      <c r="G1061" s="44">
        <v>10813038</v>
      </c>
      <c r="H1061" s="44"/>
      <c r="I1061" s="44"/>
      <c r="J1061" s="44">
        <v>5186682</v>
      </c>
      <c r="K1061" s="44"/>
      <c r="L1061" s="30"/>
      <c r="M1061" s="44"/>
      <c r="N1061" s="44"/>
      <c r="O1061" s="45"/>
      <c r="P1061" s="44"/>
      <c r="Q1061" s="45"/>
      <c r="R1061" s="44">
        <v>28720161.600000001</v>
      </c>
      <c r="S1061" s="44"/>
    </row>
    <row r="1062" spans="1:19" hidden="1" x14ac:dyDescent="0.25">
      <c r="A1062" s="35">
        <v>262</v>
      </c>
      <c r="B1062" s="46" t="s">
        <v>838</v>
      </c>
      <c r="C1062" s="95">
        <f t="shared" si="69"/>
        <v>636167.97</v>
      </c>
      <c r="D1062" s="43"/>
      <c r="E1062" s="44">
        <v>636167.97</v>
      </c>
      <c r="F1062" s="48"/>
      <c r="G1062" s="44"/>
      <c r="H1062" s="44"/>
      <c r="I1062" s="44"/>
      <c r="J1062" s="44"/>
      <c r="K1062" s="47"/>
      <c r="L1062" s="30"/>
      <c r="M1062" s="44"/>
      <c r="N1062" s="44"/>
      <c r="O1062" s="45"/>
      <c r="P1062" s="44"/>
      <c r="Q1062" s="48"/>
      <c r="R1062" s="44"/>
      <c r="S1062" s="44"/>
    </row>
    <row r="1063" spans="1:19" hidden="1" x14ac:dyDescent="0.25">
      <c r="A1063" s="35">
        <v>263</v>
      </c>
      <c r="B1063" s="46" t="s">
        <v>839</v>
      </c>
      <c r="C1063" s="95">
        <f t="shared" si="69"/>
        <v>786783.96</v>
      </c>
      <c r="D1063" s="43"/>
      <c r="E1063" s="44">
        <v>786783.96</v>
      </c>
      <c r="F1063" s="48"/>
      <c r="G1063" s="45"/>
      <c r="H1063" s="48"/>
      <c r="I1063" s="48"/>
      <c r="J1063" s="48"/>
      <c r="K1063" s="44"/>
      <c r="L1063" s="30"/>
      <c r="M1063" s="44"/>
      <c r="N1063" s="44"/>
      <c r="O1063" s="45"/>
      <c r="P1063" s="44"/>
      <c r="Q1063" s="48"/>
      <c r="R1063" s="44"/>
      <c r="S1063" s="44"/>
    </row>
    <row r="1064" spans="1:19" hidden="1" x14ac:dyDescent="0.25">
      <c r="A1064" s="35">
        <v>264</v>
      </c>
      <c r="B1064" s="46" t="s">
        <v>840</v>
      </c>
      <c r="C1064" s="95">
        <f t="shared" si="69"/>
        <v>652392.01</v>
      </c>
      <c r="D1064" s="43"/>
      <c r="E1064" s="44">
        <v>652392.01</v>
      </c>
      <c r="F1064" s="47"/>
      <c r="G1064" s="45"/>
      <c r="H1064" s="47"/>
      <c r="I1064" s="47"/>
      <c r="J1064" s="47"/>
      <c r="K1064" s="44"/>
      <c r="L1064" s="30"/>
      <c r="M1064" s="44"/>
      <c r="N1064" s="44"/>
      <c r="O1064" s="47"/>
      <c r="P1064" s="44"/>
      <c r="Q1064" s="47"/>
      <c r="R1064" s="44"/>
      <c r="S1064" s="44"/>
    </row>
    <row r="1065" spans="1:19" hidden="1" x14ac:dyDescent="0.25">
      <c r="A1065" s="35">
        <v>265</v>
      </c>
      <c r="B1065" s="46" t="s">
        <v>841</v>
      </c>
      <c r="C1065" s="95">
        <f t="shared" si="69"/>
        <v>563063.12</v>
      </c>
      <c r="D1065" s="43"/>
      <c r="E1065" s="44">
        <v>563063.12</v>
      </c>
      <c r="F1065" s="44"/>
      <c r="G1065" s="45"/>
      <c r="H1065" s="44"/>
      <c r="I1065" s="44"/>
      <c r="J1065" s="44"/>
      <c r="K1065" s="44"/>
      <c r="L1065" s="30"/>
      <c r="M1065" s="44"/>
      <c r="N1065" s="44"/>
      <c r="O1065" s="44"/>
      <c r="P1065" s="44"/>
      <c r="Q1065" s="44"/>
      <c r="R1065" s="44"/>
      <c r="S1065" s="44"/>
    </row>
    <row r="1066" spans="1:19" hidden="1" x14ac:dyDescent="0.25">
      <c r="A1066" s="35">
        <v>266</v>
      </c>
      <c r="B1066" s="46" t="s">
        <v>842</v>
      </c>
      <c r="C1066" s="95">
        <f t="shared" si="69"/>
        <v>512115.12</v>
      </c>
      <c r="D1066" s="43"/>
      <c r="E1066" s="44">
        <v>512115.12</v>
      </c>
      <c r="F1066" s="48"/>
      <c r="G1066" s="47"/>
      <c r="H1066" s="44"/>
      <c r="I1066" s="44"/>
      <c r="J1066" s="44"/>
      <c r="K1066" s="44"/>
      <c r="L1066" s="30"/>
      <c r="M1066" s="44"/>
      <c r="N1066" s="44"/>
      <c r="O1066" s="48"/>
      <c r="P1066" s="44"/>
      <c r="Q1066" s="48"/>
      <c r="R1066" s="44"/>
      <c r="S1066" s="44"/>
    </row>
    <row r="1067" spans="1:19" hidden="1" x14ac:dyDescent="0.25">
      <c r="A1067" s="35">
        <v>267</v>
      </c>
      <c r="B1067" s="46" t="s">
        <v>281</v>
      </c>
      <c r="C1067" s="95">
        <f t="shared" si="69"/>
        <v>7335890.6500000004</v>
      </c>
      <c r="D1067" s="43">
        <v>7035.7099999999991</v>
      </c>
      <c r="E1067" s="44"/>
      <c r="F1067" s="47">
        <v>1304522.3999999999</v>
      </c>
      <c r="G1067" s="47">
        <v>2651184.14</v>
      </c>
      <c r="H1067" s="48">
        <v>696692.4</v>
      </c>
      <c r="I1067" s="48">
        <v>368235.6</v>
      </c>
      <c r="J1067" s="48">
        <v>432898.8</v>
      </c>
      <c r="K1067" s="44"/>
      <c r="L1067" s="30"/>
      <c r="M1067" s="44"/>
      <c r="N1067" s="44"/>
      <c r="O1067" s="47"/>
      <c r="P1067" s="44">
        <v>1875321.6</v>
      </c>
      <c r="Q1067" s="45"/>
      <c r="R1067" s="44"/>
      <c r="S1067" s="44"/>
    </row>
    <row r="1068" spans="1:19" hidden="1" x14ac:dyDescent="0.25">
      <c r="A1068" s="35">
        <v>268</v>
      </c>
      <c r="B1068" s="46" t="s">
        <v>282</v>
      </c>
      <c r="C1068" s="95">
        <f t="shared" si="69"/>
        <v>18713051.539999999</v>
      </c>
      <c r="D1068" s="43">
        <v>45921.14</v>
      </c>
      <c r="E1068" s="44"/>
      <c r="F1068" s="47"/>
      <c r="G1068" s="44"/>
      <c r="H1068" s="44"/>
      <c r="I1068" s="44"/>
      <c r="J1068" s="44">
        <v>2990630.4</v>
      </c>
      <c r="K1068" s="44"/>
      <c r="L1068" s="30"/>
      <c r="M1068" s="44"/>
      <c r="N1068" s="44"/>
      <c r="O1068" s="48"/>
      <c r="P1068" s="44">
        <v>5924211.5999999996</v>
      </c>
      <c r="Q1068" s="48">
        <v>9752288.4000000004</v>
      </c>
      <c r="R1068" s="44"/>
      <c r="S1068" s="44"/>
    </row>
    <row r="1069" spans="1:19" hidden="1" x14ac:dyDescent="0.25">
      <c r="A1069" s="35">
        <v>269</v>
      </c>
      <c r="B1069" s="46" t="s">
        <v>283</v>
      </c>
      <c r="C1069" s="95">
        <f t="shared" si="69"/>
        <v>7125841.5899999999</v>
      </c>
      <c r="D1069" s="43">
        <v>6834.25</v>
      </c>
      <c r="E1069" s="44"/>
      <c r="F1069" s="44">
        <v>1306308</v>
      </c>
      <c r="G1069" s="44">
        <v>2553267.7400000002</v>
      </c>
      <c r="H1069" s="44">
        <v>695217.6</v>
      </c>
      <c r="I1069" s="44">
        <v>376840.8</v>
      </c>
      <c r="J1069" s="44">
        <v>298633.2</v>
      </c>
      <c r="K1069" s="44"/>
      <c r="L1069" s="30"/>
      <c r="M1069" s="44"/>
      <c r="N1069" s="44"/>
      <c r="O1069" s="45"/>
      <c r="P1069" s="44">
        <v>1888740</v>
      </c>
      <c r="Q1069" s="45"/>
      <c r="R1069" s="44"/>
      <c r="S1069" s="44"/>
    </row>
    <row r="1070" spans="1:19" hidden="1" x14ac:dyDescent="0.25">
      <c r="A1070" s="35">
        <v>270</v>
      </c>
      <c r="B1070" s="46" t="s">
        <v>284</v>
      </c>
      <c r="C1070" s="95">
        <f t="shared" si="69"/>
        <v>7277524.2699999996</v>
      </c>
      <c r="D1070" s="43">
        <v>6979.73</v>
      </c>
      <c r="E1070" s="44"/>
      <c r="F1070" s="47">
        <v>1317960</v>
      </c>
      <c r="G1070" s="48">
        <v>2544193.34</v>
      </c>
      <c r="H1070" s="44">
        <v>676734</v>
      </c>
      <c r="I1070" s="44">
        <v>434763.6</v>
      </c>
      <c r="J1070" s="44">
        <v>409336.8</v>
      </c>
      <c r="K1070" s="44"/>
      <c r="L1070" s="30"/>
      <c r="M1070" s="44"/>
      <c r="N1070" s="44"/>
      <c r="O1070" s="45"/>
      <c r="P1070" s="44">
        <v>1887556.8</v>
      </c>
      <c r="Q1070" s="47"/>
      <c r="R1070" s="44"/>
      <c r="S1070" s="44"/>
    </row>
    <row r="1071" spans="1:19" hidden="1" x14ac:dyDescent="0.25">
      <c r="A1071" s="35">
        <v>271</v>
      </c>
      <c r="B1071" s="46" t="s">
        <v>285</v>
      </c>
      <c r="C1071" s="95">
        <f t="shared" ref="C1071:C1074" si="70">ROUND(SUM(D1071+E1071+F1071+G1071+H1071+I1071+J1071+K1071+M1071+O1071+P1071+Q1071+R1071+S1071),2)</f>
        <v>7062994.9100000001</v>
      </c>
      <c r="D1071" s="43">
        <v>6773.9700000000012</v>
      </c>
      <c r="E1071" s="44"/>
      <c r="F1071" s="44">
        <v>1303636.8</v>
      </c>
      <c r="G1071" s="48">
        <v>2544193.344</v>
      </c>
      <c r="H1071" s="44">
        <v>646317.6</v>
      </c>
      <c r="I1071" s="44">
        <v>385282.8</v>
      </c>
      <c r="J1071" s="44">
        <v>299553.59999999998</v>
      </c>
      <c r="K1071" s="44"/>
      <c r="L1071" s="30"/>
      <c r="M1071" s="44"/>
      <c r="N1071" s="44"/>
      <c r="O1071" s="44"/>
      <c r="P1071" s="44">
        <v>1877236.8</v>
      </c>
      <c r="Q1071" s="47"/>
      <c r="R1071" s="44"/>
      <c r="S1071" s="44"/>
    </row>
    <row r="1072" spans="1:19" hidden="1" x14ac:dyDescent="0.25">
      <c r="A1072" s="35">
        <v>272</v>
      </c>
      <c r="B1072" s="46" t="s">
        <v>286</v>
      </c>
      <c r="C1072" s="95">
        <f t="shared" si="70"/>
        <v>21260530.960000001</v>
      </c>
      <c r="D1072" s="43">
        <v>52172.560000000005</v>
      </c>
      <c r="E1072" s="44"/>
      <c r="F1072" s="47"/>
      <c r="G1072" s="48">
        <v>6615190.7999999998</v>
      </c>
      <c r="H1072" s="44"/>
      <c r="I1072" s="44"/>
      <c r="J1072" s="44">
        <v>1514286</v>
      </c>
      <c r="K1072" s="44"/>
      <c r="L1072" s="30"/>
      <c r="M1072" s="44"/>
      <c r="N1072" s="44"/>
      <c r="O1072" s="44"/>
      <c r="P1072" s="44"/>
      <c r="Q1072" s="47">
        <v>13078881.6</v>
      </c>
      <c r="R1072" s="44"/>
      <c r="S1072" s="44"/>
    </row>
    <row r="1073" spans="1:19" hidden="1" x14ac:dyDescent="0.25">
      <c r="A1073" s="35">
        <v>273</v>
      </c>
      <c r="B1073" s="46" t="s">
        <v>287</v>
      </c>
      <c r="C1073" s="95">
        <f t="shared" si="70"/>
        <v>26241815.52</v>
      </c>
      <c r="D1073" s="43">
        <v>51708.72</v>
      </c>
      <c r="E1073" s="44"/>
      <c r="F1073" s="47"/>
      <c r="G1073" s="47">
        <v>5170300.8</v>
      </c>
      <c r="H1073" s="47">
        <v>1368302.4</v>
      </c>
      <c r="I1073" s="47">
        <v>701618.4</v>
      </c>
      <c r="J1073" s="47">
        <v>3867936</v>
      </c>
      <c r="K1073" s="44"/>
      <c r="L1073" s="30"/>
      <c r="M1073" s="44"/>
      <c r="N1073" s="44" t="s">
        <v>54</v>
      </c>
      <c r="O1073" s="44">
        <v>10543402.800000001</v>
      </c>
      <c r="P1073" s="44">
        <v>4538546.4000000004</v>
      </c>
      <c r="Q1073" s="48"/>
      <c r="R1073" s="44"/>
      <c r="S1073" s="44"/>
    </row>
    <row r="1074" spans="1:19" ht="23.25" hidden="1" customHeight="1" x14ac:dyDescent="0.25">
      <c r="A1074" s="147" t="s">
        <v>1157</v>
      </c>
      <c r="B1074" s="147"/>
      <c r="C1074" s="77">
        <f t="shared" si="70"/>
        <v>977178410.33000004</v>
      </c>
      <c r="D1074" s="49">
        <f t="shared" ref="D1074:M1074" si="71">ROUND(SUM(D975:D1073),2)</f>
        <v>2600609.14</v>
      </c>
      <c r="E1074" s="49">
        <f t="shared" si="71"/>
        <v>25273276.390000001</v>
      </c>
      <c r="F1074" s="49">
        <f t="shared" si="71"/>
        <v>27120273.91</v>
      </c>
      <c r="G1074" s="49">
        <f t="shared" si="71"/>
        <v>149341078.06999999</v>
      </c>
      <c r="H1074" s="49">
        <f t="shared" si="71"/>
        <v>45550070.57</v>
      </c>
      <c r="I1074" s="49">
        <f t="shared" si="71"/>
        <v>25053164.25</v>
      </c>
      <c r="J1074" s="49">
        <f t="shared" si="71"/>
        <v>90197033.5</v>
      </c>
      <c r="K1074" s="49">
        <f t="shared" si="71"/>
        <v>0</v>
      </c>
      <c r="L1074" s="49">
        <f t="shared" si="71"/>
        <v>0</v>
      </c>
      <c r="M1074" s="49">
        <f t="shared" si="71"/>
        <v>0</v>
      </c>
      <c r="N1074" s="116" t="s">
        <v>18</v>
      </c>
      <c r="O1074" s="49">
        <f>ROUND(SUM(O975:O1073),2)</f>
        <v>163906928.38999999</v>
      </c>
      <c r="P1074" s="49">
        <f>ROUND(SUM(P975:P1073),2)</f>
        <v>64372905.600000001</v>
      </c>
      <c r="Q1074" s="49">
        <f>ROUND(SUM(Q975:Q1073),2)</f>
        <v>142967756.38999999</v>
      </c>
      <c r="R1074" s="49">
        <f>ROUND(SUM(R975:R1073),2)</f>
        <v>240795314.12</v>
      </c>
      <c r="S1074" s="49">
        <f>ROUND(SUM(S975:S1073),2)</f>
        <v>0</v>
      </c>
    </row>
    <row r="1075" spans="1:19" ht="15.75" hidden="1" x14ac:dyDescent="0.25">
      <c r="A1075" s="156" t="s">
        <v>1063</v>
      </c>
      <c r="B1075" s="157"/>
      <c r="C1075" s="158"/>
      <c r="D1075" s="61"/>
      <c r="E1075" s="44"/>
      <c r="F1075" s="44"/>
      <c r="G1075" s="44"/>
      <c r="H1075" s="44"/>
      <c r="I1075" s="44"/>
      <c r="J1075" s="44"/>
      <c r="K1075" s="44"/>
      <c r="L1075" s="35"/>
      <c r="M1075" s="48"/>
      <c r="N1075" s="77"/>
      <c r="O1075" s="48"/>
      <c r="P1075" s="48"/>
      <c r="Q1075" s="48"/>
      <c r="R1075" s="48"/>
      <c r="S1075" s="48"/>
    </row>
    <row r="1076" spans="1:19" ht="21.75" hidden="1" customHeight="1" x14ac:dyDescent="0.25">
      <c r="A1076" s="35">
        <v>274</v>
      </c>
      <c r="B1076" s="42" t="s">
        <v>294</v>
      </c>
      <c r="C1076" s="95">
        <f t="shared" ref="C1076:C1088" si="72">ROUND(SUM(D1076+E1076+F1076+G1076+H1076+I1076+J1076+K1076+M1076+O1076+P1076+Q1076+R1076+S1076),2)</f>
        <v>7106364.5899999999</v>
      </c>
      <c r="D1076" s="43">
        <v>144360.37</v>
      </c>
      <c r="E1076" s="44"/>
      <c r="F1076" s="47"/>
      <c r="G1076" s="47"/>
      <c r="H1076" s="47"/>
      <c r="I1076" s="47"/>
      <c r="J1076" s="47"/>
      <c r="K1076" s="44"/>
      <c r="L1076" s="30">
        <v>4</v>
      </c>
      <c r="M1076" s="44">
        <v>6962004.2199999997</v>
      </c>
      <c r="N1076" s="44"/>
      <c r="O1076" s="44"/>
      <c r="P1076" s="44"/>
      <c r="Q1076" s="48"/>
      <c r="R1076" s="44"/>
      <c r="S1076" s="44"/>
    </row>
    <row r="1077" spans="1:19" ht="24.75" hidden="1" customHeight="1" x14ac:dyDescent="0.25">
      <c r="A1077" s="35">
        <v>275</v>
      </c>
      <c r="B1077" s="42" t="s">
        <v>1028</v>
      </c>
      <c r="C1077" s="37">
        <f t="shared" si="72"/>
        <v>8360766.4000000004</v>
      </c>
      <c r="D1077" s="44">
        <v>133721.14000000001</v>
      </c>
      <c r="E1077" s="44">
        <v>147931.66</v>
      </c>
      <c r="F1077" s="47"/>
      <c r="G1077" s="47"/>
      <c r="H1077" s="47"/>
      <c r="I1077" s="47"/>
      <c r="J1077" s="47"/>
      <c r="K1077" s="44"/>
      <c r="L1077" s="30">
        <v>4</v>
      </c>
      <c r="M1077" s="44">
        <v>8079113.5999999996</v>
      </c>
      <c r="N1077" s="44"/>
      <c r="O1077" s="48"/>
      <c r="P1077" s="44"/>
      <c r="Q1077" s="44"/>
      <c r="R1077" s="44"/>
      <c r="S1077" s="44"/>
    </row>
    <row r="1078" spans="1:19" hidden="1" x14ac:dyDescent="0.25">
      <c r="A1078" s="35">
        <v>276</v>
      </c>
      <c r="B1078" s="42" t="s">
        <v>298</v>
      </c>
      <c r="C1078" s="37">
        <f t="shared" si="72"/>
        <v>294062.69</v>
      </c>
      <c r="D1078" s="43">
        <f>ROUND((F1078+G1078+H1078+I1078+J1078+K1078+M1078+O1078+Q1078+S1078)*0.0214,2)</f>
        <v>6161.09</v>
      </c>
      <c r="E1078" s="44"/>
      <c r="F1078" s="44"/>
      <c r="G1078" s="44">
        <v>287901.59999999998</v>
      </c>
      <c r="H1078" s="44"/>
      <c r="I1078" s="44"/>
      <c r="J1078" s="44"/>
      <c r="K1078" s="44"/>
      <c r="L1078" s="30"/>
      <c r="M1078" s="44"/>
      <c r="N1078" s="44"/>
      <c r="O1078" s="45"/>
      <c r="P1078" s="44"/>
      <c r="Q1078" s="45"/>
      <c r="R1078" s="44"/>
      <c r="S1078" s="44"/>
    </row>
    <row r="1079" spans="1:19" hidden="1" x14ac:dyDescent="0.25">
      <c r="A1079" s="35">
        <v>277</v>
      </c>
      <c r="B1079" s="42" t="s">
        <v>300</v>
      </c>
      <c r="C1079" s="95">
        <f t="shared" si="72"/>
        <v>1867472.41</v>
      </c>
      <c r="D1079" s="43">
        <v>38553.61</v>
      </c>
      <c r="E1079" s="44"/>
      <c r="F1079" s="47"/>
      <c r="G1079" s="47"/>
      <c r="H1079" s="47"/>
      <c r="I1079" s="47"/>
      <c r="J1079" s="47">
        <v>1828918.8</v>
      </c>
      <c r="K1079" s="44"/>
      <c r="L1079" s="30"/>
      <c r="M1079" s="44"/>
      <c r="N1079" s="44"/>
      <c r="O1079" s="48"/>
      <c r="P1079" s="44"/>
      <c r="Q1079" s="44"/>
      <c r="R1079" s="44"/>
      <c r="S1079" s="44"/>
    </row>
    <row r="1080" spans="1:19" hidden="1" x14ac:dyDescent="0.25">
      <c r="A1080" s="35">
        <v>278</v>
      </c>
      <c r="B1080" s="42" t="s">
        <v>301</v>
      </c>
      <c r="C1080" s="95">
        <f t="shared" si="72"/>
        <v>14008996.640000001</v>
      </c>
      <c r="D1080" s="43">
        <v>289213.04000000004</v>
      </c>
      <c r="E1080" s="44"/>
      <c r="F1080" s="47">
        <v>1464836.4</v>
      </c>
      <c r="G1080" s="47">
        <v>3985038</v>
      </c>
      <c r="H1080" s="47"/>
      <c r="I1080" s="47"/>
      <c r="J1080" s="47">
        <v>1354825.2</v>
      </c>
      <c r="K1080" s="44"/>
      <c r="L1080" s="30"/>
      <c r="M1080" s="44"/>
      <c r="N1080" s="44" t="s">
        <v>54</v>
      </c>
      <c r="O1080" s="48">
        <v>4899694.8</v>
      </c>
      <c r="P1080" s="44">
        <v>2015389.2000000002</v>
      </c>
      <c r="Q1080" s="44"/>
      <c r="R1080" s="44"/>
      <c r="S1080" s="44"/>
    </row>
    <row r="1081" spans="1:19" hidden="1" x14ac:dyDescent="0.25">
      <c r="A1081" s="35">
        <v>279</v>
      </c>
      <c r="B1081" s="42" t="s">
        <v>302</v>
      </c>
      <c r="C1081" s="95">
        <f t="shared" si="72"/>
        <v>4643661.09</v>
      </c>
      <c r="D1081" s="43">
        <v>95867.49</v>
      </c>
      <c r="E1081" s="44"/>
      <c r="F1081" s="47"/>
      <c r="G1081" s="47">
        <v>4547793.5999999996</v>
      </c>
      <c r="H1081" s="47"/>
      <c r="I1081" s="47"/>
      <c r="J1081" s="47"/>
      <c r="K1081" s="44"/>
      <c r="L1081" s="30"/>
      <c r="M1081" s="44"/>
      <c r="N1081" s="44"/>
      <c r="O1081" s="48"/>
      <c r="P1081" s="44"/>
      <c r="Q1081" s="44"/>
      <c r="R1081" s="44"/>
      <c r="S1081" s="44"/>
    </row>
    <row r="1082" spans="1:19" ht="25.5" hidden="1" customHeight="1" x14ac:dyDescent="0.25">
      <c r="A1082" s="35">
        <v>280</v>
      </c>
      <c r="B1082" s="42" t="s">
        <v>303</v>
      </c>
      <c r="C1082" s="95">
        <f t="shared" si="72"/>
        <v>1870998.81</v>
      </c>
      <c r="D1082" s="43">
        <v>38626.410000000003</v>
      </c>
      <c r="E1082" s="44"/>
      <c r="F1082" s="47">
        <v>1832372.4</v>
      </c>
      <c r="G1082" s="47"/>
      <c r="H1082" s="47"/>
      <c r="I1082" s="47"/>
      <c r="J1082" s="47"/>
      <c r="K1082" s="44"/>
      <c r="L1082" s="30"/>
      <c r="M1082" s="44"/>
      <c r="N1082" s="44"/>
      <c r="O1082" s="48"/>
      <c r="P1082" s="44"/>
      <c r="Q1082" s="44"/>
      <c r="R1082" s="44"/>
      <c r="S1082" s="44"/>
    </row>
    <row r="1083" spans="1:19" ht="25.5" hidden="1" customHeight="1" x14ac:dyDescent="0.25">
      <c r="A1083" s="35">
        <v>281</v>
      </c>
      <c r="B1083" s="42" t="s">
        <v>304</v>
      </c>
      <c r="C1083" s="95">
        <f t="shared" si="72"/>
        <v>3992551.05</v>
      </c>
      <c r="D1083" s="43">
        <v>82425.45</v>
      </c>
      <c r="E1083" s="44"/>
      <c r="F1083" s="47"/>
      <c r="G1083" s="47"/>
      <c r="H1083" s="47"/>
      <c r="I1083" s="47"/>
      <c r="J1083" s="47"/>
      <c r="K1083" s="44"/>
      <c r="L1083" s="30"/>
      <c r="M1083" s="44"/>
      <c r="N1083" s="44" t="s">
        <v>54</v>
      </c>
      <c r="O1083" s="48">
        <v>3910125.6</v>
      </c>
      <c r="P1083" s="44"/>
      <c r="Q1083" s="44"/>
      <c r="R1083" s="44"/>
      <c r="S1083" s="44"/>
    </row>
    <row r="1084" spans="1:19" ht="21.75" hidden="1" customHeight="1" x14ac:dyDescent="0.25">
      <c r="A1084" s="35">
        <v>282</v>
      </c>
      <c r="B1084" s="42" t="s">
        <v>305</v>
      </c>
      <c r="C1084" s="95">
        <f t="shared" si="72"/>
        <v>7865557.3200000003</v>
      </c>
      <c r="D1084" s="43">
        <v>162382.91999999998</v>
      </c>
      <c r="E1084" s="44"/>
      <c r="F1084" s="47">
        <v>1487995.2</v>
      </c>
      <c r="G1084" s="47">
        <v>2616366</v>
      </c>
      <c r="H1084" s="47"/>
      <c r="I1084" s="47"/>
      <c r="J1084" s="47">
        <v>1582237.2</v>
      </c>
      <c r="K1084" s="44"/>
      <c r="L1084" s="30"/>
      <c r="M1084" s="44"/>
      <c r="N1084" s="44"/>
      <c r="O1084" s="48"/>
      <c r="P1084" s="44">
        <v>2016576</v>
      </c>
      <c r="Q1084" s="44"/>
      <c r="R1084" s="44"/>
      <c r="S1084" s="44"/>
    </row>
    <row r="1085" spans="1:19" ht="22.5" hidden="1" customHeight="1" x14ac:dyDescent="0.25">
      <c r="A1085" s="35">
        <v>283</v>
      </c>
      <c r="B1085" s="42" t="s">
        <v>306</v>
      </c>
      <c r="C1085" s="95">
        <f t="shared" si="72"/>
        <v>8546062.9800000004</v>
      </c>
      <c r="D1085" s="43">
        <v>176431.82</v>
      </c>
      <c r="E1085" s="44"/>
      <c r="F1085" s="47">
        <v>1385791.94</v>
      </c>
      <c r="G1085" s="47">
        <v>3024194.92</v>
      </c>
      <c r="H1085" s="47">
        <v>1994894.14</v>
      </c>
      <c r="I1085" s="47">
        <v>507697.78</v>
      </c>
      <c r="J1085" s="47">
        <v>1457052.38</v>
      </c>
      <c r="K1085" s="44"/>
      <c r="L1085" s="30"/>
      <c r="M1085" s="44"/>
      <c r="N1085" s="44"/>
      <c r="O1085" s="48"/>
      <c r="P1085" s="44"/>
      <c r="Q1085" s="44"/>
      <c r="R1085" s="44"/>
      <c r="S1085" s="44"/>
    </row>
    <row r="1086" spans="1:19" ht="22.5" hidden="1" customHeight="1" x14ac:dyDescent="0.25">
      <c r="A1086" s="35">
        <v>284</v>
      </c>
      <c r="B1086" s="42" t="s">
        <v>307</v>
      </c>
      <c r="C1086" s="95">
        <f t="shared" si="72"/>
        <v>5383077.71</v>
      </c>
      <c r="D1086" s="43">
        <v>111132.6</v>
      </c>
      <c r="E1086" s="44"/>
      <c r="F1086" s="47">
        <v>1415253.52</v>
      </c>
      <c r="G1086" s="47">
        <v>3856691.59</v>
      </c>
      <c r="H1086" s="47"/>
      <c r="I1086" s="47"/>
      <c r="J1086" s="47"/>
      <c r="K1086" s="44"/>
      <c r="L1086" s="30"/>
      <c r="M1086" s="44"/>
      <c r="N1086" s="44"/>
      <c r="O1086" s="44"/>
      <c r="P1086" s="44"/>
      <c r="Q1086" s="48"/>
      <c r="R1086" s="44"/>
      <c r="S1086" s="44"/>
    </row>
    <row r="1087" spans="1:19" ht="22.5" hidden="1" customHeight="1" x14ac:dyDescent="0.25">
      <c r="A1087" s="35">
        <v>285</v>
      </c>
      <c r="B1087" s="42" t="s">
        <v>308</v>
      </c>
      <c r="C1087" s="95">
        <f t="shared" si="72"/>
        <v>13424832.6</v>
      </c>
      <c r="D1087" s="43">
        <v>273621.28000000003</v>
      </c>
      <c r="E1087" s="44"/>
      <c r="F1087" s="47"/>
      <c r="G1087" s="47"/>
      <c r="H1087" s="47"/>
      <c r="I1087" s="47"/>
      <c r="J1087" s="47">
        <v>2631724.0099999998</v>
      </c>
      <c r="K1087" s="44"/>
      <c r="L1087" s="30">
        <v>6</v>
      </c>
      <c r="M1087" s="44">
        <v>10519487.310000001</v>
      </c>
      <c r="N1087" s="44"/>
      <c r="O1087" s="48"/>
      <c r="P1087" s="44"/>
      <c r="Q1087" s="44"/>
      <c r="R1087" s="44"/>
      <c r="S1087" s="44"/>
    </row>
    <row r="1088" spans="1:19" hidden="1" x14ac:dyDescent="0.25">
      <c r="A1088" s="143" t="s">
        <v>1229</v>
      </c>
      <c r="B1088" s="143"/>
      <c r="C1088" s="77">
        <f t="shared" si="72"/>
        <v>77364404.290000007</v>
      </c>
      <c r="D1088" s="49">
        <f t="shared" ref="D1088:S1088" si="73">ROUND(SUM(D1076:D1087),2)</f>
        <v>1552497.22</v>
      </c>
      <c r="E1088" s="49">
        <f t="shared" si="73"/>
        <v>147931.66</v>
      </c>
      <c r="F1088" s="49">
        <f t="shared" si="73"/>
        <v>7586249.46</v>
      </c>
      <c r="G1088" s="49">
        <f t="shared" si="73"/>
        <v>18317985.710000001</v>
      </c>
      <c r="H1088" s="49">
        <f t="shared" si="73"/>
        <v>1994894.14</v>
      </c>
      <c r="I1088" s="49">
        <f t="shared" si="73"/>
        <v>507697.78</v>
      </c>
      <c r="J1088" s="49">
        <f t="shared" si="73"/>
        <v>8854757.5899999999</v>
      </c>
      <c r="K1088" s="49">
        <f t="shared" si="73"/>
        <v>0</v>
      </c>
      <c r="L1088" s="49">
        <f t="shared" si="73"/>
        <v>14</v>
      </c>
      <c r="M1088" s="49">
        <f t="shared" si="73"/>
        <v>25560605.129999999</v>
      </c>
      <c r="N1088" s="49">
        <f t="shared" si="73"/>
        <v>0</v>
      </c>
      <c r="O1088" s="49">
        <f t="shared" si="73"/>
        <v>8809820.4000000004</v>
      </c>
      <c r="P1088" s="49">
        <f t="shared" si="73"/>
        <v>4031965.2</v>
      </c>
      <c r="Q1088" s="49">
        <f t="shared" si="73"/>
        <v>0</v>
      </c>
      <c r="R1088" s="49">
        <f t="shared" si="73"/>
        <v>0</v>
      </c>
      <c r="S1088" s="49">
        <f t="shared" si="73"/>
        <v>0</v>
      </c>
    </row>
    <row r="1089" spans="1:19" ht="15.75" hidden="1" x14ac:dyDescent="0.25">
      <c r="A1089" s="156" t="s">
        <v>1158</v>
      </c>
      <c r="B1089" s="157"/>
      <c r="C1089" s="158"/>
      <c r="D1089" s="61"/>
      <c r="E1089" s="44"/>
      <c r="F1089" s="44"/>
      <c r="G1089" s="44"/>
      <c r="H1089" s="44"/>
      <c r="I1089" s="44"/>
      <c r="J1089" s="44"/>
      <c r="K1089" s="44"/>
      <c r="L1089" s="72"/>
      <c r="M1089" s="48"/>
      <c r="N1089" s="77"/>
      <c r="O1089" s="48"/>
      <c r="P1089" s="48"/>
      <c r="Q1089" s="48"/>
      <c r="R1089" s="48"/>
      <c r="S1089" s="48"/>
    </row>
    <row r="1090" spans="1:19" hidden="1" x14ac:dyDescent="0.25">
      <c r="A1090" s="35">
        <v>286</v>
      </c>
      <c r="B1090" s="55" t="s">
        <v>309</v>
      </c>
      <c r="C1090" s="95">
        <f t="shared" ref="C1090:C1121" si="74">ROUND(SUM(D1090+E1090+F1090+G1090+H1090+I1090+J1090+K1090+M1090+O1090+P1090+Q1090+R1090+S1090),2)</f>
        <v>7961899.4000000004</v>
      </c>
      <c r="D1090" s="43">
        <v>13591.61</v>
      </c>
      <c r="E1090" s="44"/>
      <c r="F1090" s="44"/>
      <c r="G1090" s="44"/>
      <c r="H1090" s="44"/>
      <c r="I1090" s="44"/>
      <c r="J1090" s="44">
        <v>7948307.79</v>
      </c>
      <c r="K1090" s="44"/>
      <c r="L1090" s="30"/>
      <c r="M1090" s="44"/>
      <c r="N1090" s="44"/>
      <c r="O1090" s="45"/>
      <c r="P1090" s="44"/>
      <c r="Q1090" s="44"/>
      <c r="R1090" s="44"/>
      <c r="S1090" s="44"/>
    </row>
    <row r="1091" spans="1:19" hidden="1" x14ac:dyDescent="0.25">
      <c r="A1091" s="35">
        <v>287</v>
      </c>
      <c r="B1091" s="46" t="s">
        <v>311</v>
      </c>
      <c r="C1091" s="95">
        <f t="shared" si="74"/>
        <v>1590503.27</v>
      </c>
      <c r="D1091" s="43">
        <v>2715.12</v>
      </c>
      <c r="E1091" s="44"/>
      <c r="F1091" s="44"/>
      <c r="G1091" s="44"/>
      <c r="H1091" s="44"/>
      <c r="I1091" s="44"/>
      <c r="J1091" s="44">
        <v>1587788.15</v>
      </c>
      <c r="K1091" s="44"/>
      <c r="L1091" s="30"/>
      <c r="M1091" s="44"/>
      <c r="N1091" s="44"/>
      <c r="O1091" s="45"/>
      <c r="P1091" s="44"/>
      <c r="Q1091" s="44"/>
      <c r="R1091" s="44"/>
      <c r="S1091" s="44"/>
    </row>
    <row r="1092" spans="1:19" hidden="1" x14ac:dyDescent="0.25">
      <c r="A1092" s="35">
        <v>288</v>
      </c>
      <c r="B1092" s="46" t="s">
        <v>312</v>
      </c>
      <c r="C1092" s="95">
        <f t="shared" si="74"/>
        <v>1504638.17</v>
      </c>
      <c r="D1092" s="43">
        <v>2568.5400000000004</v>
      </c>
      <c r="E1092" s="44"/>
      <c r="F1092" s="44"/>
      <c r="G1092" s="44"/>
      <c r="H1092" s="44"/>
      <c r="I1092" s="44"/>
      <c r="J1092" s="44">
        <v>1502069.6300000001</v>
      </c>
      <c r="K1092" s="44"/>
      <c r="L1092" s="30"/>
      <c r="M1092" s="44"/>
      <c r="N1092" s="44"/>
      <c r="O1092" s="45"/>
      <c r="P1092" s="44"/>
      <c r="Q1092" s="44"/>
      <c r="R1092" s="44"/>
      <c r="S1092" s="44"/>
    </row>
    <row r="1093" spans="1:19" hidden="1" x14ac:dyDescent="0.25">
      <c r="A1093" s="35">
        <v>289</v>
      </c>
      <c r="B1093" s="46" t="s">
        <v>313</v>
      </c>
      <c r="C1093" s="95">
        <f t="shared" si="74"/>
        <v>1970846.51</v>
      </c>
      <c r="D1093" s="43">
        <v>3364.3999999999996</v>
      </c>
      <c r="E1093" s="44"/>
      <c r="F1093" s="44"/>
      <c r="G1093" s="44"/>
      <c r="H1093" s="44"/>
      <c r="I1093" s="44"/>
      <c r="J1093" s="44">
        <v>1967482.1099999999</v>
      </c>
      <c r="K1093" s="44"/>
      <c r="L1093" s="30"/>
      <c r="M1093" s="44"/>
      <c r="N1093" s="44"/>
      <c r="O1093" s="45"/>
      <c r="P1093" s="44"/>
      <c r="Q1093" s="44"/>
      <c r="R1093" s="44"/>
      <c r="S1093" s="44"/>
    </row>
    <row r="1094" spans="1:19" hidden="1" x14ac:dyDescent="0.25">
      <c r="A1094" s="35">
        <v>290</v>
      </c>
      <c r="B1094" s="55" t="s">
        <v>315</v>
      </c>
      <c r="C1094" s="95">
        <f t="shared" si="74"/>
        <v>1009416.91</v>
      </c>
      <c r="D1094" s="43">
        <v>1723.1599999999999</v>
      </c>
      <c r="E1094" s="39"/>
      <c r="F1094" s="39"/>
      <c r="G1094" s="39"/>
      <c r="H1094" s="39"/>
      <c r="I1094" s="39"/>
      <c r="J1094" s="39">
        <v>1007693.75</v>
      </c>
      <c r="K1094" s="39"/>
      <c r="L1094" s="40"/>
      <c r="M1094" s="39"/>
      <c r="N1094" s="39"/>
      <c r="O1094" s="41"/>
      <c r="P1094" s="39"/>
      <c r="Q1094" s="39"/>
      <c r="R1094" s="39"/>
      <c r="S1094" s="39"/>
    </row>
    <row r="1095" spans="1:19" hidden="1" x14ac:dyDescent="0.25">
      <c r="A1095" s="35">
        <v>291</v>
      </c>
      <c r="B1095" s="42" t="s">
        <v>118</v>
      </c>
      <c r="C1095" s="95">
        <f t="shared" si="74"/>
        <v>1302991.8999999999</v>
      </c>
      <c r="D1095" s="43">
        <v>26362.400000000001</v>
      </c>
      <c r="E1095" s="44"/>
      <c r="F1095" s="44"/>
      <c r="G1095" s="44">
        <v>979483.21</v>
      </c>
      <c r="H1095" s="44"/>
      <c r="I1095" s="44"/>
      <c r="J1095" s="44">
        <v>297146.28999999998</v>
      </c>
      <c r="K1095" s="44"/>
      <c r="L1095" s="30"/>
      <c r="M1095" s="44"/>
      <c r="N1095" s="44"/>
      <c r="O1095" s="45"/>
      <c r="P1095" s="44"/>
      <c r="Q1095" s="44"/>
      <c r="R1095" s="44"/>
      <c r="S1095" s="44"/>
    </row>
    <row r="1096" spans="1:19" hidden="1" x14ac:dyDescent="0.25">
      <c r="A1096" s="35">
        <v>292</v>
      </c>
      <c r="B1096" s="46" t="s">
        <v>316</v>
      </c>
      <c r="C1096" s="95">
        <f t="shared" si="74"/>
        <v>2975399.08</v>
      </c>
      <c r="D1096" s="43">
        <v>5079.25</v>
      </c>
      <c r="E1096" s="44"/>
      <c r="F1096" s="44"/>
      <c r="G1096" s="44">
        <v>2970319.83</v>
      </c>
      <c r="H1096" s="44"/>
      <c r="I1096" s="44"/>
      <c r="J1096" s="44"/>
      <c r="K1096" s="44"/>
      <c r="L1096" s="30"/>
      <c r="M1096" s="44"/>
      <c r="N1096" s="44"/>
      <c r="O1096" s="45"/>
      <c r="P1096" s="44"/>
      <c r="Q1096" s="44"/>
      <c r="R1096" s="44"/>
      <c r="S1096" s="44"/>
    </row>
    <row r="1097" spans="1:19" ht="18.75" hidden="1" x14ac:dyDescent="0.25">
      <c r="A1097" s="35">
        <v>293</v>
      </c>
      <c r="B1097" s="42" t="s">
        <v>843</v>
      </c>
      <c r="C1097" s="95">
        <f t="shared" si="74"/>
        <v>311742.28000000003</v>
      </c>
      <c r="D1097" s="108"/>
      <c r="E1097" s="44">
        <v>311742.28000000003</v>
      </c>
      <c r="F1097" s="108"/>
      <c r="G1097" s="108"/>
      <c r="H1097" s="108"/>
      <c r="I1097" s="108"/>
      <c r="J1097" s="108"/>
      <c r="K1097" s="108"/>
      <c r="L1097" s="108"/>
      <c r="M1097" s="108"/>
      <c r="N1097" s="108"/>
      <c r="O1097" s="109"/>
      <c r="P1097" s="108"/>
      <c r="Q1097" s="108"/>
      <c r="R1097" s="44"/>
      <c r="S1097" s="44"/>
    </row>
    <row r="1098" spans="1:19" hidden="1" x14ac:dyDescent="0.25">
      <c r="A1098" s="35">
        <v>294</v>
      </c>
      <c r="B1098" s="46" t="s">
        <v>317</v>
      </c>
      <c r="C1098" s="95">
        <f t="shared" si="74"/>
        <v>358764.78</v>
      </c>
      <c r="D1098" s="43">
        <v>612.44000000000005</v>
      </c>
      <c r="E1098" s="44"/>
      <c r="F1098" s="44"/>
      <c r="G1098" s="44"/>
      <c r="H1098" s="44"/>
      <c r="I1098" s="44"/>
      <c r="J1098" s="44">
        <v>358152.34</v>
      </c>
      <c r="K1098" s="44"/>
      <c r="L1098" s="30"/>
      <c r="M1098" s="44"/>
      <c r="N1098" s="44"/>
      <c r="O1098" s="45"/>
      <c r="P1098" s="44"/>
      <c r="Q1098" s="44"/>
      <c r="R1098" s="44"/>
      <c r="S1098" s="44"/>
    </row>
    <row r="1099" spans="1:19" hidden="1" x14ac:dyDescent="0.25">
      <c r="A1099" s="35">
        <v>295</v>
      </c>
      <c r="B1099" s="46" t="s">
        <v>318</v>
      </c>
      <c r="C1099" s="95">
        <f t="shared" si="74"/>
        <v>352774.14</v>
      </c>
      <c r="D1099" s="43">
        <v>602.22</v>
      </c>
      <c r="E1099" s="44"/>
      <c r="F1099" s="44"/>
      <c r="G1099" s="44"/>
      <c r="H1099" s="44"/>
      <c r="I1099" s="44"/>
      <c r="J1099" s="44">
        <v>352171.92</v>
      </c>
      <c r="K1099" s="44"/>
      <c r="L1099" s="30"/>
      <c r="M1099" s="44"/>
      <c r="N1099" s="44"/>
      <c r="O1099" s="45"/>
      <c r="P1099" s="44"/>
      <c r="Q1099" s="44"/>
      <c r="R1099" s="44"/>
      <c r="S1099" s="44"/>
    </row>
    <row r="1100" spans="1:19" hidden="1" x14ac:dyDescent="0.25">
      <c r="A1100" s="35">
        <v>296</v>
      </c>
      <c r="B1100" s="46" t="s">
        <v>319</v>
      </c>
      <c r="C1100" s="95">
        <f t="shared" si="74"/>
        <v>341938.67</v>
      </c>
      <c r="D1100" s="43">
        <v>583.72</v>
      </c>
      <c r="E1100" s="44"/>
      <c r="F1100" s="44"/>
      <c r="G1100" s="44"/>
      <c r="H1100" s="44"/>
      <c r="I1100" s="44"/>
      <c r="J1100" s="44">
        <v>341354.95</v>
      </c>
      <c r="K1100" s="44"/>
      <c r="L1100" s="30"/>
      <c r="M1100" s="44"/>
      <c r="N1100" s="44"/>
      <c r="O1100" s="45"/>
      <c r="P1100" s="44"/>
      <c r="Q1100" s="44"/>
      <c r="R1100" s="44"/>
      <c r="S1100" s="44"/>
    </row>
    <row r="1101" spans="1:19" hidden="1" x14ac:dyDescent="0.25">
      <c r="A1101" s="35">
        <v>297</v>
      </c>
      <c r="B1101" s="46" t="s">
        <v>320</v>
      </c>
      <c r="C1101" s="95">
        <f t="shared" si="74"/>
        <v>4330679.84</v>
      </c>
      <c r="D1101" s="43">
        <v>7392.82</v>
      </c>
      <c r="E1101" s="44"/>
      <c r="F1101" s="44"/>
      <c r="G1101" s="44"/>
      <c r="H1101" s="44"/>
      <c r="I1101" s="44"/>
      <c r="J1101" s="44">
        <v>410208.08</v>
      </c>
      <c r="K1101" s="44"/>
      <c r="L1101" s="30"/>
      <c r="M1101" s="44"/>
      <c r="N1101" s="44"/>
      <c r="O1101" s="45"/>
      <c r="P1101" s="44"/>
      <c r="Q1101" s="44">
        <v>3913078.94</v>
      </c>
      <c r="R1101" s="44"/>
      <c r="S1101" s="44"/>
    </row>
    <row r="1102" spans="1:19" hidden="1" x14ac:dyDescent="0.25">
      <c r="A1102" s="35">
        <v>298</v>
      </c>
      <c r="B1102" s="46" t="s">
        <v>321</v>
      </c>
      <c r="C1102" s="95">
        <f t="shared" si="74"/>
        <v>208773.65</v>
      </c>
      <c r="D1102" s="43">
        <v>356.4</v>
      </c>
      <c r="E1102" s="44"/>
      <c r="F1102" s="44"/>
      <c r="G1102" s="44"/>
      <c r="H1102" s="44"/>
      <c r="I1102" s="44"/>
      <c r="J1102" s="44">
        <v>208417.25</v>
      </c>
      <c r="K1102" s="44"/>
      <c r="L1102" s="30"/>
      <c r="M1102" s="44"/>
      <c r="N1102" s="44"/>
      <c r="O1102" s="45"/>
      <c r="P1102" s="44"/>
      <c r="Q1102" s="44"/>
      <c r="R1102" s="44"/>
      <c r="S1102" s="44"/>
    </row>
    <row r="1103" spans="1:19" hidden="1" x14ac:dyDescent="0.25">
      <c r="A1103" s="35">
        <v>299</v>
      </c>
      <c r="B1103" s="46" t="s">
        <v>322</v>
      </c>
      <c r="C1103" s="95">
        <f t="shared" si="74"/>
        <v>4729435.37</v>
      </c>
      <c r="D1103" s="43">
        <v>8073.53</v>
      </c>
      <c r="E1103" s="44"/>
      <c r="F1103" s="44"/>
      <c r="G1103" s="44"/>
      <c r="H1103" s="44"/>
      <c r="I1103" s="44"/>
      <c r="J1103" s="44">
        <v>288641.06</v>
      </c>
      <c r="K1103" s="44"/>
      <c r="L1103" s="30"/>
      <c r="M1103" s="44"/>
      <c r="N1103" s="44"/>
      <c r="O1103" s="45"/>
      <c r="P1103" s="44">
        <v>95295.679999999993</v>
      </c>
      <c r="Q1103" s="44">
        <v>4337425.0999999996</v>
      </c>
      <c r="R1103" s="44"/>
      <c r="S1103" s="44"/>
    </row>
    <row r="1104" spans="1:19" hidden="1" x14ac:dyDescent="0.25">
      <c r="A1104" s="35">
        <v>300</v>
      </c>
      <c r="B1104" s="46" t="s">
        <v>323</v>
      </c>
      <c r="C1104" s="95">
        <f t="shared" si="74"/>
        <v>1098538.1599999999</v>
      </c>
      <c r="D1104" s="43">
        <v>1875.29</v>
      </c>
      <c r="E1104" s="44"/>
      <c r="F1104" s="44">
        <v>416943.79</v>
      </c>
      <c r="G1104" s="44"/>
      <c r="H1104" s="44"/>
      <c r="I1104" s="44"/>
      <c r="J1104" s="44">
        <v>679719.08</v>
      </c>
      <c r="K1104" s="44"/>
      <c r="L1104" s="30"/>
      <c r="M1104" s="44"/>
      <c r="N1104" s="44"/>
      <c r="O1104" s="45"/>
      <c r="P1104" s="44"/>
      <c r="Q1104" s="44"/>
      <c r="R1104" s="44"/>
      <c r="S1104" s="44"/>
    </row>
    <row r="1105" spans="1:19" hidden="1" x14ac:dyDescent="0.25">
      <c r="A1105" s="35">
        <v>301</v>
      </c>
      <c r="B1105" s="46" t="s">
        <v>324</v>
      </c>
      <c r="C1105" s="95">
        <f t="shared" si="74"/>
        <v>3895686.11</v>
      </c>
      <c r="D1105" s="43">
        <v>6650.2449999999999</v>
      </c>
      <c r="E1105" s="44"/>
      <c r="F1105" s="44"/>
      <c r="G1105" s="44">
        <v>2503064.04</v>
      </c>
      <c r="H1105" s="44"/>
      <c r="I1105" s="44"/>
      <c r="J1105" s="44">
        <v>1385971.8199999998</v>
      </c>
      <c r="K1105" s="44"/>
      <c r="L1105" s="30"/>
      <c r="M1105" s="44"/>
      <c r="N1105" s="44"/>
      <c r="O1105" s="45"/>
      <c r="P1105" s="44"/>
      <c r="Q1105" s="44"/>
      <c r="R1105" s="44"/>
      <c r="S1105" s="44"/>
    </row>
    <row r="1106" spans="1:19" hidden="1" x14ac:dyDescent="0.25">
      <c r="A1106" s="35">
        <v>302</v>
      </c>
      <c r="B1106" s="46" t="s">
        <v>325</v>
      </c>
      <c r="C1106" s="95">
        <f t="shared" si="74"/>
        <v>1353641.13</v>
      </c>
      <c r="D1106" s="43">
        <v>2310.77</v>
      </c>
      <c r="E1106" s="44"/>
      <c r="F1106" s="44"/>
      <c r="G1106" s="44"/>
      <c r="H1106" s="44"/>
      <c r="I1106" s="44"/>
      <c r="J1106" s="44"/>
      <c r="K1106" s="44"/>
      <c r="L1106" s="30"/>
      <c r="M1106" s="44"/>
      <c r="N1106" s="44"/>
      <c r="O1106" s="45"/>
      <c r="P1106" s="44"/>
      <c r="Q1106" s="44">
        <v>1351330.36</v>
      </c>
      <c r="R1106" s="44"/>
      <c r="S1106" s="44"/>
    </row>
    <row r="1107" spans="1:19" hidden="1" x14ac:dyDescent="0.25">
      <c r="A1107" s="35">
        <v>303</v>
      </c>
      <c r="B1107" s="46" t="s">
        <v>326</v>
      </c>
      <c r="C1107" s="95">
        <f t="shared" si="74"/>
        <v>4230452.08</v>
      </c>
      <c r="D1107" s="43">
        <v>7202.81</v>
      </c>
      <c r="E1107" s="44">
        <v>11079.03</v>
      </c>
      <c r="F1107" s="44"/>
      <c r="G1107" s="44">
        <v>2087850.62</v>
      </c>
      <c r="H1107" s="44"/>
      <c r="I1107" s="44"/>
      <c r="J1107" s="44">
        <v>285755.88</v>
      </c>
      <c r="K1107" s="44"/>
      <c r="L1107" s="30"/>
      <c r="M1107" s="44"/>
      <c r="N1107" s="44"/>
      <c r="O1107" s="45"/>
      <c r="P1107" s="44">
        <v>1056988.1200000001</v>
      </c>
      <c r="Q1107" s="44">
        <v>781575.62</v>
      </c>
      <c r="R1107" s="44"/>
      <c r="S1107" s="44"/>
    </row>
    <row r="1108" spans="1:19" hidden="1" x14ac:dyDescent="0.25">
      <c r="A1108" s="35">
        <v>304</v>
      </c>
      <c r="B1108" s="46" t="s">
        <v>327</v>
      </c>
      <c r="C1108" s="95">
        <f t="shared" si="74"/>
        <v>11821647</v>
      </c>
      <c r="D1108" s="43">
        <v>20180.509999999998</v>
      </c>
      <c r="E1108" s="44"/>
      <c r="F1108" s="44"/>
      <c r="G1108" s="44">
        <v>3125152.29</v>
      </c>
      <c r="H1108" s="44"/>
      <c r="I1108" s="44"/>
      <c r="J1108" s="44">
        <v>689672.58</v>
      </c>
      <c r="K1108" s="44"/>
      <c r="L1108" s="30"/>
      <c r="M1108" s="44"/>
      <c r="N1108" s="44"/>
      <c r="O1108" s="45"/>
      <c r="P1108" s="44"/>
      <c r="Q1108" s="44"/>
      <c r="R1108" s="44">
        <v>7986641.6200000001</v>
      </c>
      <c r="S1108" s="44"/>
    </row>
    <row r="1109" spans="1:19" hidden="1" x14ac:dyDescent="0.25">
      <c r="A1109" s="35">
        <v>305</v>
      </c>
      <c r="B1109" s="46" t="s">
        <v>330</v>
      </c>
      <c r="C1109" s="95">
        <f t="shared" si="74"/>
        <v>2156247.5299999998</v>
      </c>
      <c r="D1109" s="43">
        <v>4826.45</v>
      </c>
      <c r="E1109" s="44"/>
      <c r="F1109" s="44"/>
      <c r="G1109" s="44"/>
      <c r="H1109" s="44"/>
      <c r="I1109" s="44"/>
      <c r="J1109" s="44">
        <v>2151421.08</v>
      </c>
      <c r="K1109" s="44"/>
      <c r="L1109" s="30"/>
      <c r="M1109" s="44"/>
      <c r="N1109" s="44"/>
      <c r="O1109" s="45"/>
      <c r="P1109" s="44"/>
      <c r="Q1109" s="44"/>
      <c r="R1109" s="44"/>
      <c r="S1109" s="44"/>
    </row>
    <row r="1110" spans="1:19" hidden="1" x14ac:dyDescent="0.25">
      <c r="A1110" s="35">
        <v>306</v>
      </c>
      <c r="B1110" s="46" t="s">
        <v>337</v>
      </c>
      <c r="C1110" s="95">
        <f t="shared" si="74"/>
        <v>731678.42</v>
      </c>
      <c r="D1110" s="43">
        <v>1249.03</v>
      </c>
      <c r="E1110" s="44"/>
      <c r="F1110" s="44"/>
      <c r="G1110" s="44"/>
      <c r="H1110" s="44"/>
      <c r="I1110" s="44"/>
      <c r="J1110" s="44">
        <v>730429.39</v>
      </c>
      <c r="K1110" s="44"/>
      <c r="L1110" s="30"/>
      <c r="M1110" s="44"/>
      <c r="N1110" s="44"/>
      <c r="O1110" s="45"/>
      <c r="P1110" s="44"/>
      <c r="Q1110" s="44"/>
      <c r="R1110" s="44"/>
      <c r="S1110" s="44"/>
    </row>
    <row r="1111" spans="1:19" hidden="1" x14ac:dyDescent="0.25">
      <c r="A1111" s="35">
        <v>307</v>
      </c>
      <c r="B1111" s="46" t="s">
        <v>844</v>
      </c>
      <c r="C1111" s="95">
        <f t="shared" si="74"/>
        <v>668889.34</v>
      </c>
      <c r="D1111" s="43"/>
      <c r="E1111" s="44">
        <v>668889.34</v>
      </c>
      <c r="F1111" s="44"/>
      <c r="G1111" s="44"/>
      <c r="H1111" s="44"/>
      <c r="I1111" s="44"/>
      <c r="J1111" s="44"/>
      <c r="K1111" s="44"/>
      <c r="L1111" s="30"/>
      <c r="M1111" s="44"/>
      <c r="N1111" s="44"/>
      <c r="O1111" s="45"/>
      <c r="P1111" s="44"/>
      <c r="Q1111" s="44"/>
      <c r="R1111" s="44"/>
      <c r="S1111" s="44"/>
    </row>
    <row r="1112" spans="1:19" hidden="1" x14ac:dyDescent="0.25">
      <c r="A1112" s="35">
        <v>308</v>
      </c>
      <c r="B1112" s="46" t="s">
        <v>385</v>
      </c>
      <c r="C1112" s="95">
        <f t="shared" si="74"/>
        <v>209376.04</v>
      </c>
      <c r="D1112" s="43"/>
      <c r="E1112" s="44">
        <v>209376.04</v>
      </c>
      <c r="F1112" s="44"/>
      <c r="G1112" s="44"/>
      <c r="H1112" s="44"/>
      <c r="I1112" s="44"/>
      <c r="J1112" s="44"/>
      <c r="K1112" s="44"/>
      <c r="L1112" s="30"/>
      <c r="M1112" s="44"/>
      <c r="N1112" s="44"/>
      <c r="O1112" s="45"/>
      <c r="P1112" s="44"/>
      <c r="Q1112" s="44"/>
      <c r="R1112" s="44"/>
      <c r="S1112" s="44"/>
    </row>
    <row r="1113" spans="1:19" hidden="1" x14ac:dyDescent="0.25">
      <c r="A1113" s="35">
        <v>309</v>
      </c>
      <c r="B1113" s="46" t="s">
        <v>845</v>
      </c>
      <c r="C1113" s="95">
        <f t="shared" si="74"/>
        <v>290734.23</v>
      </c>
      <c r="D1113" s="43"/>
      <c r="E1113" s="44">
        <v>290734.23</v>
      </c>
      <c r="F1113" s="44"/>
      <c r="G1113" s="44"/>
      <c r="H1113" s="44"/>
      <c r="I1113" s="44"/>
      <c r="J1113" s="44"/>
      <c r="K1113" s="44"/>
      <c r="L1113" s="30"/>
      <c r="M1113" s="44"/>
      <c r="N1113" s="44"/>
      <c r="O1113" s="45"/>
      <c r="P1113" s="44"/>
      <c r="Q1113" s="44"/>
      <c r="R1113" s="44"/>
      <c r="S1113" s="44"/>
    </row>
    <row r="1114" spans="1:19" hidden="1" x14ac:dyDescent="0.25">
      <c r="A1114" s="35">
        <v>310</v>
      </c>
      <c r="B1114" s="46" t="s">
        <v>122</v>
      </c>
      <c r="C1114" s="95">
        <f t="shared" si="74"/>
        <v>390629.8</v>
      </c>
      <c r="D1114" s="43"/>
      <c r="E1114" s="44">
        <v>390629.8</v>
      </c>
      <c r="F1114" s="44"/>
      <c r="G1114" s="44"/>
      <c r="H1114" s="44"/>
      <c r="I1114" s="44"/>
      <c r="J1114" s="44"/>
      <c r="K1114" s="44"/>
      <c r="L1114" s="30"/>
      <c r="M1114" s="44"/>
      <c r="N1114" s="44"/>
      <c r="O1114" s="45"/>
      <c r="P1114" s="44"/>
      <c r="Q1114" s="44"/>
      <c r="R1114" s="44"/>
      <c r="S1114" s="44"/>
    </row>
    <row r="1115" spans="1:19" hidden="1" x14ac:dyDescent="0.25">
      <c r="A1115" s="35">
        <v>311</v>
      </c>
      <c r="B1115" s="46" t="s">
        <v>123</v>
      </c>
      <c r="C1115" s="95">
        <f t="shared" si="74"/>
        <v>288133.69</v>
      </c>
      <c r="D1115" s="43"/>
      <c r="E1115" s="44">
        <v>288133.69</v>
      </c>
      <c r="F1115" s="44"/>
      <c r="G1115" s="44"/>
      <c r="H1115" s="44"/>
      <c r="I1115" s="44"/>
      <c r="J1115" s="44"/>
      <c r="K1115" s="44"/>
      <c r="L1115" s="30"/>
      <c r="M1115" s="44"/>
      <c r="N1115" s="44"/>
      <c r="O1115" s="45"/>
      <c r="P1115" s="44"/>
      <c r="Q1115" s="44"/>
      <c r="R1115" s="44"/>
      <c r="S1115" s="44"/>
    </row>
    <row r="1116" spans="1:19" hidden="1" x14ac:dyDescent="0.25">
      <c r="A1116" s="35">
        <v>312</v>
      </c>
      <c r="B1116" s="46" t="s">
        <v>126</v>
      </c>
      <c r="C1116" s="95">
        <f t="shared" si="74"/>
        <v>188074.72</v>
      </c>
      <c r="D1116" s="43"/>
      <c r="E1116" s="44">
        <v>188074.72</v>
      </c>
      <c r="F1116" s="44"/>
      <c r="G1116" s="44"/>
      <c r="H1116" s="44"/>
      <c r="I1116" s="44"/>
      <c r="J1116" s="44"/>
      <c r="K1116" s="44"/>
      <c r="L1116" s="30"/>
      <c r="M1116" s="44"/>
      <c r="N1116" s="44"/>
      <c r="O1116" s="45"/>
      <c r="P1116" s="44"/>
      <c r="Q1116" s="44"/>
      <c r="R1116" s="44"/>
      <c r="S1116" s="44"/>
    </row>
    <row r="1117" spans="1:19" hidden="1" x14ac:dyDescent="0.25">
      <c r="A1117" s="35">
        <v>313</v>
      </c>
      <c r="B1117" s="46" t="s">
        <v>127</v>
      </c>
      <c r="C1117" s="95">
        <f t="shared" si="74"/>
        <v>258726.75</v>
      </c>
      <c r="D1117" s="43"/>
      <c r="E1117" s="44">
        <v>258726.75</v>
      </c>
      <c r="F1117" s="44"/>
      <c r="G1117" s="44"/>
      <c r="H1117" s="44"/>
      <c r="I1117" s="44"/>
      <c r="J1117" s="44"/>
      <c r="K1117" s="44"/>
      <c r="L1117" s="30"/>
      <c r="M1117" s="44"/>
      <c r="N1117" s="44"/>
      <c r="O1117" s="45"/>
      <c r="P1117" s="44"/>
      <c r="Q1117" s="44"/>
      <c r="R1117" s="44"/>
      <c r="S1117" s="44"/>
    </row>
    <row r="1118" spans="1:19" hidden="1" x14ac:dyDescent="0.25">
      <c r="A1118" s="35">
        <v>314</v>
      </c>
      <c r="B1118" s="46" t="s">
        <v>386</v>
      </c>
      <c r="C1118" s="95">
        <f t="shared" si="74"/>
        <v>284767.14</v>
      </c>
      <c r="D1118" s="43"/>
      <c r="E1118" s="44">
        <v>284767.14</v>
      </c>
      <c r="F1118" s="44"/>
      <c r="G1118" s="44"/>
      <c r="H1118" s="44"/>
      <c r="I1118" s="44"/>
      <c r="J1118" s="44"/>
      <c r="K1118" s="44"/>
      <c r="L1118" s="30"/>
      <c r="M1118" s="44"/>
      <c r="N1118" s="44"/>
      <c r="O1118" s="45"/>
      <c r="P1118" s="44"/>
      <c r="Q1118" s="44"/>
      <c r="R1118" s="44"/>
      <c r="S1118" s="44"/>
    </row>
    <row r="1119" spans="1:19" hidden="1" x14ac:dyDescent="0.25">
      <c r="A1119" s="35">
        <v>315</v>
      </c>
      <c r="B1119" s="46" t="s">
        <v>846</v>
      </c>
      <c r="C1119" s="95">
        <f t="shared" si="74"/>
        <v>199886.77</v>
      </c>
      <c r="D1119" s="43"/>
      <c r="E1119" s="44">
        <v>199886.77</v>
      </c>
      <c r="F1119" s="44"/>
      <c r="G1119" s="44"/>
      <c r="H1119" s="44"/>
      <c r="I1119" s="44"/>
      <c r="J1119" s="44"/>
      <c r="K1119" s="44"/>
      <c r="L1119" s="30"/>
      <c r="M1119" s="44"/>
      <c r="N1119" s="44"/>
      <c r="O1119" s="45"/>
      <c r="P1119" s="44"/>
      <c r="Q1119" s="44"/>
      <c r="R1119" s="44"/>
      <c r="S1119" s="44"/>
    </row>
    <row r="1120" spans="1:19" hidden="1" x14ac:dyDescent="0.25">
      <c r="A1120" s="35">
        <v>316</v>
      </c>
      <c r="B1120" s="46" t="s">
        <v>129</v>
      </c>
      <c r="C1120" s="95">
        <f t="shared" si="74"/>
        <v>355576.41</v>
      </c>
      <c r="D1120" s="43"/>
      <c r="E1120" s="44">
        <v>355576.41</v>
      </c>
      <c r="F1120" s="44"/>
      <c r="G1120" s="44"/>
      <c r="H1120" s="44"/>
      <c r="I1120" s="44"/>
      <c r="J1120" s="44"/>
      <c r="K1120" s="44"/>
      <c r="L1120" s="30"/>
      <c r="M1120" s="44"/>
      <c r="N1120" s="44"/>
      <c r="O1120" s="45"/>
      <c r="P1120" s="44"/>
      <c r="Q1120" s="44"/>
      <c r="R1120" s="44"/>
      <c r="S1120" s="44"/>
    </row>
    <row r="1121" spans="1:19" hidden="1" x14ac:dyDescent="0.25">
      <c r="A1121" s="35">
        <v>317</v>
      </c>
      <c r="B1121" s="46" t="s">
        <v>847</v>
      </c>
      <c r="C1121" s="95">
        <f t="shared" si="74"/>
        <v>365164.09</v>
      </c>
      <c r="D1121" s="43"/>
      <c r="E1121" s="44">
        <v>365164.09</v>
      </c>
      <c r="F1121" s="44"/>
      <c r="G1121" s="44"/>
      <c r="H1121" s="44"/>
      <c r="I1121" s="44"/>
      <c r="J1121" s="44"/>
      <c r="K1121" s="44"/>
      <c r="L1121" s="30"/>
      <c r="M1121" s="44"/>
      <c r="N1121" s="44"/>
      <c r="O1121" s="45"/>
      <c r="P1121" s="44"/>
      <c r="Q1121" s="44"/>
      <c r="R1121" s="44"/>
      <c r="S1121" s="44"/>
    </row>
    <row r="1122" spans="1:19" hidden="1" x14ac:dyDescent="0.25">
      <c r="A1122" s="35">
        <v>318</v>
      </c>
      <c r="B1122" s="46" t="s">
        <v>1054</v>
      </c>
      <c r="C1122" s="95">
        <v>1532843.58</v>
      </c>
      <c r="D1122" s="43"/>
      <c r="E1122" s="44"/>
      <c r="F1122" s="44"/>
      <c r="G1122" s="44"/>
      <c r="H1122" s="44">
        <v>766421.79</v>
      </c>
      <c r="I1122" s="44">
        <v>766421.79</v>
      </c>
      <c r="J1122" s="44"/>
      <c r="K1122" s="44"/>
      <c r="L1122" s="30"/>
      <c r="M1122" s="44"/>
      <c r="N1122" s="44"/>
      <c r="O1122" s="45"/>
      <c r="P1122" s="44"/>
      <c r="Q1122" s="44"/>
      <c r="R1122" s="44"/>
      <c r="S1122" s="44"/>
    </row>
    <row r="1123" spans="1:19" hidden="1" x14ac:dyDescent="0.25">
      <c r="A1123" s="35">
        <v>319</v>
      </c>
      <c r="B1123" s="46" t="s">
        <v>1110</v>
      </c>
      <c r="C1123" s="95">
        <f t="shared" ref="C1123:C1128" si="75">ROUND(SUM(D1123+E1123+F1123+G1123+H1123+I1123+J1123+K1123+M1123+O1123+P1123+Q1123+R1123+S1123),2)</f>
        <v>703298.14</v>
      </c>
      <c r="D1123" s="43"/>
      <c r="E1123" s="44"/>
      <c r="F1123" s="44"/>
      <c r="G1123" s="44"/>
      <c r="H1123" s="44">
        <v>351649.07</v>
      </c>
      <c r="I1123" s="44">
        <v>351649.07</v>
      </c>
      <c r="J1123" s="44"/>
      <c r="K1123" s="44"/>
      <c r="L1123" s="30"/>
      <c r="M1123" s="44"/>
      <c r="N1123" s="44"/>
      <c r="O1123" s="45"/>
      <c r="P1123" s="44"/>
      <c r="Q1123" s="44"/>
      <c r="R1123" s="44"/>
      <c r="S1123" s="44"/>
    </row>
    <row r="1124" spans="1:19" hidden="1" x14ac:dyDescent="0.25">
      <c r="A1124" s="35">
        <v>320</v>
      </c>
      <c r="B1124" s="46" t="s">
        <v>848</v>
      </c>
      <c r="C1124" s="95">
        <f t="shared" si="75"/>
        <v>115912.44</v>
      </c>
      <c r="D1124" s="43"/>
      <c r="E1124" s="44">
        <v>115912.44</v>
      </c>
      <c r="F1124" s="44"/>
      <c r="G1124" s="44"/>
      <c r="H1124" s="44"/>
      <c r="I1124" s="44"/>
      <c r="J1124" s="44"/>
      <c r="K1124" s="44"/>
      <c r="L1124" s="30"/>
      <c r="M1124" s="44"/>
      <c r="N1124" s="44"/>
      <c r="O1124" s="45"/>
      <c r="P1124" s="44"/>
      <c r="Q1124" s="44"/>
      <c r="R1124" s="44"/>
      <c r="S1124" s="44"/>
    </row>
    <row r="1125" spans="1:19" hidden="1" x14ac:dyDescent="0.25">
      <c r="A1125" s="35">
        <v>321</v>
      </c>
      <c r="B1125" s="46" t="s">
        <v>849</v>
      </c>
      <c r="C1125" s="95">
        <f t="shared" si="75"/>
        <v>219072.11</v>
      </c>
      <c r="D1125" s="43"/>
      <c r="E1125" s="44">
        <v>219072.11</v>
      </c>
      <c r="F1125" s="44"/>
      <c r="G1125" s="44"/>
      <c r="H1125" s="44"/>
      <c r="I1125" s="44"/>
      <c r="J1125" s="44"/>
      <c r="K1125" s="44"/>
      <c r="L1125" s="30"/>
      <c r="M1125" s="44"/>
      <c r="N1125" s="44"/>
      <c r="O1125" s="45"/>
      <c r="P1125" s="44"/>
      <c r="Q1125" s="44"/>
      <c r="R1125" s="44"/>
      <c r="S1125" s="44"/>
    </row>
    <row r="1126" spans="1:19" hidden="1" x14ac:dyDescent="0.25">
      <c r="A1126" s="35">
        <v>322</v>
      </c>
      <c r="B1126" s="46" t="s">
        <v>850</v>
      </c>
      <c r="C1126" s="95">
        <f t="shared" si="75"/>
        <v>160043.29</v>
      </c>
      <c r="D1126" s="43"/>
      <c r="E1126" s="44">
        <v>160043.29</v>
      </c>
      <c r="F1126" s="44"/>
      <c r="G1126" s="44"/>
      <c r="H1126" s="44"/>
      <c r="I1126" s="44"/>
      <c r="J1126" s="44"/>
      <c r="K1126" s="44"/>
      <c r="L1126" s="30"/>
      <c r="M1126" s="44"/>
      <c r="N1126" s="44"/>
      <c r="O1126" s="45"/>
      <c r="P1126" s="44"/>
      <c r="Q1126" s="44"/>
      <c r="R1126" s="44"/>
      <c r="S1126" s="44"/>
    </row>
    <row r="1127" spans="1:19" hidden="1" x14ac:dyDescent="0.25">
      <c r="A1127" s="35">
        <v>323</v>
      </c>
      <c r="B1127" s="46" t="s">
        <v>851</v>
      </c>
      <c r="C1127" s="95">
        <f t="shared" si="75"/>
        <v>179782.09</v>
      </c>
      <c r="D1127" s="43"/>
      <c r="E1127" s="44">
        <v>179782.09</v>
      </c>
      <c r="F1127" s="44"/>
      <c r="G1127" s="44"/>
      <c r="H1127" s="44"/>
      <c r="I1127" s="44"/>
      <c r="J1127" s="44"/>
      <c r="K1127" s="44"/>
      <c r="L1127" s="30"/>
      <c r="M1127" s="44"/>
      <c r="N1127" s="44"/>
      <c r="O1127" s="45"/>
      <c r="P1127" s="44"/>
      <c r="Q1127" s="44"/>
      <c r="R1127" s="44"/>
      <c r="S1127" s="44"/>
    </row>
    <row r="1128" spans="1:19" hidden="1" x14ac:dyDescent="0.25">
      <c r="A1128" s="153" t="s">
        <v>1159</v>
      </c>
      <c r="B1128" s="153"/>
      <c r="C1128" s="77">
        <f t="shared" si="75"/>
        <v>60648605.030000001</v>
      </c>
      <c r="D1128" s="49">
        <f t="shared" ref="D1128:S1128" si="76">ROUND(SUM(D1090:D1127),2)</f>
        <v>117320.72</v>
      </c>
      <c r="E1128" s="49">
        <f t="shared" si="76"/>
        <v>4497590.22</v>
      </c>
      <c r="F1128" s="49">
        <f t="shared" si="76"/>
        <v>416943.79</v>
      </c>
      <c r="G1128" s="49">
        <f t="shared" si="76"/>
        <v>11665869.99</v>
      </c>
      <c r="H1128" s="49">
        <f t="shared" si="76"/>
        <v>1118070.8600000001</v>
      </c>
      <c r="I1128" s="49">
        <f t="shared" si="76"/>
        <v>1118070.8600000001</v>
      </c>
      <c r="J1128" s="49">
        <f t="shared" si="76"/>
        <v>22192403.149999999</v>
      </c>
      <c r="K1128" s="49">
        <f t="shared" si="76"/>
        <v>0</v>
      </c>
      <c r="L1128" s="49">
        <f t="shared" si="76"/>
        <v>0</v>
      </c>
      <c r="M1128" s="49">
        <f t="shared" si="76"/>
        <v>0</v>
      </c>
      <c r="N1128" s="49">
        <f t="shared" si="76"/>
        <v>0</v>
      </c>
      <c r="O1128" s="49">
        <f t="shared" si="76"/>
        <v>0</v>
      </c>
      <c r="P1128" s="49">
        <f t="shared" si="76"/>
        <v>1152283.8</v>
      </c>
      <c r="Q1128" s="49">
        <f t="shared" si="76"/>
        <v>10383410.02</v>
      </c>
      <c r="R1128" s="49">
        <f t="shared" si="76"/>
        <v>7986641.6200000001</v>
      </c>
      <c r="S1128" s="49">
        <f t="shared" si="76"/>
        <v>0</v>
      </c>
    </row>
    <row r="1129" spans="1:19" ht="15.75" hidden="1" x14ac:dyDescent="0.25">
      <c r="A1129" s="140" t="s">
        <v>1064</v>
      </c>
      <c r="B1129" s="141"/>
      <c r="C1129" s="142"/>
      <c r="D1129" s="115"/>
      <c r="E1129" s="44"/>
      <c r="F1129" s="44"/>
      <c r="G1129" s="44"/>
      <c r="H1129" s="44"/>
      <c r="I1129" s="44"/>
      <c r="J1129" s="44"/>
      <c r="K1129" s="44"/>
      <c r="L1129" s="23"/>
      <c r="M1129" s="44"/>
      <c r="N1129" s="48"/>
      <c r="O1129" s="44"/>
      <c r="P1129" s="44"/>
      <c r="Q1129" s="44"/>
      <c r="R1129" s="44"/>
      <c r="S1129" s="48"/>
    </row>
    <row r="1130" spans="1:19" hidden="1" x14ac:dyDescent="0.25">
      <c r="A1130" s="35">
        <v>324</v>
      </c>
      <c r="B1130" s="42" t="s">
        <v>1049</v>
      </c>
      <c r="C1130" s="95">
        <f>ROUND(SUM(D1130+E1130+F1130+G1130+H1130+I1130+J1130+K1130+M1130+O1130+P1130+Q1130+R1130+S1130),2)</f>
        <v>219892.31</v>
      </c>
      <c r="D1130" s="43"/>
      <c r="E1130" s="44">
        <v>219892.31</v>
      </c>
      <c r="F1130" s="47"/>
      <c r="G1130" s="47"/>
      <c r="H1130" s="47"/>
      <c r="I1130" s="47"/>
      <c r="J1130" s="47"/>
      <c r="K1130" s="44"/>
      <c r="L1130" s="30"/>
      <c r="M1130" s="44"/>
      <c r="N1130" s="44"/>
      <c r="O1130" s="44"/>
      <c r="P1130" s="44"/>
      <c r="Q1130" s="48"/>
      <c r="R1130" s="44"/>
      <c r="S1130" s="44"/>
    </row>
    <row r="1131" spans="1:19" hidden="1" x14ac:dyDescent="0.25">
      <c r="A1131" s="147" t="s">
        <v>1230</v>
      </c>
      <c r="B1131" s="147"/>
      <c r="C1131" s="77">
        <f>ROUND(SUM(D1131+E1131+F1131+G1131+H1131+I1131+J1131+K1131+M1131+O1131+P1131+Q1131+R1131+S1131),2)</f>
        <v>219892.31</v>
      </c>
      <c r="D1131" s="49">
        <f t="shared" ref="D1131:M1131" si="77">ROUND(SUM(D1130:D1130),2)</f>
        <v>0</v>
      </c>
      <c r="E1131" s="49">
        <f t="shared" si="77"/>
        <v>219892.31</v>
      </c>
      <c r="F1131" s="49">
        <f t="shared" si="77"/>
        <v>0</v>
      </c>
      <c r="G1131" s="49">
        <f t="shared" si="77"/>
        <v>0</v>
      </c>
      <c r="H1131" s="49">
        <f t="shared" si="77"/>
        <v>0</v>
      </c>
      <c r="I1131" s="49">
        <f t="shared" si="77"/>
        <v>0</v>
      </c>
      <c r="J1131" s="49">
        <f t="shared" si="77"/>
        <v>0</v>
      </c>
      <c r="K1131" s="49">
        <f t="shared" si="77"/>
        <v>0</v>
      </c>
      <c r="L1131" s="49">
        <f t="shared" si="77"/>
        <v>0</v>
      </c>
      <c r="M1131" s="49">
        <f t="shared" si="77"/>
        <v>0</v>
      </c>
      <c r="N1131" s="116" t="s">
        <v>18</v>
      </c>
      <c r="O1131" s="49">
        <f>ROUND(SUM(O1130:O1130),2)</f>
        <v>0</v>
      </c>
      <c r="P1131" s="49">
        <f>ROUND(SUM(P1130:P1130),2)</f>
        <v>0</v>
      </c>
      <c r="Q1131" s="49">
        <f>ROUND(SUM(Q1130:Q1130),2)</f>
        <v>0</v>
      </c>
      <c r="R1131" s="49">
        <f>ROUND(SUM(R1130:R1130),2)</f>
        <v>0</v>
      </c>
      <c r="S1131" s="49">
        <f>ROUND(SUM(S1130:S1130),2)</f>
        <v>0</v>
      </c>
    </row>
    <row r="1132" spans="1:19" ht="15.75" hidden="1" x14ac:dyDescent="0.25">
      <c r="A1132" s="150" t="s">
        <v>1160</v>
      </c>
      <c r="B1132" s="151"/>
      <c r="C1132" s="152"/>
      <c r="D1132" s="81"/>
      <c r="E1132" s="44"/>
      <c r="F1132" s="44"/>
      <c r="G1132" s="44"/>
      <c r="H1132" s="44"/>
      <c r="I1132" s="44"/>
      <c r="J1132" s="44"/>
      <c r="K1132" s="44"/>
      <c r="L1132" s="35"/>
      <c r="M1132" s="48"/>
      <c r="N1132" s="49"/>
      <c r="O1132" s="48"/>
      <c r="P1132" s="48"/>
      <c r="Q1132" s="48"/>
      <c r="R1132" s="48"/>
      <c r="S1132" s="48"/>
    </row>
    <row r="1133" spans="1:19" hidden="1" x14ac:dyDescent="0.25">
      <c r="A1133" s="35">
        <v>325</v>
      </c>
      <c r="B1133" s="110" t="s">
        <v>348</v>
      </c>
      <c r="C1133" s="95">
        <f t="shared" ref="C1133:C1140" si="78">ROUND(SUM(D1133+E1133+F1133+G1133+H1133+I1133+J1133+K1133+M1133+O1133+P1133+Q1133+R1133+S1133),2)</f>
        <v>11393319.539999999</v>
      </c>
      <c r="D1133" s="43">
        <v>105876.21</v>
      </c>
      <c r="E1133" s="44"/>
      <c r="F1133" s="44">
        <v>3033442.89</v>
      </c>
      <c r="G1133" s="44">
        <v>8254000.4400000004</v>
      </c>
      <c r="H1133" s="44"/>
      <c r="I1133" s="44"/>
      <c r="J1133" s="44"/>
      <c r="K1133" s="44"/>
      <c r="L1133" s="61"/>
      <c r="M1133" s="44"/>
      <c r="N1133" s="118"/>
      <c r="O1133" s="48"/>
      <c r="P1133" s="44"/>
      <c r="Q1133" s="44"/>
      <c r="R1133" s="44"/>
      <c r="S1133" s="44"/>
    </row>
    <row r="1134" spans="1:19" hidden="1" x14ac:dyDescent="0.25">
      <c r="A1134" s="35">
        <v>326</v>
      </c>
      <c r="B1134" s="110" t="s">
        <v>350</v>
      </c>
      <c r="C1134" s="95">
        <f t="shared" si="78"/>
        <v>17170610.449999999</v>
      </c>
      <c r="D1134" s="43">
        <v>159563.62</v>
      </c>
      <c r="E1134" s="44"/>
      <c r="F1134" s="44"/>
      <c r="G1134" s="44">
        <v>8196323.2300000004</v>
      </c>
      <c r="H1134" s="44"/>
      <c r="I1134" s="44"/>
      <c r="J1134" s="44"/>
      <c r="K1134" s="44"/>
      <c r="L1134" s="61"/>
      <c r="M1134" s="44"/>
      <c r="N1134" s="118"/>
      <c r="O1134" s="48"/>
      <c r="P1134" s="44"/>
      <c r="Q1134" s="44"/>
      <c r="R1134" s="44">
        <v>8814723.5999999996</v>
      </c>
      <c r="S1134" s="44"/>
    </row>
    <row r="1135" spans="1:19" hidden="1" x14ac:dyDescent="0.25">
      <c r="A1135" s="35">
        <v>327</v>
      </c>
      <c r="B1135" s="46" t="s">
        <v>353</v>
      </c>
      <c r="C1135" s="95">
        <f t="shared" si="78"/>
        <v>7003727.8899999997</v>
      </c>
      <c r="D1135" s="43">
        <v>65084.479999999996</v>
      </c>
      <c r="E1135" s="44"/>
      <c r="F1135" s="44">
        <v>1513758</v>
      </c>
      <c r="G1135" s="44"/>
      <c r="H1135" s="44"/>
      <c r="I1135" s="44"/>
      <c r="J1135" s="44"/>
      <c r="K1135" s="44"/>
      <c r="L1135" s="30"/>
      <c r="M1135" s="44"/>
      <c r="N1135" s="44" t="s">
        <v>54</v>
      </c>
      <c r="O1135" s="48">
        <v>5424885.4100000001</v>
      </c>
      <c r="P1135" s="44"/>
      <c r="Q1135" s="47"/>
      <c r="R1135" s="44"/>
      <c r="S1135" s="44"/>
    </row>
    <row r="1136" spans="1:19" hidden="1" x14ac:dyDescent="0.25">
      <c r="A1136" s="35">
        <v>328</v>
      </c>
      <c r="B1136" s="46" t="s">
        <v>356</v>
      </c>
      <c r="C1136" s="95">
        <f t="shared" si="78"/>
        <v>12043734.880000001</v>
      </c>
      <c r="D1136" s="43">
        <v>111920.42</v>
      </c>
      <c r="E1136" s="44"/>
      <c r="F1136" s="44"/>
      <c r="G1136" s="44"/>
      <c r="H1136" s="44"/>
      <c r="I1136" s="44"/>
      <c r="J1136" s="44"/>
      <c r="K1136" s="44"/>
      <c r="L1136" s="30"/>
      <c r="M1136" s="44"/>
      <c r="N1136" s="44" t="s">
        <v>54</v>
      </c>
      <c r="O1136" s="48">
        <v>11931814.460000001</v>
      </c>
      <c r="P1136" s="44"/>
      <c r="Q1136" s="45"/>
      <c r="R1136" s="44"/>
      <c r="S1136" s="44"/>
    </row>
    <row r="1137" spans="1:19" hidden="1" x14ac:dyDescent="0.25">
      <c r="A1137" s="35">
        <v>329</v>
      </c>
      <c r="B1137" s="46" t="s">
        <v>358</v>
      </c>
      <c r="C1137" s="95">
        <f t="shared" si="78"/>
        <v>22155627.719999999</v>
      </c>
      <c r="D1137" s="43">
        <v>205888.56</v>
      </c>
      <c r="E1137" s="44"/>
      <c r="F1137" s="48">
        <v>2874326.99</v>
      </c>
      <c r="G1137" s="44">
        <v>8270453.1900000004</v>
      </c>
      <c r="H1137" s="48"/>
      <c r="I1137" s="48"/>
      <c r="J1137" s="48"/>
      <c r="K1137" s="44"/>
      <c r="L1137" s="30"/>
      <c r="M1137" s="44"/>
      <c r="N1137" s="44" t="s">
        <v>54</v>
      </c>
      <c r="O1137" s="45">
        <v>10804958.98</v>
      </c>
      <c r="P1137" s="44"/>
      <c r="Q1137" s="48"/>
      <c r="R1137" s="44"/>
      <c r="S1137" s="44"/>
    </row>
    <row r="1138" spans="1:19" hidden="1" x14ac:dyDescent="0.25">
      <c r="A1138" s="35">
        <v>330</v>
      </c>
      <c r="B1138" s="46" t="s">
        <v>360</v>
      </c>
      <c r="C1138" s="95">
        <f t="shared" si="78"/>
        <v>17382620.609999999</v>
      </c>
      <c r="D1138" s="43">
        <v>161533.79999999999</v>
      </c>
      <c r="E1138" s="44"/>
      <c r="F1138" s="47">
        <v>2092887</v>
      </c>
      <c r="G1138" s="44"/>
      <c r="H1138" s="44"/>
      <c r="I1138" s="44"/>
      <c r="J1138" s="44"/>
      <c r="K1138" s="44"/>
      <c r="L1138" s="30"/>
      <c r="M1138" s="44"/>
      <c r="N1138" s="44" t="s">
        <v>54</v>
      </c>
      <c r="O1138" s="45">
        <v>15128199.809999999</v>
      </c>
      <c r="P1138" s="44"/>
      <c r="Q1138" s="47"/>
      <c r="R1138" s="44"/>
      <c r="S1138" s="44"/>
    </row>
    <row r="1139" spans="1:19" hidden="1" x14ac:dyDescent="0.25">
      <c r="A1139" s="35">
        <v>331</v>
      </c>
      <c r="B1139" s="46" t="s">
        <v>361</v>
      </c>
      <c r="C1139" s="95">
        <f t="shared" si="78"/>
        <v>16778714.390000001</v>
      </c>
      <c r="D1139" s="43">
        <v>155921.79999999999</v>
      </c>
      <c r="E1139" s="44"/>
      <c r="F1139" s="44"/>
      <c r="G1139" s="44"/>
      <c r="H1139" s="44"/>
      <c r="I1139" s="44"/>
      <c r="J1139" s="44"/>
      <c r="K1139" s="44"/>
      <c r="L1139" s="30"/>
      <c r="M1139" s="44"/>
      <c r="N1139" s="44" t="s">
        <v>54</v>
      </c>
      <c r="O1139" s="45">
        <v>11236688.34</v>
      </c>
      <c r="P1139" s="44">
        <v>5386104.25</v>
      </c>
      <c r="Q1139" s="44"/>
      <c r="R1139" s="44"/>
      <c r="S1139" s="44"/>
    </row>
    <row r="1140" spans="1:19" hidden="1" x14ac:dyDescent="0.25">
      <c r="A1140" s="176" t="s">
        <v>1161</v>
      </c>
      <c r="B1140" s="177"/>
      <c r="C1140" s="77">
        <f t="shared" si="78"/>
        <v>103928355.48</v>
      </c>
      <c r="D1140" s="49">
        <f t="shared" ref="D1140:M1140" si="79">ROUND(SUM(D1133:D1139),2)</f>
        <v>965788.89</v>
      </c>
      <c r="E1140" s="49">
        <f t="shared" si="79"/>
        <v>0</v>
      </c>
      <c r="F1140" s="49">
        <f t="shared" si="79"/>
        <v>9514414.8800000008</v>
      </c>
      <c r="G1140" s="49">
        <f t="shared" si="79"/>
        <v>24720776.859999999</v>
      </c>
      <c r="H1140" s="49">
        <f t="shared" si="79"/>
        <v>0</v>
      </c>
      <c r="I1140" s="49">
        <f t="shared" si="79"/>
        <v>0</v>
      </c>
      <c r="J1140" s="49">
        <f t="shared" si="79"/>
        <v>0</v>
      </c>
      <c r="K1140" s="49">
        <f t="shared" si="79"/>
        <v>0</v>
      </c>
      <c r="L1140" s="49">
        <f t="shared" si="79"/>
        <v>0</v>
      </c>
      <c r="M1140" s="49">
        <f t="shared" si="79"/>
        <v>0</v>
      </c>
      <c r="N1140" s="116" t="s">
        <v>18</v>
      </c>
      <c r="O1140" s="49">
        <f>ROUND(SUM(O1133:O1139),2)</f>
        <v>54526547</v>
      </c>
      <c r="P1140" s="49">
        <f>ROUND(SUM(P1133:P1139),2)</f>
        <v>5386104.25</v>
      </c>
      <c r="Q1140" s="49">
        <f>ROUND(SUM(Q1133:Q1139),2)</f>
        <v>0</v>
      </c>
      <c r="R1140" s="49">
        <f>ROUND(SUM(R1133:R1139),2)</f>
        <v>8814723.5999999996</v>
      </c>
      <c r="S1140" s="49">
        <f>ROUND(SUM(S1133:S1139),2)</f>
        <v>0</v>
      </c>
    </row>
    <row r="1141" spans="1:19" ht="15.75" hidden="1" x14ac:dyDescent="0.25">
      <c r="A1141" s="161" t="s">
        <v>1162</v>
      </c>
      <c r="B1141" s="162"/>
      <c r="C1141" s="167"/>
      <c r="D1141" s="30"/>
      <c r="E1141" s="44"/>
      <c r="F1141" s="44"/>
      <c r="G1141" s="44"/>
      <c r="H1141" s="44"/>
      <c r="I1141" s="44"/>
      <c r="J1141" s="44"/>
      <c r="K1141" s="44"/>
      <c r="L1141" s="72"/>
      <c r="M1141" s="48"/>
      <c r="N1141" s="77"/>
      <c r="O1141" s="48"/>
      <c r="P1141" s="48"/>
      <c r="Q1141" s="48"/>
      <c r="R1141" s="48"/>
      <c r="S1141" s="48"/>
    </row>
    <row r="1142" spans="1:19" hidden="1" x14ac:dyDescent="0.25">
      <c r="A1142" s="35">
        <v>332</v>
      </c>
      <c r="B1142" s="46" t="s">
        <v>362</v>
      </c>
      <c r="C1142" s="95">
        <f t="shared" ref="C1142:C1160" si="80">ROUND(SUM(D1142+E1142+F1142+G1142+H1142+I1142+J1142+K1142+M1142+O1142+P1142+Q1142+R1142+S1142),2)</f>
        <v>14062087.16</v>
      </c>
      <c r="D1142" s="43">
        <v>27087.559999999998</v>
      </c>
      <c r="E1142" s="44"/>
      <c r="F1142" s="44">
        <v>2390042.4</v>
      </c>
      <c r="G1142" s="44">
        <v>6265224</v>
      </c>
      <c r="H1142" s="44">
        <v>2773023.6</v>
      </c>
      <c r="I1142" s="44">
        <v>811981.2</v>
      </c>
      <c r="J1142" s="44">
        <v>1794728.4</v>
      </c>
      <c r="K1142" s="44"/>
      <c r="L1142" s="30"/>
      <c r="M1142" s="44"/>
      <c r="N1142" s="44"/>
      <c r="O1142" s="48"/>
      <c r="P1142" s="44"/>
      <c r="Q1142" s="47"/>
      <c r="R1142" s="44"/>
      <c r="S1142" s="44"/>
    </row>
    <row r="1143" spans="1:19" ht="21" hidden="1" customHeight="1" x14ac:dyDescent="0.25">
      <c r="A1143" s="35">
        <v>333</v>
      </c>
      <c r="B1143" s="46" t="s">
        <v>364</v>
      </c>
      <c r="C1143" s="95">
        <f t="shared" si="80"/>
        <v>3395132.02</v>
      </c>
      <c r="D1143" s="43">
        <v>42280.17</v>
      </c>
      <c r="E1143" s="44"/>
      <c r="F1143" s="44">
        <v>424259.93</v>
      </c>
      <c r="G1143" s="44">
        <v>1377304.68</v>
      </c>
      <c r="H1143" s="44">
        <v>753126.38</v>
      </c>
      <c r="I1143" s="44">
        <v>431470.16</v>
      </c>
      <c r="J1143" s="44">
        <v>366690.7</v>
      </c>
      <c r="K1143" s="44"/>
      <c r="L1143" s="30"/>
      <c r="M1143" s="44"/>
      <c r="N1143" s="44"/>
      <c r="O1143" s="48"/>
      <c r="P1143" s="44"/>
      <c r="Q1143" s="47"/>
      <c r="R1143" s="44"/>
      <c r="S1143" s="44"/>
    </row>
    <row r="1144" spans="1:19" ht="21.75" hidden="1" customHeight="1" x14ac:dyDescent="0.25">
      <c r="A1144" s="35">
        <v>334</v>
      </c>
      <c r="B1144" s="46" t="s">
        <v>368</v>
      </c>
      <c r="C1144" s="95">
        <f t="shared" si="80"/>
        <v>3045956.97</v>
      </c>
      <c r="D1144" s="43">
        <v>5867.37</v>
      </c>
      <c r="E1144" s="44"/>
      <c r="F1144" s="44"/>
      <c r="G1144" s="44"/>
      <c r="H1144" s="44"/>
      <c r="I1144" s="44"/>
      <c r="J1144" s="44"/>
      <c r="K1144" s="44"/>
      <c r="L1144" s="30"/>
      <c r="M1144" s="44"/>
      <c r="N1144" s="44"/>
      <c r="O1144" s="48"/>
      <c r="P1144" s="44"/>
      <c r="Q1144" s="47"/>
      <c r="R1144" s="44">
        <v>3040089.6</v>
      </c>
      <c r="S1144" s="44"/>
    </row>
    <row r="1145" spans="1:19" ht="24.75" hidden="1" customHeight="1" x14ac:dyDescent="0.25">
      <c r="A1145" s="35">
        <v>335</v>
      </c>
      <c r="B1145" s="46" t="s">
        <v>369</v>
      </c>
      <c r="C1145" s="95">
        <f t="shared" si="80"/>
        <v>2913483.39</v>
      </c>
      <c r="D1145" s="43">
        <v>5612.19</v>
      </c>
      <c r="E1145" s="44"/>
      <c r="F1145" s="44"/>
      <c r="G1145" s="44"/>
      <c r="H1145" s="44"/>
      <c r="I1145" s="44"/>
      <c r="J1145" s="44"/>
      <c r="K1145" s="44"/>
      <c r="L1145" s="30"/>
      <c r="M1145" s="44"/>
      <c r="N1145" s="44"/>
      <c r="O1145" s="48"/>
      <c r="P1145" s="44"/>
      <c r="Q1145" s="47"/>
      <c r="R1145" s="44">
        <v>2907871.2</v>
      </c>
      <c r="S1145" s="44"/>
    </row>
    <row r="1146" spans="1:19" ht="28.5" hidden="1" customHeight="1" x14ac:dyDescent="0.25">
      <c r="A1146" s="35">
        <v>336</v>
      </c>
      <c r="B1146" s="46" t="s">
        <v>852</v>
      </c>
      <c r="C1146" s="95">
        <f t="shared" si="80"/>
        <v>176361.71</v>
      </c>
      <c r="D1146" s="43"/>
      <c r="E1146" s="44">
        <v>176361.71</v>
      </c>
      <c r="F1146" s="47"/>
      <c r="G1146" s="47"/>
      <c r="H1146" s="47"/>
      <c r="I1146" s="47"/>
      <c r="J1146" s="47"/>
      <c r="K1146" s="44"/>
      <c r="L1146" s="30"/>
      <c r="M1146" s="44"/>
      <c r="N1146" s="44"/>
      <c r="O1146" s="48"/>
      <c r="P1146" s="44"/>
      <c r="Q1146" s="44"/>
      <c r="R1146" s="44"/>
      <c r="S1146" s="44"/>
    </row>
    <row r="1147" spans="1:19" ht="26.25" hidden="1" customHeight="1" x14ac:dyDescent="0.25">
      <c r="A1147" s="35">
        <v>337</v>
      </c>
      <c r="B1147" s="46" t="s">
        <v>853</v>
      </c>
      <c r="C1147" s="95">
        <f t="shared" si="80"/>
        <v>280463.28000000003</v>
      </c>
      <c r="D1147" s="43"/>
      <c r="E1147" s="44">
        <v>280463.28000000003</v>
      </c>
      <c r="F1147" s="44"/>
      <c r="G1147" s="44"/>
      <c r="H1147" s="44"/>
      <c r="I1147" s="44"/>
      <c r="J1147" s="44"/>
      <c r="K1147" s="44"/>
      <c r="L1147" s="30"/>
      <c r="M1147" s="44"/>
      <c r="N1147" s="44"/>
      <c r="O1147" s="45"/>
      <c r="P1147" s="44"/>
      <c r="Q1147" s="44"/>
      <c r="R1147" s="44"/>
      <c r="S1147" s="44"/>
    </row>
    <row r="1148" spans="1:19" ht="23.25" hidden="1" customHeight="1" x14ac:dyDescent="0.25">
      <c r="A1148" s="35">
        <v>338</v>
      </c>
      <c r="B1148" s="46" t="s">
        <v>854</v>
      </c>
      <c r="C1148" s="95">
        <f t="shared" si="80"/>
        <v>305735.12</v>
      </c>
      <c r="D1148" s="43"/>
      <c r="E1148" s="44">
        <v>305735.12</v>
      </c>
      <c r="F1148" s="44"/>
      <c r="G1148" s="44"/>
      <c r="H1148" s="44"/>
      <c r="I1148" s="44"/>
      <c r="J1148" s="44"/>
      <c r="K1148" s="44"/>
      <c r="L1148" s="30"/>
      <c r="M1148" s="44"/>
      <c r="N1148" s="44"/>
      <c r="O1148" s="45"/>
      <c r="P1148" s="44"/>
      <c r="Q1148" s="44"/>
      <c r="R1148" s="44"/>
      <c r="S1148" s="44"/>
    </row>
    <row r="1149" spans="1:19" ht="25.5" hidden="1" customHeight="1" x14ac:dyDescent="0.25">
      <c r="A1149" s="35">
        <v>339</v>
      </c>
      <c r="B1149" s="46" t="s">
        <v>855</v>
      </c>
      <c r="C1149" s="95">
        <f t="shared" si="80"/>
        <v>282600.51</v>
      </c>
      <c r="D1149" s="43"/>
      <c r="E1149" s="44">
        <v>282600.51</v>
      </c>
      <c r="F1149" s="44"/>
      <c r="G1149" s="44"/>
      <c r="H1149" s="44"/>
      <c r="I1149" s="44"/>
      <c r="J1149" s="44"/>
      <c r="K1149" s="44"/>
      <c r="L1149" s="30"/>
      <c r="M1149" s="44"/>
      <c r="N1149" s="44"/>
      <c r="O1149" s="45"/>
      <c r="P1149" s="44"/>
      <c r="Q1149" s="44"/>
      <c r="R1149" s="44"/>
      <c r="S1149" s="44"/>
    </row>
    <row r="1150" spans="1:19" hidden="1" x14ac:dyDescent="0.25">
      <c r="A1150" s="35">
        <v>340</v>
      </c>
      <c r="B1150" s="46" t="s">
        <v>370</v>
      </c>
      <c r="C1150" s="95">
        <f t="shared" si="80"/>
        <v>2887746.61</v>
      </c>
      <c r="D1150" s="43">
        <v>5562.61</v>
      </c>
      <c r="E1150" s="44"/>
      <c r="F1150" s="44"/>
      <c r="G1150" s="44"/>
      <c r="H1150" s="44"/>
      <c r="I1150" s="44"/>
      <c r="J1150" s="44">
        <v>339156</v>
      </c>
      <c r="K1150" s="44"/>
      <c r="L1150" s="30"/>
      <c r="M1150" s="44"/>
      <c r="N1150" s="44"/>
      <c r="O1150" s="48"/>
      <c r="P1150" s="44"/>
      <c r="Q1150" s="47">
        <v>2543028</v>
      </c>
      <c r="R1150" s="44"/>
      <c r="S1150" s="44"/>
    </row>
    <row r="1151" spans="1:19" hidden="1" x14ac:dyDescent="0.25">
      <c r="A1151" s="35">
        <v>341</v>
      </c>
      <c r="B1151" s="46" t="s">
        <v>371</v>
      </c>
      <c r="C1151" s="95">
        <f t="shared" si="80"/>
        <v>2169859.36</v>
      </c>
      <c r="D1151" s="43">
        <v>4179.76</v>
      </c>
      <c r="E1151" s="44"/>
      <c r="F1151" s="44"/>
      <c r="G1151" s="44"/>
      <c r="H1151" s="44"/>
      <c r="I1151" s="44"/>
      <c r="J1151" s="44">
        <v>301670.40000000002</v>
      </c>
      <c r="K1151" s="44"/>
      <c r="L1151" s="30"/>
      <c r="M1151" s="44"/>
      <c r="N1151" s="44"/>
      <c r="O1151" s="48"/>
      <c r="P1151" s="44"/>
      <c r="Q1151" s="47">
        <v>1864009.2</v>
      </c>
      <c r="R1151" s="44"/>
      <c r="S1151" s="44"/>
    </row>
    <row r="1152" spans="1:19" hidden="1" x14ac:dyDescent="0.25">
      <c r="A1152" s="35">
        <v>342</v>
      </c>
      <c r="B1152" s="46" t="s">
        <v>372</v>
      </c>
      <c r="C1152" s="95">
        <f t="shared" si="80"/>
        <v>4847845.12</v>
      </c>
      <c r="D1152" s="43">
        <v>9338.32</v>
      </c>
      <c r="E1152" s="44"/>
      <c r="F1152" s="44"/>
      <c r="G1152" s="44"/>
      <c r="H1152" s="44"/>
      <c r="I1152" s="44"/>
      <c r="J1152" s="44">
        <v>339156</v>
      </c>
      <c r="K1152" s="44"/>
      <c r="L1152" s="30"/>
      <c r="M1152" s="44"/>
      <c r="N1152" s="44"/>
      <c r="O1152" s="44"/>
      <c r="P1152" s="44"/>
      <c r="Q1152" s="45">
        <v>4499350.8</v>
      </c>
      <c r="R1152" s="44"/>
      <c r="S1152" s="44"/>
    </row>
    <row r="1153" spans="1:19" hidden="1" x14ac:dyDescent="0.25">
      <c r="A1153" s="35">
        <v>343</v>
      </c>
      <c r="B1153" s="46" t="s">
        <v>373</v>
      </c>
      <c r="C1153" s="95">
        <f t="shared" si="80"/>
        <v>9612135.2899999991</v>
      </c>
      <c r="D1153" s="43">
        <v>18515.690000000002</v>
      </c>
      <c r="E1153" s="44"/>
      <c r="F1153" s="44"/>
      <c r="G1153" s="44"/>
      <c r="H1153" s="44"/>
      <c r="I1153" s="44"/>
      <c r="J1153" s="44"/>
      <c r="K1153" s="44"/>
      <c r="L1153" s="30"/>
      <c r="M1153" s="44"/>
      <c r="N1153" s="44"/>
      <c r="O1153" s="48"/>
      <c r="P1153" s="44">
        <v>3229056</v>
      </c>
      <c r="Q1153" s="45">
        <v>6364563.5999999996</v>
      </c>
      <c r="R1153" s="44"/>
      <c r="S1153" s="44"/>
    </row>
    <row r="1154" spans="1:19" hidden="1" x14ac:dyDescent="0.25">
      <c r="A1154" s="35">
        <v>344</v>
      </c>
      <c r="B1154" s="46" t="s">
        <v>374</v>
      </c>
      <c r="C1154" s="95">
        <f t="shared" si="80"/>
        <v>6349892.4900000002</v>
      </c>
      <c r="D1154" s="43">
        <v>12231.69</v>
      </c>
      <c r="E1154" s="44"/>
      <c r="F1154" s="48"/>
      <c r="G1154" s="44"/>
      <c r="H1154" s="48"/>
      <c r="I1154" s="48"/>
      <c r="J1154" s="48"/>
      <c r="K1154" s="44"/>
      <c r="L1154" s="30"/>
      <c r="M1154" s="44"/>
      <c r="N1154" s="44"/>
      <c r="O1154" s="48"/>
      <c r="P1154" s="44"/>
      <c r="Q1154" s="45">
        <v>6337660.7999999998</v>
      </c>
      <c r="R1154" s="44"/>
      <c r="S1154" s="44"/>
    </row>
    <row r="1155" spans="1:19" hidden="1" x14ac:dyDescent="0.25">
      <c r="A1155" s="35">
        <v>345</v>
      </c>
      <c r="B1155" s="46" t="s">
        <v>375</v>
      </c>
      <c r="C1155" s="95">
        <f t="shared" si="80"/>
        <v>13512925.43</v>
      </c>
      <c r="D1155" s="43">
        <v>224703.83</v>
      </c>
      <c r="E1155" s="44"/>
      <c r="F1155" s="44"/>
      <c r="G1155" s="44">
        <v>5971129.2000000002</v>
      </c>
      <c r="H1155" s="44">
        <v>1820840.4</v>
      </c>
      <c r="I1155" s="44">
        <v>751045.2</v>
      </c>
      <c r="J1155" s="44">
        <v>1241386.8</v>
      </c>
      <c r="K1155" s="44"/>
      <c r="L1155" s="30"/>
      <c r="M1155" s="44"/>
      <c r="N1155" s="44"/>
      <c r="O1155" s="48"/>
      <c r="P1155" s="44"/>
      <c r="Q1155" s="47">
        <v>3503820</v>
      </c>
      <c r="R1155" s="44"/>
      <c r="S1155" s="44"/>
    </row>
    <row r="1156" spans="1:19" hidden="1" x14ac:dyDescent="0.25">
      <c r="A1156" s="35">
        <v>346</v>
      </c>
      <c r="B1156" s="46" t="s">
        <v>376</v>
      </c>
      <c r="C1156" s="95">
        <f t="shared" si="80"/>
        <v>26289935.460000001</v>
      </c>
      <c r="D1156" s="43">
        <v>437170.26</v>
      </c>
      <c r="E1156" s="44"/>
      <c r="F1156" s="44">
        <v>2941248</v>
      </c>
      <c r="G1156" s="44"/>
      <c r="H1156" s="44"/>
      <c r="I1156" s="44"/>
      <c r="J1156" s="44"/>
      <c r="K1156" s="44"/>
      <c r="L1156" s="30"/>
      <c r="M1156" s="44"/>
      <c r="N1156" s="44" t="s">
        <v>102</v>
      </c>
      <c r="O1156" s="48">
        <v>14233274.4</v>
      </c>
      <c r="P1156" s="44"/>
      <c r="Q1156" s="47">
        <v>8678242.8000000007</v>
      </c>
      <c r="R1156" s="44"/>
      <c r="S1156" s="44"/>
    </row>
    <row r="1157" spans="1:19" hidden="1" x14ac:dyDescent="0.25">
      <c r="A1157" s="35">
        <v>347</v>
      </c>
      <c r="B1157" s="46" t="s">
        <v>856</v>
      </c>
      <c r="C1157" s="95">
        <f t="shared" si="80"/>
        <v>420360.59</v>
      </c>
      <c r="D1157" s="43"/>
      <c r="E1157" s="44">
        <v>420360.59</v>
      </c>
      <c r="F1157" s="44"/>
      <c r="G1157" s="44"/>
      <c r="H1157" s="44"/>
      <c r="I1157" s="44"/>
      <c r="J1157" s="44"/>
      <c r="K1157" s="44"/>
      <c r="L1157" s="30"/>
      <c r="M1157" s="44"/>
      <c r="N1157" s="44"/>
      <c r="O1157" s="45"/>
      <c r="P1157" s="44"/>
      <c r="Q1157" s="44"/>
      <c r="R1157" s="44"/>
      <c r="S1157" s="44"/>
    </row>
    <row r="1158" spans="1:19" hidden="1" x14ac:dyDescent="0.25">
      <c r="A1158" s="35">
        <v>348</v>
      </c>
      <c r="B1158" s="46" t="s">
        <v>1025</v>
      </c>
      <c r="C1158" s="95">
        <f t="shared" si="80"/>
        <v>73212</v>
      </c>
      <c r="D1158" s="43"/>
      <c r="E1158" s="44">
        <v>73212</v>
      </c>
      <c r="F1158" s="44"/>
      <c r="G1158" s="44"/>
      <c r="H1158" s="44"/>
      <c r="I1158" s="44"/>
      <c r="J1158" s="44"/>
      <c r="K1158" s="44"/>
      <c r="L1158" s="30"/>
      <c r="M1158" s="44"/>
      <c r="N1158" s="44"/>
      <c r="O1158" s="45"/>
      <c r="P1158" s="44"/>
      <c r="Q1158" s="44"/>
      <c r="R1158" s="44"/>
      <c r="S1158" s="44"/>
    </row>
    <row r="1159" spans="1:19" hidden="1" x14ac:dyDescent="0.25">
      <c r="A1159" s="35">
        <v>349</v>
      </c>
      <c r="B1159" s="46" t="s">
        <v>857</v>
      </c>
      <c r="C1159" s="95">
        <f t="shared" si="80"/>
        <v>198290.93</v>
      </c>
      <c r="D1159" s="43"/>
      <c r="E1159" s="44">
        <v>198290.93</v>
      </c>
      <c r="F1159" s="44"/>
      <c r="G1159" s="44"/>
      <c r="H1159" s="44"/>
      <c r="I1159" s="44"/>
      <c r="J1159" s="44"/>
      <c r="K1159" s="44"/>
      <c r="L1159" s="30"/>
      <c r="M1159" s="44"/>
      <c r="N1159" s="44"/>
      <c r="O1159" s="45"/>
      <c r="P1159" s="44"/>
      <c r="Q1159" s="44"/>
      <c r="R1159" s="44"/>
      <c r="S1159" s="44"/>
    </row>
    <row r="1160" spans="1:19" hidden="1" x14ac:dyDescent="0.25">
      <c r="A1160" s="178" t="s">
        <v>1163</v>
      </c>
      <c r="B1160" s="179"/>
      <c r="C1160" s="77">
        <f t="shared" si="80"/>
        <v>90824023.439999998</v>
      </c>
      <c r="D1160" s="49">
        <f t="shared" ref="D1160:M1160" si="81">ROUND(SUM(D1142:D1159),2)</f>
        <v>792549.45</v>
      </c>
      <c r="E1160" s="49">
        <f t="shared" si="81"/>
        <v>1737024.14</v>
      </c>
      <c r="F1160" s="49">
        <f t="shared" si="81"/>
        <v>5755550.3300000001</v>
      </c>
      <c r="G1160" s="49">
        <f t="shared" si="81"/>
        <v>13613657.880000001</v>
      </c>
      <c r="H1160" s="49">
        <f t="shared" si="81"/>
        <v>5346990.38</v>
      </c>
      <c r="I1160" s="49">
        <f t="shared" si="81"/>
        <v>1994496.56</v>
      </c>
      <c r="J1160" s="49">
        <f t="shared" si="81"/>
        <v>4382788.3</v>
      </c>
      <c r="K1160" s="49">
        <f t="shared" si="81"/>
        <v>0</v>
      </c>
      <c r="L1160" s="49">
        <f t="shared" si="81"/>
        <v>0</v>
      </c>
      <c r="M1160" s="49">
        <f t="shared" si="81"/>
        <v>0</v>
      </c>
      <c r="N1160" s="116" t="s">
        <v>18</v>
      </c>
      <c r="O1160" s="49">
        <f>ROUND(SUM(O1142:O1159),2)</f>
        <v>14233274.4</v>
      </c>
      <c r="P1160" s="49">
        <f>ROUND(SUM(P1142:P1159),2)</f>
        <v>3229056</v>
      </c>
      <c r="Q1160" s="49">
        <f>ROUND(SUM(Q1142:Q1159),2)</f>
        <v>33790675.200000003</v>
      </c>
      <c r="R1160" s="49">
        <f>ROUND(SUM(R1142:R1159),2)</f>
        <v>5947960.7999999998</v>
      </c>
      <c r="S1160" s="49">
        <f>ROUND(SUM(S1142:S1159),2)</f>
        <v>0</v>
      </c>
    </row>
    <row r="1161" spans="1:19" ht="15.75" hidden="1" x14ac:dyDescent="0.25">
      <c r="A1161" s="170" t="s">
        <v>1164</v>
      </c>
      <c r="B1161" s="171"/>
      <c r="C1161" s="172"/>
      <c r="D1161" s="44"/>
      <c r="E1161" s="44"/>
      <c r="F1161" s="44"/>
      <c r="G1161" s="44"/>
      <c r="H1161" s="44"/>
      <c r="I1161" s="44"/>
      <c r="J1161" s="44"/>
      <c r="K1161" s="44"/>
      <c r="L1161" s="72"/>
      <c r="M1161" s="48"/>
      <c r="N1161" s="49"/>
      <c r="O1161" s="48"/>
      <c r="P1161" s="48"/>
      <c r="Q1161" s="48"/>
      <c r="R1161" s="48"/>
      <c r="S1161" s="48"/>
    </row>
    <row r="1162" spans="1:19" hidden="1" x14ac:dyDescent="0.25">
      <c r="A1162" s="35">
        <v>350</v>
      </c>
      <c r="B1162" s="36" t="s">
        <v>313</v>
      </c>
      <c r="C1162" s="37">
        <f>ROUND(SUM(D1162+E1162+F1162+G1162+H1162+I1162+J1162+K1162+M1162+O1162+Q1162+S1162),2)</f>
        <v>507661.2</v>
      </c>
      <c r="D1162" s="37"/>
      <c r="E1162" s="44"/>
      <c r="F1162" s="37"/>
      <c r="G1162" s="37"/>
      <c r="H1162" s="37"/>
      <c r="I1162" s="92"/>
      <c r="J1162" s="44">
        <v>507661.2</v>
      </c>
      <c r="K1162" s="92"/>
      <c r="L1162" s="93"/>
      <c r="M1162" s="92"/>
      <c r="N1162" s="92"/>
      <c r="O1162" s="92"/>
      <c r="P1162" s="92"/>
      <c r="Q1162" s="92"/>
      <c r="R1162" s="92"/>
      <c r="S1162" s="92"/>
    </row>
    <row r="1163" spans="1:19" hidden="1" x14ac:dyDescent="0.25">
      <c r="A1163" s="35">
        <v>351</v>
      </c>
      <c r="B1163" s="46" t="s">
        <v>330</v>
      </c>
      <c r="C1163" s="95">
        <f t="shared" ref="C1163:C1174" si="82">ROUND(SUM(D1163+E1163+F1163+G1163+H1163+I1163+J1163+K1163+M1163+O1163+P1163+Q1163+R1163+S1163),2)</f>
        <v>2824592.52</v>
      </c>
      <c r="D1163" s="43">
        <v>15013.61</v>
      </c>
      <c r="E1163" s="39">
        <v>59832.91</v>
      </c>
      <c r="F1163" s="44"/>
      <c r="G1163" s="44"/>
      <c r="H1163" s="44"/>
      <c r="I1163" s="44"/>
      <c r="J1163" s="44"/>
      <c r="K1163" s="44"/>
      <c r="L1163" s="30"/>
      <c r="M1163" s="44"/>
      <c r="N1163" s="44"/>
      <c r="O1163" s="45"/>
      <c r="P1163" s="44">
        <v>2749746</v>
      </c>
      <c r="Q1163" s="44"/>
      <c r="R1163" s="44"/>
      <c r="S1163" s="44"/>
    </row>
    <row r="1164" spans="1:19" hidden="1" x14ac:dyDescent="0.25">
      <c r="A1164" s="35">
        <v>352</v>
      </c>
      <c r="B1164" s="46" t="s">
        <v>334</v>
      </c>
      <c r="C1164" s="95">
        <f t="shared" si="82"/>
        <v>59025988.759999998</v>
      </c>
      <c r="D1164" s="43">
        <v>313039.07</v>
      </c>
      <c r="E1164" s="44">
        <v>1379786.49</v>
      </c>
      <c r="F1164" s="44">
        <v>5466606</v>
      </c>
      <c r="G1164" s="47"/>
      <c r="H1164" s="44">
        <v>6179558.4000000004</v>
      </c>
      <c r="I1164" s="44">
        <v>2598144</v>
      </c>
      <c r="J1164" s="44">
        <v>6050824.7999999998</v>
      </c>
      <c r="K1164" s="44"/>
      <c r="L1164" s="30"/>
      <c r="M1164" s="44"/>
      <c r="N1164" s="44" t="s">
        <v>54</v>
      </c>
      <c r="O1164" s="48">
        <v>12128275.199999999</v>
      </c>
      <c r="P1164" s="44">
        <v>7712396.4000000004</v>
      </c>
      <c r="Q1164" s="48">
        <v>17197358.399999999</v>
      </c>
      <c r="R1164" s="44"/>
      <c r="S1164" s="44"/>
    </row>
    <row r="1165" spans="1:19" hidden="1" x14ac:dyDescent="0.25">
      <c r="A1165" s="35">
        <v>353</v>
      </c>
      <c r="B1165" s="42" t="s">
        <v>382</v>
      </c>
      <c r="C1165" s="95">
        <f t="shared" si="82"/>
        <v>826104</v>
      </c>
      <c r="D1165" s="43"/>
      <c r="E1165" s="44">
        <v>826104</v>
      </c>
      <c r="F1165" s="47"/>
      <c r="G1165" s="47"/>
      <c r="H1165" s="47"/>
      <c r="I1165" s="47"/>
      <c r="J1165" s="47"/>
      <c r="K1165" s="44"/>
      <c r="L1165" s="30"/>
      <c r="M1165" s="44"/>
      <c r="N1165" s="44"/>
      <c r="O1165" s="48"/>
      <c r="P1165" s="44"/>
      <c r="Q1165" s="48"/>
      <c r="R1165" s="44"/>
      <c r="S1165" s="44"/>
    </row>
    <row r="1166" spans="1:19" hidden="1" x14ac:dyDescent="0.25">
      <c r="A1166" s="35">
        <v>354</v>
      </c>
      <c r="B1166" s="46" t="s">
        <v>383</v>
      </c>
      <c r="C1166" s="95">
        <f t="shared" si="82"/>
        <v>14815268.140000001</v>
      </c>
      <c r="D1166" s="43">
        <v>77639.789999999994</v>
      </c>
      <c r="E1166" s="44">
        <v>517885.7</v>
      </c>
      <c r="F1166" s="48">
        <v>1699542.5</v>
      </c>
      <c r="G1166" s="47">
        <v>4616273.72</v>
      </c>
      <c r="H1166" s="48">
        <v>2597106.5499999998</v>
      </c>
      <c r="I1166" s="48">
        <v>952043.89</v>
      </c>
      <c r="J1166" s="48">
        <v>1650486.88</v>
      </c>
      <c r="K1166" s="44"/>
      <c r="L1166" s="30"/>
      <c r="M1166" s="44"/>
      <c r="N1166" s="44"/>
      <c r="O1166" s="48"/>
      <c r="P1166" s="44"/>
      <c r="Q1166" s="48">
        <v>2704289.11</v>
      </c>
      <c r="R1166" s="44"/>
      <c r="S1166" s="44"/>
    </row>
    <row r="1167" spans="1:19" hidden="1" x14ac:dyDescent="0.25">
      <c r="A1167" s="35">
        <v>355</v>
      </c>
      <c r="B1167" s="74" t="s">
        <v>384</v>
      </c>
      <c r="C1167" s="95">
        <f t="shared" si="82"/>
        <v>14733192.93</v>
      </c>
      <c r="D1167" s="38">
        <v>77366.53</v>
      </c>
      <c r="E1167" s="44">
        <v>486133.61</v>
      </c>
      <c r="F1167" s="41">
        <v>1704688.11</v>
      </c>
      <c r="G1167" s="56">
        <v>4603604.5999999996</v>
      </c>
      <c r="H1167" s="41">
        <v>2610065.62</v>
      </c>
      <c r="I1167" s="47">
        <v>951874.79</v>
      </c>
      <c r="J1167" s="47">
        <v>1581824.59</v>
      </c>
      <c r="K1167" s="44"/>
      <c r="L1167" s="30"/>
      <c r="M1167" s="44"/>
      <c r="N1167" s="44"/>
      <c r="O1167" s="44"/>
      <c r="P1167" s="44"/>
      <c r="Q1167" s="44">
        <v>2717635.08</v>
      </c>
      <c r="R1167" s="44"/>
      <c r="S1167" s="44"/>
    </row>
    <row r="1168" spans="1:19" hidden="1" x14ac:dyDescent="0.25">
      <c r="A1168" s="35">
        <v>356</v>
      </c>
      <c r="B1168" s="46" t="s">
        <v>385</v>
      </c>
      <c r="C1168" s="95">
        <f t="shared" si="82"/>
        <v>26508443.07</v>
      </c>
      <c r="D1168" s="38">
        <f>ROUND((F1168+G1168+H1168+I1168+J1168+K1168+M1168+O1168+P1168+Q1168+R1168+S1168)*0.0214,2)</f>
        <v>544921.62</v>
      </c>
      <c r="E1168" s="44">
        <v>499894.26</v>
      </c>
      <c r="F1168" s="57">
        <v>1805955.6</v>
      </c>
      <c r="G1168" s="39">
        <v>10372532.43</v>
      </c>
      <c r="H1168" s="57">
        <v>3304884</v>
      </c>
      <c r="I1168" s="44">
        <v>1461081.6</v>
      </c>
      <c r="J1168" s="44">
        <v>1551483.6</v>
      </c>
      <c r="K1168" s="47"/>
      <c r="L1168" s="30"/>
      <c r="M1168" s="44"/>
      <c r="N1168" s="44"/>
      <c r="O1168" s="44"/>
      <c r="P1168" s="44"/>
      <c r="Q1168" s="44">
        <v>6967689.96</v>
      </c>
      <c r="R1168" s="44"/>
      <c r="S1168" s="44"/>
    </row>
    <row r="1169" spans="1:19" hidden="1" x14ac:dyDescent="0.25">
      <c r="A1169" s="35">
        <v>357</v>
      </c>
      <c r="B1169" s="46" t="s">
        <v>340</v>
      </c>
      <c r="C1169" s="95">
        <f t="shared" si="82"/>
        <v>943276.14</v>
      </c>
      <c r="D1169" s="38"/>
      <c r="E1169" s="44">
        <v>943276.14</v>
      </c>
      <c r="F1169" s="41"/>
      <c r="G1169" s="56"/>
      <c r="H1169" s="41"/>
      <c r="I1169" s="47"/>
      <c r="J1169" s="47"/>
      <c r="K1169" s="44"/>
      <c r="L1169" s="30"/>
      <c r="M1169" s="44"/>
      <c r="N1169" s="44"/>
      <c r="O1169" s="44"/>
      <c r="P1169" s="44"/>
      <c r="Q1169" s="44"/>
      <c r="R1169" s="44"/>
      <c r="S1169" s="44"/>
    </row>
    <row r="1170" spans="1:19" hidden="1" x14ac:dyDescent="0.25">
      <c r="A1170" s="35">
        <v>358</v>
      </c>
      <c r="B1170" s="46" t="s">
        <v>386</v>
      </c>
      <c r="C1170" s="95">
        <f t="shared" si="82"/>
        <v>486662.74</v>
      </c>
      <c r="D1170" s="38"/>
      <c r="E1170" s="44">
        <v>486662.74</v>
      </c>
      <c r="F1170" s="41"/>
      <c r="G1170" s="56"/>
      <c r="H1170" s="41"/>
      <c r="I1170" s="47"/>
      <c r="J1170" s="47"/>
      <c r="K1170" s="44"/>
      <c r="L1170" s="30"/>
      <c r="M1170" s="44"/>
      <c r="N1170" s="44"/>
      <c r="O1170" s="44"/>
      <c r="P1170" s="44"/>
      <c r="Q1170" s="44"/>
      <c r="R1170" s="44"/>
      <c r="S1170" s="44"/>
    </row>
    <row r="1171" spans="1:19" hidden="1" x14ac:dyDescent="0.25">
      <c r="A1171" s="35">
        <v>359</v>
      </c>
      <c r="B1171" s="46" t="s">
        <v>387</v>
      </c>
      <c r="C1171" s="95">
        <f t="shared" si="82"/>
        <v>905270.22</v>
      </c>
      <c r="D1171" s="38"/>
      <c r="E1171" s="44">
        <v>905270.22</v>
      </c>
      <c r="F1171" s="41"/>
      <c r="G1171" s="56"/>
      <c r="H1171" s="41"/>
      <c r="I1171" s="47"/>
      <c r="J1171" s="47"/>
      <c r="K1171" s="44"/>
      <c r="L1171" s="30"/>
      <c r="M1171" s="44"/>
      <c r="N1171" s="44"/>
      <c r="O1171" s="44"/>
      <c r="P1171" s="44"/>
      <c r="Q1171" s="44"/>
      <c r="R1171" s="44"/>
      <c r="S1171" s="44"/>
    </row>
    <row r="1172" spans="1:19" hidden="1" x14ac:dyDescent="0.25">
      <c r="A1172" s="35">
        <v>360</v>
      </c>
      <c r="B1172" s="46" t="s">
        <v>135</v>
      </c>
      <c r="C1172" s="95">
        <f t="shared" si="82"/>
        <v>50414.46</v>
      </c>
      <c r="D1172" s="38"/>
      <c r="E1172" s="44">
        <v>50414.46</v>
      </c>
      <c r="F1172" s="41"/>
      <c r="G1172" s="56"/>
      <c r="H1172" s="41"/>
      <c r="I1172" s="47"/>
      <c r="J1172" s="47"/>
      <c r="K1172" s="44"/>
      <c r="L1172" s="30"/>
      <c r="M1172" s="44"/>
      <c r="N1172" s="44"/>
      <c r="O1172" s="44"/>
      <c r="P1172" s="44"/>
      <c r="Q1172" s="44"/>
      <c r="R1172" s="44"/>
      <c r="S1172" s="44"/>
    </row>
    <row r="1173" spans="1:19" hidden="1" x14ac:dyDescent="0.25">
      <c r="A1173" s="35">
        <v>361</v>
      </c>
      <c r="B1173" s="46" t="s">
        <v>390</v>
      </c>
      <c r="C1173" s="95">
        <f t="shared" si="82"/>
        <v>51234.66</v>
      </c>
      <c r="D1173" s="43"/>
      <c r="E1173" s="44">
        <v>51234.66</v>
      </c>
      <c r="F1173" s="47"/>
      <c r="G1173" s="47"/>
      <c r="H1173" s="47"/>
      <c r="I1173" s="47"/>
      <c r="J1173" s="47"/>
      <c r="K1173" s="44"/>
      <c r="L1173" s="30"/>
      <c r="M1173" s="44"/>
      <c r="N1173" s="44"/>
      <c r="O1173" s="48"/>
      <c r="P1173" s="44"/>
      <c r="Q1173" s="44"/>
      <c r="R1173" s="44"/>
      <c r="S1173" s="44"/>
    </row>
    <row r="1174" spans="1:19" hidden="1" x14ac:dyDescent="0.25">
      <c r="A1174" s="136" t="s">
        <v>1165</v>
      </c>
      <c r="B1174" s="137"/>
      <c r="C1174" s="77">
        <f t="shared" si="82"/>
        <v>121678108.84</v>
      </c>
      <c r="D1174" s="49">
        <f t="shared" ref="D1174:S1174" si="83">ROUND(SUM(D1162:D1173),2)</f>
        <v>1027980.62</v>
      </c>
      <c r="E1174" s="49">
        <f t="shared" si="83"/>
        <v>6206495.1900000004</v>
      </c>
      <c r="F1174" s="49">
        <f t="shared" si="83"/>
        <v>10676792.210000001</v>
      </c>
      <c r="G1174" s="49">
        <f t="shared" si="83"/>
        <v>19592410.75</v>
      </c>
      <c r="H1174" s="49">
        <f t="shared" si="83"/>
        <v>14691614.57</v>
      </c>
      <c r="I1174" s="49">
        <f t="shared" si="83"/>
        <v>5963144.2800000003</v>
      </c>
      <c r="J1174" s="49">
        <f t="shared" si="83"/>
        <v>11342281.07</v>
      </c>
      <c r="K1174" s="49">
        <f t="shared" si="83"/>
        <v>0</v>
      </c>
      <c r="L1174" s="49">
        <f t="shared" si="83"/>
        <v>0</v>
      </c>
      <c r="M1174" s="49">
        <f t="shared" si="83"/>
        <v>0</v>
      </c>
      <c r="N1174" s="49">
        <f t="shared" si="83"/>
        <v>0</v>
      </c>
      <c r="O1174" s="49">
        <f t="shared" si="83"/>
        <v>12128275.199999999</v>
      </c>
      <c r="P1174" s="49">
        <f t="shared" si="83"/>
        <v>10462142.4</v>
      </c>
      <c r="Q1174" s="49">
        <f t="shared" si="83"/>
        <v>29586972.550000001</v>
      </c>
      <c r="R1174" s="49">
        <f t="shared" si="83"/>
        <v>0</v>
      </c>
      <c r="S1174" s="49">
        <f t="shared" si="83"/>
        <v>0</v>
      </c>
    </row>
    <row r="1175" spans="1:19" ht="15.75" hidden="1" x14ac:dyDescent="0.25">
      <c r="A1175" s="150" t="s">
        <v>1166</v>
      </c>
      <c r="B1175" s="151"/>
      <c r="C1175" s="152"/>
      <c r="D1175" s="81"/>
      <c r="E1175" s="44"/>
      <c r="F1175" s="44"/>
      <c r="G1175" s="44"/>
      <c r="H1175" s="44"/>
      <c r="I1175" s="44"/>
      <c r="J1175" s="44"/>
      <c r="K1175" s="44"/>
      <c r="L1175" s="28"/>
      <c r="M1175" s="44"/>
      <c r="N1175" s="49"/>
      <c r="O1175" s="44"/>
      <c r="P1175" s="44"/>
      <c r="Q1175" s="44"/>
      <c r="R1175" s="44"/>
      <c r="S1175" s="44"/>
    </row>
    <row r="1176" spans="1:19" hidden="1" x14ac:dyDescent="0.25">
      <c r="A1176" s="35">
        <v>362</v>
      </c>
      <c r="B1176" s="74" t="s">
        <v>858</v>
      </c>
      <c r="C1176" s="95">
        <f t="shared" ref="C1176:C1207" si="84">ROUND(SUM(D1176+E1176+F1176+G1176+H1176+I1176+J1176+K1176+M1176+O1176+P1176+Q1176+R1176+S1176),2)</f>
        <v>149107.89000000001</v>
      </c>
      <c r="D1176" s="43"/>
      <c r="E1176" s="44">
        <v>149107.89000000001</v>
      </c>
      <c r="F1176" s="47"/>
      <c r="G1176" s="47"/>
      <c r="H1176" s="47"/>
      <c r="I1176" s="47"/>
      <c r="J1176" s="47"/>
      <c r="K1176" s="44"/>
      <c r="L1176" s="30"/>
      <c r="M1176" s="44"/>
      <c r="N1176" s="44"/>
      <c r="O1176" s="48"/>
      <c r="P1176" s="44"/>
      <c r="Q1176" s="44"/>
      <c r="R1176" s="44"/>
      <c r="S1176" s="44"/>
    </row>
    <row r="1177" spans="1:19" hidden="1" x14ac:dyDescent="0.25">
      <c r="A1177" s="35">
        <v>363</v>
      </c>
      <c r="B1177" s="42" t="s">
        <v>859</v>
      </c>
      <c r="C1177" s="95">
        <f t="shared" si="84"/>
        <v>1662398.33</v>
      </c>
      <c r="D1177" s="43">
        <v>33084.32</v>
      </c>
      <c r="E1177" s="44">
        <v>59848.98</v>
      </c>
      <c r="F1177" s="47"/>
      <c r="G1177" s="47"/>
      <c r="H1177" s="47"/>
      <c r="I1177" s="47"/>
      <c r="J1177" s="47"/>
      <c r="K1177" s="44"/>
      <c r="L1177" s="30">
        <v>1</v>
      </c>
      <c r="M1177" s="44">
        <v>1569465.03</v>
      </c>
      <c r="N1177" s="44"/>
      <c r="O1177" s="48"/>
      <c r="P1177" s="44"/>
      <c r="Q1177" s="44"/>
      <c r="R1177" s="44"/>
      <c r="S1177" s="44"/>
    </row>
    <row r="1178" spans="1:19" hidden="1" x14ac:dyDescent="0.25">
      <c r="A1178" s="35">
        <v>364</v>
      </c>
      <c r="B1178" s="42" t="s">
        <v>393</v>
      </c>
      <c r="C1178" s="95">
        <f t="shared" si="84"/>
        <v>10847510.52</v>
      </c>
      <c r="D1178" s="43">
        <v>153354.20000000001</v>
      </c>
      <c r="E1178" s="44"/>
      <c r="F1178" s="44"/>
      <c r="G1178" s="44"/>
      <c r="H1178" s="44"/>
      <c r="I1178" s="44"/>
      <c r="J1178" s="44"/>
      <c r="K1178" s="44"/>
      <c r="L1178" s="30"/>
      <c r="M1178" s="44"/>
      <c r="N1178" s="44" t="s">
        <v>54</v>
      </c>
      <c r="O1178" s="45">
        <v>10694156.32</v>
      </c>
      <c r="P1178" s="44"/>
      <c r="Q1178" s="48"/>
      <c r="R1178" s="44"/>
      <c r="S1178" s="44"/>
    </row>
    <row r="1179" spans="1:19" hidden="1" x14ac:dyDescent="0.25">
      <c r="A1179" s="35">
        <v>365</v>
      </c>
      <c r="B1179" s="42" t="s">
        <v>961</v>
      </c>
      <c r="C1179" s="95">
        <f t="shared" si="84"/>
        <v>2489775.39</v>
      </c>
      <c r="D1179" s="43">
        <f>ROUND((F1179+G1179+H1179+I1179+J1179+K1179+M1179+O1179+P1179+Q1179+R1179+S1179)*0.0214,2)</f>
        <v>50911.29</v>
      </c>
      <c r="E1179" s="44">
        <v>59831.7</v>
      </c>
      <c r="F1179" s="47"/>
      <c r="G1179" s="47"/>
      <c r="H1179" s="47"/>
      <c r="I1179" s="47"/>
      <c r="J1179" s="47"/>
      <c r="K1179" s="44"/>
      <c r="L1179" s="30">
        <v>1</v>
      </c>
      <c r="M1179" s="44">
        <v>2379032.4</v>
      </c>
      <c r="N1179" s="44"/>
      <c r="O1179" s="44"/>
      <c r="P1179" s="44"/>
      <c r="Q1179" s="48"/>
      <c r="R1179" s="44"/>
      <c r="S1179" s="44"/>
    </row>
    <row r="1180" spans="1:19" hidden="1" x14ac:dyDescent="0.25">
      <c r="A1180" s="35">
        <v>366</v>
      </c>
      <c r="B1180" s="42" t="s">
        <v>394</v>
      </c>
      <c r="C1180" s="95">
        <f t="shared" si="84"/>
        <v>45583742.399999999</v>
      </c>
      <c r="D1180" s="43">
        <v>837646.90999999992</v>
      </c>
      <c r="E1180" s="44"/>
      <c r="F1180" s="44"/>
      <c r="G1180" s="44"/>
      <c r="H1180" s="44"/>
      <c r="I1180" s="44"/>
      <c r="J1180" s="44"/>
      <c r="K1180" s="44"/>
      <c r="L1180" s="30"/>
      <c r="M1180" s="44"/>
      <c r="N1180" s="44" t="s">
        <v>54</v>
      </c>
      <c r="O1180" s="45">
        <v>31228012.890000001</v>
      </c>
      <c r="P1180" s="44"/>
      <c r="Q1180" s="45">
        <v>13518082.6</v>
      </c>
      <c r="R1180" s="44"/>
      <c r="S1180" s="44"/>
    </row>
    <row r="1181" spans="1:19" hidden="1" x14ac:dyDescent="0.25">
      <c r="A1181" s="35">
        <v>367</v>
      </c>
      <c r="B1181" s="42" t="s">
        <v>395</v>
      </c>
      <c r="C1181" s="95">
        <f t="shared" si="84"/>
        <v>12267783.810000001</v>
      </c>
      <c r="D1181" s="43">
        <v>175732.24</v>
      </c>
      <c r="E1181" s="44"/>
      <c r="F1181" s="48"/>
      <c r="G1181" s="44"/>
      <c r="H1181" s="48"/>
      <c r="I1181" s="48"/>
      <c r="J1181" s="48"/>
      <c r="K1181" s="44"/>
      <c r="L1181" s="30"/>
      <c r="M1181" s="44"/>
      <c r="N1181" s="44" t="s">
        <v>54</v>
      </c>
      <c r="O1181" s="45">
        <v>5127243.6100000003</v>
      </c>
      <c r="P1181" s="44"/>
      <c r="Q1181" s="45">
        <v>6964807.96</v>
      </c>
      <c r="R1181" s="44"/>
      <c r="S1181" s="44"/>
    </row>
    <row r="1182" spans="1:19" hidden="1" x14ac:dyDescent="0.25">
      <c r="A1182" s="35">
        <v>368</v>
      </c>
      <c r="B1182" s="46" t="s">
        <v>400</v>
      </c>
      <c r="C1182" s="95">
        <f t="shared" si="84"/>
        <v>5451920.3799999999</v>
      </c>
      <c r="D1182" s="43">
        <v>46861.86</v>
      </c>
      <c r="E1182" s="44"/>
      <c r="F1182" s="44"/>
      <c r="G1182" s="44"/>
      <c r="H1182" s="44"/>
      <c r="I1182" s="44"/>
      <c r="J1182" s="44"/>
      <c r="K1182" s="44"/>
      <c r="L1182" s="30"/>
      <c r="M1182" s="44"/>
      <c r="N1182" s="44" t="s">
        <v>54</v>
      </c>
      <c r="O1182" s="45">
        <v>5405058.5199999996</v>
      </c>
      <c r="P1182" s="44"/>
      <c r="Q1182" s="44"/>
      <c r="R1182" s="44"/>
      <c r="S1182" s="44"/>
    </row>
    <row r="1183" spans="1:19" hidden="1" x14ac:dyDescent="0.25">
      <c r="A1183" s="35">
        <v>369</v>
      </c>
      <c r="B1183" s="46" t="s">
        <v>401</v>
      </c>
      <c r="C1183" s="95">
        <f t="shared" si="84"/>
        <v>24569963.289999999</v>
      </c>
      <c r="D1183" s="43">
        <v>451497.68</v>
      </c>
      <c r="E1183" s="44"/>
      <c r="F1183" s="44"/>
      <c r="G1183" s="44"/>
      <c r="H1183" s="44"/>
      <c r="I1183" s="44"/>
      <c r="J1183" s="44"/>
      <c r="K1183" s="44"/>
      <c r="L1183" s="30"/>
      <c r="M1183" s="44"/>
      <c r="N1183" s="44" t="s">
        <v>54</v>
      </c>
      <c r="O1183" s="45">
        <v>24118465.609999999</v>
      </c>
      <c r="P1183" s="44"/>
      <c r="Q1183" s="44"/>
      <c r="R1183" s="44"/>
      <c r="S1183" s="44"/>
    </row>
    <row r="1184" spans="1:19" hidden="1" x14ac:dyDescent="0.25">
      <c r="A1184" s="35">
        <v>370</v>
      </c>
      <c r="B1184" s="46" t="s">
        <v>402</v>
      </c>
      <c r="C1184" s="95">
        <f t="shared" si="84"/>
        <v>26065044.489999998</v>
      </c>
      <c r="D1184" s="43">
        <v>224041.5</v>
      </c>
      <c r="E1184" s="44"/>
      <c r="F1184" s="44"/>
      <c r="G1184" s="44"/>
      <c r="H1184" s="44"/>
      <c r="I1184" s="44"/>
      <c r="J1184" s="44"/>
      <c r="K1184" s="44"/>
      <c r="L1184" s="30"/>
      <c r="M1184" s="44"/>
      <c r="N1184" s="44" t="s">
        <v>54</v>
      </c>
      <c r="O1184" s="45">
        <v>25841002.989999998</v>
      </c>
      <c r="P1184" s="44"/>
      <c r="Q1184" s="44"/>
      <c r="R1184" s="44"/>
      <c r="S1184" s="44"/>
    </row>
    <row r="1185" spans="1:19" hidden="1" x14ac:dyDescent="0.25">
      <c r="A1185" s="35">
        <v>371</v>
      </c>
      <c r="B1185" s="46" t="s">
        <v>403</v>
      </c>
      <c r="C1185" s="95">
        <f t="shared" si="84"/>
        <v>23933328.859999999</v>
      </c>
      <c r="D1185" s="43">
        <v>491573.61000000004</v>
      </c>
      <c r="E1185" s="44"/>
      <c r="F1185" s="48"/>
      <c r="G1185" s="44"/>
      <c r="H1185" s="44"/>
      <c r="I1185" s="44"/>
      <c r="J1185" s="44"/>
      <c r="K1185" s="44"/>
      <c r="L1185" s="30"/>
      <c r="M1185" s="44"/>
      <c r="N1185" s="53" t="s">
        <v>54</v>
      </c>
      <c r="O1185" s="58">
        <v>23441755.25</v>
      </c>
      <c r="P1185" s="44"/>
      <c r="Q1185" s="48"/>
      <c r="R1185" s="44"/>
      <c r="S1185" s="44"/>
    </row>
    <row r="1186" spans="1:19" hidden="1" x14ac:dyDescent="0.25">
      <c r="A1186" s="35">
        <v>372</v>
      </c>
      <c r="B1186" s="46" t="s">
        <v>406</v>
      </c>
      <c r="C1186" s="95">
        <f t="shared" si="84"/>
        <v>11293675.539999999</v>
      </c>
      <c r="D1186" s="43">
        <v>36922.149999999994</v>
      </c>
      <c r="E1186" s="44"/>
      <c r="F1186" s="45">
        <v>1308506.32</v>
      </c>
      <c r="G1186" s="48"/>
      <c r="H1186" s="48"/>
      <c r="I1186" s="48"/>
      <c r="J1186" s="48"/>
      <c r="K1186" s="44"/>
      <c r="L1186" s="30"/>
      <c r="M1186" s="44"/>
      <c r="N1186" s="44" t="s">
        <v>54</v>
      </c>
      <c r="O1186" s="45">
        <v>5531048.6100000003</v>
      </c>
      <c r="P1186" s="44"/>
      <c r="Q1186" s="47">
        <v>4417198.46</v>
      </c>
      <c r="R1186" s="44"/>
      <c r="S1186" s="44"/>
    </row>
    <row r="1187" spans="1:19" hidden="1" x14ac:dyDescent="0.25">
      <c r="A1187" s="35">
        <v>373</v>
      </c>
      <c r="B1187" s="46" t="s">
        <v>860</v>
      </c>
      <c r="C1187" s="95">
        <f t="shared" si="84"/>
        <v>188517.69</v>
      </c>
      <c r="D1187" s="43"/>
      <c r="E1187" s="44">
        <v>188517.69</v>
      </c>
      <c r="F1187" s="44"/>
      <c r="G1187" s="48"/>
      <c r="H1187" s="44"/>
      <c r="I1187" s="44"/>
      <c r="J1187" s="44"/>
      <c r="K1187" s="44"/>
      <c r="L1187" s="30"/>
      <c r="M1187" s="44"/>
      <c r="N1187" s="80"/>
      <c r="O1187" s="80"/>
      <c r="P1187" s="44"/>
      <c r="Q1187" s="45"/>
      <c r="R1187" s="44"/>
      <c r="S1187" s="44"/>
    </row>
    <row r="1188" spans="1:19" hidden="1" x14ac:dyDescent="0.25">
      <c r="A1188" s="35">
        <v>374</v>
      </c>
      <c r="B1188" s="46" t="s">
        <v>1073</v>
      </c>
      <c r="C1188" s="95">
        <f t="shared" si="84"/>
        <v>7430089</v>
      </c>
      <c r="D1188" s="43">
        <v>155680</v>
      </c>
      <c r="E1188" s="44"/>
      <c r="F1188" s="44"/>
      <c r="G1188" s="48"/>
      <c r="H1188" s="44"/>
      <c r="I1188" s="44"/>
      <c r="J1188" s="44"/>
      <c r="K1188" s="44"/>
      <c r="L1188" s="30">
        <v>3</v>
      </c>
      <c r="M1188" s="44">
        <v>7274409</v>
      </c>
      <c r="N1188" s="80"/>
      <c r="O1188" s="80"/>
      <c r="P1188" s="44"/>
      <c r="Q1188" s="47"/>
      <c r="R1188" s="44"/>
      <c r="S1188" s="44"/>
    </row>
    <row r="1189" spans="1:19" hidden="1" x14ac:dyDescent="0.25">
      <c r="A1189" s="35">
        <v>375</v>
      </c>
      <c r="B1189" s="46" t="s">
        <v>861</v>
      </c>
      <c r="C1189" s="95">
        <f t="shared" si="84"/>
        <v>341342.79</v>
      </c>
      <c r="D1189" s="43"/>
      <c r="E1189" s="44">
        <v>341342.79</v>
      </c>
      <c r="F1189" s="48"/>
      <c r="G1189" s="48"/>
      <c r="H1189" s="48"/>
      <c r="I1189" s="48"/>
      <c r="J1189" s="48"/>
      <c r="K1189" s="44"/>
      <c r="L1189" s="30"/>
      <c r="M1189" s="44"/>
      <c r="N1189" s="44"/>
      <c r="O1189" s="45"/>
      <c r="P1189" s="48"/>
      <c r="Q1189" s="47"/>
      <c r="R1189" s="44"/>
      <c r="S1189" s="44"/>
    </row>
    <row r="1190" spans="1:19" hidden="1" x14ac:dyDescent="0.25">
      <c r="A1190" s="35">
        <v>376</v>
      </c>
      <c r="B1190" s="46" t="s">
        <v>862</v>
      </c>
      <c r="C1190" s="95">
        <f t="shared" si="84"/>
        <v>526901.27</v>
      </c>
      <c r="D1190" s="43"/>
      <c r="E1190" s="44">
        <v>526901.27</v>
      </c>
      <c r="F1190" s="48"/>
      <c r="G1190" s="44"/>
      <c r="H1190" s="48"/>
      <c r="I1190" s="48"/>
      <c r="J1190" s="48"/>
      <c r="K1190" s="44"/>
      <c r="L1190" s="30"/>
      <c r="M1190" s="44"/>
      <c r="N1190" s="44"/>
      <c r="O1190" s="47"/>
      <c r="P1190" s="44"/>
      <c r="Q1190" s="47"/>
      <c r="R1190" s="44"/>
      <c r="S1190" s="44"/>
    </row>
    <row r="1191" spans="1:19" hidden="1" x14ac:dyDescent="0.25">
      <c r="A1191" s="35">
        <v>377</v>
      </c>
      <c r="B1191" s="46" t="s">
        <v>863</v>
      </c>
      <c r="C1191" s="95">
        <f t="shared" si="84"/>
        <v>410040.43</v>
      </c>
      <c r="D1191" s="43"/>
      <c r="E1191" s="44">
        <v>410040.43</v>
      </c>
      <c r="F1191" s="45"/>
      <c r="G1191" s="48"/>
      <c r="H1191" s="44"/>
      <c r="I1191" s="44"/>
      <c r="J1191" s="44"/>
      <c r="K1191" s="44"/>
      <c r="L1191" s="30"/>
      <c r="M1191" s="44"/>
      <c r="N1191" s="44"/>
      <c r="O1191" s="45"/>
      <c r="P1191" s="44"/>
      <c r="Q1191" s="45"/>
      <c r="R1191" s="44"/>
      <c r="S1191" s="44"/>
    </row>
    <row r="1192" spans="1:19" hidden="1" x14ac:dyDescent="0.25">
      <c r="A1192" s="35">
        <v>378</v>
      </c>
      <c r="B1192" s="46" t="s">
        <v>864</v>
      </c>
      <c r="C1192" s="95">
        <f t="shared" si="84"/>
        <v>481721.44</v>
      </c>
      <c r="D1192" s="43"/>
      <c r="E1192" s="44">
        <v>481721.44</v>
      </c>
      <c r="F1192" s="47"/>
      <c r="G1192" s="44"/>
      <c r="H1192" s="44"/>
      <c r="I1192" s="44"/>
      <c r="J1192" s="44"/>
      <c r="K1192" s="44"/>
      <c r="L1192" s="30"/>
      <c r="M1192" s="44"/>
      <c r="N1192" s="44"/>
      <c r="O1192" s="45"/>
      <c r="P1192" s="44"/>
      <c r="Q1192" s="45"/>
      <c r="R1192" s="44"/>
      <c r="S1192" s="44"/>
    </row>
    <row r="1193" spans="1:19" hidden="1" x14ac:dyDescent="0.25">
      <c r="A1193" s="35">
        <v>379</v>
      </c>
      <c r="B1193" s="46" t="s">
        <v>410</v>
      </c>
      <c r="C1193" s="95">
        <f t="shared" si="84"/>
        <v>17144468.940000001</v>
      </c>
      <c r="D1193" s="43">
        <v>56050.01</v>
      </c>
      <c r="E1193" s="44"/>
      <c r="F1193" s="47">
        <v>1921629.48</v>
      </c>
      <c r="G1193" s="47">
        <v>3145455.41</v>
      </c>
      <c r="H1193" s="47">
        <v>1826005.44</v>
      </c>
      <c r="I1193" s="47">
        <v>843640.19</v>
      </c>
      <c r="J1193" s="47">
        <v>1667233.64</v>
      </c>
      <c r="K1193" s="44"/>
      <c r="L1193" s="30"/>
      <c r="M1193" s="44"/>
      <c r="N1193" s="44" t="s">
        <v>54</v>
      </c>
      <c r="O1193" s="47">
        <v>7684454.7699999996</v>
      </c>
      <c r="P1193" s="44"/>
      <c r="Q1193" s="48"/>
      <c r="R1193" s="44"/>
      <c r="S1193" s="44"/>
    </row>
    <row r="1194" spans="1:19" hidden="1" x14ac:dyDescent="0.25">
      <c r="A1194" s="35">
        <v>380</v>
      </c>
      <c r="B1194" s="46" t="s">
        <v>411</v>
      </c>
      <c r="C1194" s="95">
        <f t="shared" si="84"/>
        <v>11152279.43</v>
      </c>
      <c r="D1194" s="43">
        <v>138592.32000000001</v>
      </c>
      <c r="E1194" s="44"/>
      <c r="F1194" s="48"/>
      <c r="G1194" s="45">
        <v>1734978.21</v>
      </c>
      <c r="H1194" s="44">
        <v>857376.65</v>
      </c>
      <c r="I1194" s="44">
        <v>365413.43</v>
      </c>
      <c r="J1194" s="44">
        <v>805514.82</v>
      </c>
      <c r="K1194" s="44"/>
      <c r="L1194" s="30"/>
      <c r="M1194" s="44"/>
      <c r="N1194" s="44"/>
      <c r="O1194" s="44"/>
      <c r="P1194" s="44"/>
      <c r="Q1194" s="47">
        <v>7250404</v>
      </c>
      <c r="R1194" s="44"/>
      <c r="S1194" s="44"/>
    </row>
    <row r="1195" spans="1:19" hidden="1" x14ac:dyDescent="0.25">
      <c r="A1195" s="35">
        <v>381</v>
      </c>
      <c r="B1195" s="46" t="s">
        <v>412</v>
      </c>
      <c r="C1195" s="95">
        <f t="shared" si="84"/>
        <v>1098813.83</v>
      </c>
      <c r="D1195" s="43">
        <v>15534.23</v>
      </c>
      <c r="E1195" s="44"/>
      <c r="F1195" s="44"/>
      <c r="G1195" s="47">
        <v>1083279.6000000001</v>
      </c>
      <c r="H1195" s="44"/>
      <c r="I1195" s="44"/>
      <c r="J1195" s="44"/>
      <c r="K1195" s="48"/>
      <c r="L1195" s="30"/>
      <c r="M1195" s="44"/>
      <c r="N1195" s="44"/>
      <c r="O1195" s="44"/>
      <c r="P1195" s="44"/>
      <c r="Q1195" s="44"/>
      <c r="R1195" s="44"/>
      <c r="S1195" s="44"/>
    </row>
    <row r="1196" spans="1:19" hidden="1" x14ac:dyDescent="0.25">
      <c r="A1196" s="35">
        <v>382</v>
      </c>
      <c r="B1196" s="46" t="s">
        <v>413</v>
      </c>
      <c r="C1196" s="95">
        <f t="shared" si="84"/>
        <v>3194299.28</v>
      </c>
      <c r="D1196" s="43">
        <v>15291.04</v>
      </c>
      <c r="E1196" s="44"/>
      <c r="F1196" s="44"/>
      <c r="G1196" s="47"/>
      <c r="H1196" s="44">
        <v>1537834.45</v>
      </c>
      <c r="I1196" s="44">
        <v>613713.85</v>
      </c>
      <c r="J1196" s="44">
        <v>1027459.94</v>
      </c>
      <c r="K1196" s="44"/>
      <c r="L1196" s="30"/>
      <c r="M1196" s="44"/>
      <c r="N1196" s="44"/>
      <c r="O1196" s="44"/>
      <c r="P1196" s="44"/>
      <c r="Q1196" s="44"/>
      <c r="R1196" s="44"/>
      <c r="S1196" s="44"/>
    </row>
    <row r="1197" spans="1:19" hidden="1" x14ac:dyDescent="0.25">
      <c r="A1197" s="35">
        <v>383</v>
      </c>
      <c r="B1197" s="46" t="s">
        <v>414</v>
      </c>
      <c r="C1197" s="95">
        <f t="shared" si="84"/>
        <v>68728564.530000001</v>
      </c>
      <c r="D1197" s="43">
        <v>232202.66999999998</v>
      </c>
      <c r="E1197" s="44"/>
      <c r="F1197" s="47">
        <v>4961315.7300000004</v>
      </c>
      <c r="G1197" s="47">
        <v>17146928.620000001</v>
      </c>
      <c r="H1197" s="47">
        <v>9258518.1199999992</v>
      </c>
      <c r="I1197" s="47">
        <v>2261451.0499999998</v>
      </c>
      <c r="J1197" s="47">
        <v>4745091.16</v>
      </c>
      <c r="K1197" s="44"/>
      <c r="L1197" s="30"/>
      <c r="M1197" s="44"/>
      <c r="N1197" s="44" t="s">
        <v>54</v>
      </c>
      <c r="O1197" s="47">
        <v>25799743.200000003</v>
      </c>
      <c r="P1197" s="45">
        <v>4323313.9800000004</v>
      </c>
      <c r="Q1197" s="44"/>
      <c r="R1197" s="44"/>
      <c r="S1197" s="44"/>
    </row>
    <row r="1198" spans="1:19" hidden="1" x14ac:dyDescent="0.25">
      <c r="A1198" s="35">
        <v>384</v>
      </c>
      <c r="B1198" s="46" t="s">
        <v>415</v>
      </c>
      <c r="C1198" s="95">
        <f t="shared" si="84"/>
        <v>4289077.33</v>
      </c>
      <c r="D1198" s="43">
        <v>27275.53</v>
      </c>
      <c r="E1198" s="44"/>
      <c r="F1198" s="45">
        <v>1028039.42</v>
      </c>
      <c r="G1198" s="44"/>
      <c r="H1198" s="47">
        <v>1374761.3</v>
      </c>
      <c r="I1198" s="47">
        <v>731830.85</v>
      </c>
      <c r="J1198" s="47">
        <v>1127170.23</v>
      </c>
      <c r="K1198" s="44"/>
      <c r="L1198" s="30"/>
      <c r="M1198" s="44"/>
      <c r="N1198" s="44"/>
      <c r="O1198" s="44"/>
      <c r="P1198" s="44"/>
      <c r="Q1198" s="44"/>
      <c r="R1198" s="44"/>
      <c r="S1198" s="44"/>
    </row>
    <row r="1199" spans="1:19" hidden="1" x14ac:dyDescent="0.25">
      <c r="A1199" s="35">
        <v>385</v>
      </c>
      <c r="B1199" s="46" t="s">
        <v>416</v>
      </c>
      <c r="C1199" s="95">
        <f t="shared" si="84"/>
        <v>20553812.75</v>
      </c>
      <c r="D1199" s="43">
        <v>130707.87</v>
      </c>
      <c r="E1199" s="44"/>
      <c r="F1199" s="45">
        <v>2290456.06</v>
      </c>
      <c r="G1199" s="47">
        <v>5169664.04</v>
      </c>
      <c r="H1199" s="44"/>
      <c r="I1199" s="44"/>
      <c r="J1199" s="44"/>
      <c r="K1199" s="44"/>
      <c r="L1199" s="30"/>
      <c r="M1199" s="44"/>
      <c r="N1199" s="44" t="s">
        <v>54</v>
      </c>
      <c r="O1199" s="47">
        <v>5392809.1799999997</v>
      </c>
      <c r="P1199" s="44"/>
      <c r="Q1199" s="47">
        <v>7570175.5999999996</v>
      </c>
      <c r="R1199" s="44"/>
      <c r="S1199" s="44"/>
    </row>
    <row r="1200" spans="1:19" hidden="1" x14ac:dyDescent="0.25">
      <c r="A1200" s="35">
        <v>386</v>
      </c>
      <c r="B1200" s="46" t="s">
        <v>417</v>
      </c>
      <c r="C1200" s="95">
        <f t="shared" si="84"/>
        <v>8196855.1699999999</v>
      </c>
      <c r="D1200" s="43">
        <v>26797.79</v>
      </c>
      <c r="E1200" s="44"/>
      <c r="F1200" s="48"/>
      <c r="G1200" s="44">
        <v>3320116.7800000003</v>
      </c>
      <c r="H1200" s="44">
        <v>1916336.2400000002</v>
      </c>
      <c r="I1200" s="44">
        <v>961557.05</v>
      </c>
      <c r="J1200" s="44">
        <v>1972047.31</v>
      </c>
      <c r="K1200" s="44"/>
      <c r="L1200" s="30"/>
      <c r="M1200" s="44"/>
      <c r="N1200" s="44"/>
      <c r="O1200" s="47"/>
      <c r="P1200" s="44"/>
      <c r="Q1200" s="47"/>
      <c r="R1200" s="44"/>
      <c r="S1200" s="44"/>
    </row>
    <row r="1201" spans="1:19" hidden="1" x14ac:dyDescent="0.25">
      <c r="A1201" s="35">
        <v>387</v>
      </c>
      <c r="B1201" s="46" t="s">
        <v>418</v>
      </c>
      <c r="C1201" s="95">
        <f t="shared" si="84"/>
        <v>8766028.1099999994</v>
      </c>
      <c r="D1201" s="43">
        <v>32570.57</v>
      </c>
      <c r="E1201" s="44"/>
      <c r="F1201" s="44"/>
      <c r="G1201" s="48"/>
      <c r="H1201" s="44">
        <v>1217734.51</v>
      </c>
      <c r="I1201" s="44">
        <v>492672.32</v>
      </c>
      <c r="J1201" s="44">
        <v>854841.89</v>
      </c>
      <c r="K1201" s="44"/>
      <c r="L1201" s="30"/>
      <c r="M1201" s="44"/>
      <c r="N1201" s="44"/>
      <c r="O1201" s="44"/>
      <c r="P1201" s="48"/>
      <c r="Q1201" s="47">
        <v>6168208.8200000003</v>
      </c>
      <c r="R1201" s="44"/>
      <c r="S1201" s="44"/>
    </row>
    <row r="1202" spans="1:19" hidden="1" x14ac:dyDescent="0.25">
      <c r="A1202" s="35">
        <v>388</v>
      </c>
      <c r="B1202" s="46" t="s">
        <v>419</v>
      </c>
      <c r="C1202" s="95">
        <f t="shared" si="84"/>
        <v>7674997.6699999999</v>
      </c>
      <c r="D1202" s="43">
        <v>29582.58</v>
      </c>
      <c r="E1202" s="44"/>
      <c r="F1202" s="47">
        <v>1978491.38</v>
      </c>
      <c r="G1202" s="47">
        <v>2722068.51</v>
      </c>
      <c r="H1202" s="44">
        <v>1385892.16</v>
      </c>
      <c r="I1202" s="44">
        <v>580912.96</v>
      </c>
      <c r="J1202" s="44">
        <v>978050.08000000007</v>
      </c>
      <c r="K1202" s="44"/>
      <c r="L1202" s="30"/>
      <c r="M1202" s="44"/>
      <c r="N1202" s="44"/>
      <c r="O1202" s="44"/>
      <c r="P1202" s="48"/>
      <c r="Q1202" s="44"/>
      <c r="R1202" s="44"/>
      <c r="S1202" s="44"/>
    </row>
    <row r="1203" spans="1:19" hidden="1" x14ac:dyDescent="0.25">
      <c r="A1203" s="35">
        <v>389</v>
      </c>
      <c r="B1203" s="46" t="s">
        <v>423</v>
      </c>
      <c r="C1203" s="95">
        <f t="shared" si="84"/>
        <v>4351459.67</v>
      </c>
      <c r="D1203" s="43">
        <v>20830.330000000002</v>
      </c>
      <c r="E1203" s="44"/>
      <c r="F1203" s="47"/>
      <c r="G1203" s="47"/>
      <c r="H1203" s="44">
        <v>1745563.94</v>
      </c>
      <c r="I1203" s="44">
        <v>545363.02</v>
      </c>
      <c r="J1203" s="44">
        <v>2039702.38</v>
      </c>
      <c r="K1203" s="44"/>
      <c r="L1203" s="30"/>
      <c r="M1203" s="44"/>
      <c r="N1203" s="44"/>
      <c r="O1203" s="44"/>
      <c r="P1203" s="44"/>
      <c r="Q1203" s="44"/>
      <c r="R1203" s="44"/>
      <c r="S1203" s="44"/>
    </row>
    <row r="1204" spans="1:19" hidden="1" x14ac:dyDescent="0.25">
      <c r="A1204" s="35">
        <v>390</v>
      </c>
      <c r="B1204" s="46" t="s">
        <v>427</v>
      </c>
      <c r="C1204" s="95">
        <f t="shared" si="84"/>
        <v>2397268.81</v>
      </c>
      <c r="D1204" s="43">
        <v>7837.34</v>
      </c>
      <c r="E1204" s="44"/>
      <c r="F1204" s="47">
        <v>2389431.4700000002</v>
      </c>
      <c r="G1204" s="48"/>
      <c r="H1204" s="48"/>
      <c r="I1204" s="48"/>
      <c r="J1204" s="48"/>
      <c r="K1204" s="44"/>
      <c r="L1204" s="30"/>
      <c r="M1204" s="44"/>
      <c r="N1204" s="44"/>
      <c r="O1204" s="48"/>
      <c r="P1204" s="48"/>
      <c r="Q1204" s="48"/>
      <c r="R1204" s="44"/>
      <c r="S1204" s="44"/>
    </row>
    <row r="1205" spans="1:19" hidden="1" x14ac:dyDescent="0.25">
      <c r="A1205" s="35">
        <v>391</v>
      </c>
      <c r="B1205" s="46" t="s">
        <v>428</v>
      </c>
      <c r="C1205" s="95">
        <f t="shared" si="84"/>
        <v>1629198.06</v>
      </c>
      <c r="D1205" s="43">
        <v>5326.3</v>
      </c>
      <c r="E1205" s="44"/>
      <c r="F1205" s="47">
        <v>1623871.76</v>
      </c>
      <c r="G1205" s="48"/>
      <c r="H1205" s="48"/>
      <c r="I1205" s="48"/>
      <c r="J1205" s="48"/>
      <c r="K1205" s="44"/>
      <c r="L1205" s="30"/>
      <c r="M1205" s="44"/>
      <c r="N1205" s="44"/>
      <c r="O1205" s="48"/>
      <c r="P1205" s="48"/>
      <c r="Q1205" s="48"/>
      <c r="R1205" s="44"/>
      <c r="S1205" s="44"/>
    </row>
    <row r="1206" spans="1:19" hidden="1" x14ac:dyDescent="0.25">
      <c r="A1206" s="35">
        <v>392</v>
      </c>
      <c r="B1206" s="46" t="s">
        <v>429</v>
      </c>
      <c r="C1206" s="95">
        <f t="shared" si="84"/>
        <v>2302675.5099999998</v>
      </c>
      <c r="D1206" s="43">
        <v>7528.08</v>
      </c>
      <c r="E1206" s="44"/>
      <c r="F1206" s="45">
        <v>2295147.4300000002</v>
      </c>
      <c r="G1206" s="44"/>
      <c r="H1206" s="44"/>
      <c r="I1206" s="44"/>
      <c r="J1206" s="44"/>
      <c r="K1206" s="44"/>
      <c r="L1206" s="30"/>
      <c r="M1206" s="44"/>
      <c r="N1206" s="44"/>
      <c r="O1206" s="44"/>
      <c r="P1206" s="44"/>
      <c r="Q1206" s="48"/>
      <c r="R1206" s="44"/>
      <c r="S1206" s="44"/>
    </row>
    <row r="1207" spans="1:19" hidden="1" x14ac:dyDescent="0.25">
      <c r="A1207" s="35">
        <v>393</v>
      </c>
      <c r="B1207" s="46" t="s">
        <v>437</v>
      </c>
      <c r="C1207" s="95">
        <f t="shared" si="84"/>
        <v>4423236.05</v>
      </c>
      <c r="D1207" s="43">
        <v>20297.89</v>
      </c>
      <c r="E1207" s="44"/>
      <c r="F1207" s="47"/>
      <c r="G1207" s="44">
        <v>1339291.1599999999</v>
      </c>
      <c r="H1207" s="44">
        <v>1419283.28</v>
      </c>
      <c r="I1207" s="44">
        <v>362383.48</v>
      </c>
      <c r="J1207" s="44">
        <v>1281980.24</v>
      </c>
      <c r="K1207" s="44"/>
      <c r="L1207" s="30"/>
      <c r="M1207" s="44"/>
      <c r="N1207" s="44"/>
      <c r="O1207" s="44"/>
      <c r="P1207" s="44"/>
      <c r="Q1207" s="44"/>
      <c r="R1207" s="44"/>
      <c r="S1207" s="44"/>
    </row>
    <row r="1208" spans="1:19" hidden="1" x14ac:dyDescent="0.25">
      <c r="A1208" s="35">
        <v>394</v>
      </c>
      <c r="B1208" s="46" t="s">
        <v>438</v>
      </c>
      <c r="C1208" s="95">
        <f t="shared" ref="C1208:C1237" si="85">ROUND(SUM(D1208+E1208+F1208+G1208+H1208+I1208+J1208+K1208+M1208+O1208+P1208+Q1208+R1208+S1208),2)</f>
        <v>7472917.0800000001</v>
      </c>
      <c r="D1208" s="43">
        <v>42280.32</v>
      </c>
      <c r="E1208" s="44"/>
      <c r="F1208" s="44"/>
      <c r="G1208" s="47">
        <v>6317613.6399999997</v>
      </c>
      <c r="H1208" s="44"/>
      <c r="I1208" s="44"/>
      <c r="J1208" s="44"/>
      <c r="K1208" s="48"/>
      <c r="L1208" s="30"/>
      <c r="M1208" s="44"/>
      <c r="N1208" s="44"/>
      <c r="O1208" s="48"/>
      <c r="P1208" s="47">
        <v>1113023.1200000001</v>
      </c>
      <c r="Q1208" s="44"/>
      <c r="R1208" s="44"/>
      <c r="S1208" s="44"/>
    </row>
    <row r="1209" spans="1:19" hidden="1" x14ac:dyDescent="0.25">
      <c r="A1209" s="35">
        <v>395</v>
      </c>
      <c r="B1209" s="46" t="s">
        <v>439</v>
      </c>
      <c r="C1209" s="95">
        <f t="shared" si="85"/>
        <v>298501.96999999997</v>
      </c>
      <c r="D1209" s="43">
        <v>1688.69</v>
      </c>
      <c r="E1209" s="44"/>
      <c r="F1209" s="44"/>
      <c r="G1209" s="48"/>
      <c r="H1209" s="44"/>
      <c r="I1209" s="44"/>
      <c r="J1209" s="44"/>
      <c r="K1209" s="44"/>
      <c r="L1209" s="30"/>
      <c r="M1209" s="44"/>
      <c r="N1209" s="44"/>
      <c r="O1209" s="48"/>
      <c r="P1209" s="47">
        <v>296813.28000000003</v>
      </c>
      <c r="Q1209" s="44"/>
      <c r="R1209" s="44"/>
      <c r="S1209" s="44"/>
    </row>
    <row r="1210" spans="1:19" hidden="1" x14ac:dyDescent="0.25">
      <c r="A1210" s="35">
        <v>396</v>
      </c>
      <c r="B1210" s="46" t="s">
        <v>440</v>
      </c>
      <c r="C1210" s="95">
        <f t="shared" si="85"/>
        <v>8426746.1999999993</v>
      </c>
      <c r="D1210" s="43">
        <v>47675.72</v>
      </c>
      <c r="E1210" s="44"/>
      <c r="F1210" s="44"/>
      <c r="G1210" s="44"/>
      <c r="H1210" s="47">
        <v>3882950.99</v>
      </c>
      <c r="I1210" s="47">
        <v>1616784.35</v>
      </c>
      <c r="J1210" s="47">
        <v>2879335.14</v>
      </c>
      <c r="K1210" s="48"/>
      <c r="L1210" s="30"/>
      <c r="M1210" s="44"/>
      <c r="N1210" s="44"/>
      <c r="O1210" s="44"/>
      <c r="P1210" s="44"/>
      <c r="Q1210" s="44"/>
      <c r="R1210" s="44"/>
      <c r="S1210" s="44"/>
    </row>
    <row r="1211" spans="1:19" hidden="1" x14ac:dyDescent="0.25">
      <c r="A1211" s="35">
        <v>397</v>
      </c>
      <c r="B1211" s="46" t="s">
        <v>969</v>
      </c>
      <c r="C1211" s="95">
        <f t="shared" si="85"/>
        <v>11167065.710000001</v>
      </c>
      <c r="D1211" s="43">
        <v>183117.21</v>
      </c>
      <c r="E1211" s="44">
        <v>77829.759999999995</v>
      </c>
      <c r="F1211" s="44"/>
      <c r="G1211" s="44"/>
      <c r="H1211" s="44"/>
      <c r="I1211" s="44"/>
      <c r="J1211" s="44"/>
      <c r="K1211" s="44"/>
      <c r="L1211" s="30">
        <v>5</v>
      </c>
      <c r="M1211" s="44">
        <v>10906118.74</v>
      </c>
      <c r="N1211" s="44"/>
      <c r="O1211" s="48"/>
      <c r="P1211" s="47"/>
      <c r="Q1211" s="44"/>
      <c r="R1211" s="44"/>
      <c r="S1211" s="44"/>
    </row>
    <row r="1212" spans="1:19" hidden="1" x14ac:dyDescent="0.25">
      <c r="A1212" s="35">
        <v>398</v>
      </c>
      <c r="B1212" s="46" t="s">
        <v>865</v>
      </c>
      <c r="C1212" s="95">
        <f t="shared" si="85"/>
        <v>378428.89</v>
      </c>
      <c r="D1212" s="43"/>
      <c r="E1212" s="44">
        <v>378428.89</v>
      </c>
      <c r="F1212" s="44"/>
      <c r="G1212" s="44"/>
      <c r="H1212" s="44"/>
      <c r="I1212" s="44"/>
      <c r="J1212" s="44"/>
      <c r="K1212" s="44"/>
      <c r="L1212" s="30"/>
      <c r="M1212" s="44"/>
      <c r="N1212" s="44"/>
      <c r="O1212" s="45"/>
      <c r="P1212" s="44"/>
      <c r="Q1212" s="45"/>
      <c r="R1212" s="44"/>
      <c r="S1212" s="44"/>
    </row>
    <row r="1213" spans="1:19" hidden="1" x14ac:dyDescent="0.25">
      <c r="A1213" s="35">
        <v>399</v>
      </c>
      <c r="B1213" s="46" t="s">
        <v>866</v>
      </c>
      <c r="C1213" s="95">
        <f t="shared" si="85"/>
        <v>509643.57</v>
      </c>
      <c r="D1213" s="43"/>
      <c r="E1213" s="44">
        <v>509643.57</v>
      </c>
      <c r="F1213" s="44"/>
      <c r="G1213" s="45"/>
      <c r="H1213" s="45"/>
      <c r="I1213" s="45"/>
      <c r="J1213" s="45"/>
      <c r="K1213" s="44"/>
      <c r="L1213" s="30"/>
      <c r="M1213" s="44"/>
      <c r="N1213" s="44"/>
      <c r="O1213" s="45"/>
      <c r="P1213" s="45"/>
      <c r="Q1213" s="45"/>
      <c r="R1213" s="44"/>
      <c r="S1213" s="44"/>
    </row>
    <row r="1214" spans="1:19" hidden="1" x14ac:dyDescent="0.25">
      <c r="A1214" s="35">
        <v>400</v>
      </c>
      <c r="B1214" s="46" t="s">
        <v>867</v>
      </c>
      <c r="C1214" s="95">
        <f t="shared" si="85"/>
        <v>1261398.1200000001</v>
      </c>
      <c r="D1214" s="43"/>
      <c r="E1214" s="44">
        <v>1261398.1200000001</v>
      </c>
      <c r="F1214" s="44"/>
      <c r="G1214" s="45"/>
      <c r="H1214" s="45"/>
      <c r="I1214" s="45"/>
      <c r="J1214" s="45"/>
      <c r="K1214" s="44"/>
      <c r="L1214" s="30"/>
      <c r="M1214" s="44"/>
      <c r="N1214" s="44"/>
      <c r="O1214" s="45"/>
      <c r="P1214" s="45"/>
      <c r="Q1214" s="45"/>
      <c r="R1214" s="44"/>
      <c r="S1214" s="44"/>
    </row>
    <row r="1215" spans="1:19" hidden="1" x14ac:dyDescent="0.25">
      <c r="A1215" s="35">
        <v>401</v>
      </c>
      <c r="B1215" s="46" t="s">
        <v>442</v>
      </c>
      <c r="C1215" s="95">
        <f t="shared" si="85"/>
        <v>8324335.6600000001</v>
      </c>
      <c r="D1215" s="43">
        <v>42568.28</v>
      </c>
      <c r="E1215" s="44"/>
      <c r="F1215" s="44"/>
      <c r="G1215" s="45">
        <v>3571099.17</v>
      </c>
      <c r="H1215" s="47">
        <v>2223556.86</v>
      </c>
      <c r="I1215" s="47">
        <v>1097958.94</v>
      </c>
      <c r="J1215" s="47">
        <v>1389152.41</v>
      </c>
      <c r="K1215" s="44"/>
      <c r="L1215" s="30"/>
      <c r="M1215" s="44"/>
      <c r="N1215" s="44"/>
      <c r="O1215" s="47"/>
      <c r="P1215" s="47"/>
      <c r="Q1215" s="47"/>
      <c r="R1215" s="44"/>
      <c r="S1215" s="44"/>
    </row>
    <row r="1216" spans="1:19" hidden="1" x14ac:dyDescent="0.25">
      <c r="A1216" s="35">
        <v>402</v>
      </c>
      <c r="B1216" s="46" t="s">
        <v>1044</v>
      </c>
      <c r="C1216" s="95">
        <f t="shared" si="85"/>
        <v>12553702.960000001</v>
      </c>
      <c r="D1216" s="43">
        <v>266763.76</v>
      </c>
      <c r="E1216" s="44">
        <v>77144.399999999994</v>
      </c>
      <c r="F1216" s="44"/>
      <c r="G1216" s="45"/>
      <c r="H1216" s="47"/>
      <c r="I1216" s="47"/>
      <c r="J1216" s="47"/>
      <c r="K1216" s="44"/>
      <c r="L1216" s="30">
        <v>5</v>
      </c>
      <c r="M1216" s="44">
        <v>12209794.800000001</v>
      </c>
      <c r="N1216" s="44"/>
      <c r="O1216" s="47"/>
      <c r="P1216" s="47"/>
      <c r="Q1216" s="47"/>
      <c r="R1216" s="44"/>
      <c r="S1216" s="44"/>
    </row>
    <row r="1217" spans="1:19" hidden="1" x14ac:dyDescent="0.25">
      <c r="A1217" s="35">
        <v>403</v>
      </c>
      <c r="B1217" s="46" t="s">
        <v>868</v>
      </c>
      <c r="C1217" s="95">
        <f t="shared" si="85"/>
        <v>615769.41</v>
      </c>
      <c r="D1217" s="43"/>
      <c r="E1217" s="44">
        <v>615769.41</v>
      </c>
      <c r="F1217" s="47"/>
      <c r="G1217" s="45"/>
      <c r="H1217" s="47"/>
      <c r="I1217" s="47"/>
      <c r="J1217" s="47"/>
      <c r="K1217" s="44"/>
      <c r="L1217" s="30"/>
      <c r="M1217" s="44"/>
      <c r="N1217" s="44"/>
      <c r="O1217" s="47"/>
      <c r="P1217" s="44"/>
      <c r="Q1217" s="47"/>
      <c r="R1217" s="44"/>
      <c r="S1217" s="44"/>
    </row>
    <row r="1218" spans="1:19" hidden="1" x14ac:dyDescent="0.25">
      <c r="A1218" s="35">
        <v>404</v>
      </c>
      <c r="B1218" s="46" t="s">
        <v>869</v>
      </c>
      <c r="C1218" s="95">
        <f t="shared" si="85"/>
        <v>120638.56</v>
      </c>
      <c r="D1218" s="43"/>
      <c r="E1218" s="44">
        <v>120638.56</v>
      </c>
      <c r="F1218" s="44"/>
      <c r="G1218" s="45"/>
      <c r="H1218" s="44"/>
      <c r="I1218" s="44"/>
      <c r="J1218" s="44"/>
      <c r="K1218" s="44"/>
      <c r="L1218" s="30"/>
      <c r="M1218" s="44"/>
      <c r="N1218" s="44"/>
      <c r="O1218" s="44"/>
      <c r="P1218" s="44"/>
      <c r="Q1218" s="44"/>
      <c r="R1218" s="44"/>
      <c r="S1218" s="44"/>
    </row>
    <row r="1219" spans="1:19" hidden="1" x14ac:dyDescent="0.25">
      <c r="A1219" s="35">
        <v>405</v>
      </c>
      <c r="B1219" s="46" t="s">
        <v>451</v>
      </c>
      <c r="C1219" s="95">
        <f t="shared" si="85"/>
        <v>2640519.7799999998</v>
      </c>
      <c r="D1219" s="43">
        <v>13502.86</v>
      </c>
      <c r="E1219" s="44"/>
      <c r="F1219" s="44"/>
      <c r="G1219" s="44"/>
      <c r="H1219" s="47">
        <v>1275671.58</v>
      </c>
      <c r="I1219" s="47">
        <v>660699.17999999993</v>
      </c>
      <c r="J1219" s="47">
        <v>690646.16</v>
      </c>
      <c r="K1219" s="47"/>
      <c r="L1219" s="30"/>
      <c r="M1219" s="44"/>
      <c r="N1219" s="44"/>
      <c r="O1219" s="44"/>
      <c r="P1219" s="44"/>
      <c r="Q1219" s="44"/>
      <c r="R1219" s="44"/>
      <c r="S1219" s="44"/>
    </row>
    <row r="1220" spans="1:19" hidden="1" x14ac:dyDescent="0.25">
      <c r="A1220" s="35">
        <v>406</v>
      </c>
      <c r="B1220" s="46" t="s">
        <v>456</v>
      </c>
      <c r="C1220" s="95">
        <f t="shared" si="85"/>
        <v>1342394.58</v>
      </c>
      <c r="D1220" s="43">
        <v>4388.66</v>
      </c>
      <c r="E1220" s="44"/>
      <c r="F1220" s="45">
        <v>1338005.92</v>
      </c>
      <c r="G1220" s="48"/>
      <c r="H1220" s="48"/>
      <c r="I1220" s="48"/>
      <c r="J1220" s="48"/>
      <c r="K1220" s="44"/>
      <c r="L1220" s="30"/>
      <c r="M1220" s="44"/>
      <c r="N1220" s="44"/>
      <c r="O1220" s="48"/>
      <c r="P1220" s="44"/>
      <c r="Q1220" s="48"/>
      <c r="R1220" s="44"/>
      <c r="S1220" s="44"/>
    </row>
    <row r="1221" spans="1:19" hidden="1" x14ac:dyDescent="0.25">
      <c r="A1221" s="35">
        <v>407</v>
      </c>
      <c r="B1221" s="46" t="s">
        <v>872</v>
      </c>
      <c r="C1221" s="95">
        <f t="shared" si="85"/>
        <v>3463440.22</v>
      </c>
      <c r="D1221" s="43">
        <v>68185.95</v>
      </c>
      <c r="E1221" s="44">
        <v>160626.62</v>
      </c>
      <c r="F1221" s="45"/>
      <c r="G1221" s="48"/>
      <c r="H1221" s="48"/>
      <c r="I1221" s="48"/>
      <c r="J1221" s="48"/>
      <c r="K1221" s="44"/>
      <c r="L1221" s="30">
        <v>2</v>
      </c>
      <c r="M1221" s="44">
        <v>3234627.65</v>
      </c>
      <c r="N1221" s="44"/>
      <c r="O1221" s="44"/>
      <c r="P1221" s="44"/>
      <c r="Q1221" s="48"/>
      <c r="R1221" s="44"/>
      <c r="S1221" s="44"/>
    </row>
    <row r="1222" spans="1:19" hidden="1" x14ac:dyDescent="0.25">
      <c r="A1222" s="35">
        <v>408</v>
      </c>
      <c r="B1222" s="46" t="s">
        <v>973</v>
      </c>
      <c r="C1222" s="95">
        <f t="shared" si="85"/>
        <v>4233662.8600000003</v>
      </c>
      <c r="D1222" s="43">
        <v>69932.09</v>
      </c>
      <c r="E1222" s="44">
        <v>52496.72</v>
      </c>
      <c r="F1222" s="48"/>
      <c r="G1222" s="48"/>
      <c r="H1222" s="45"/>
      <c r="I1222" s="45"/>
      <c r="J1222" s="45"/>
      <c r="K1222" s="44"/>
      <c r="L1222" s="30">
        <v>2</v>
      </c>
      <c r="M1222" s="44">
        <v>4111234.05</v>
      </c>
      <c r="N1222" s="44"/>
      <c r="O1222" s="48"/>
      <c r="P1222" s="44"/>
      <c r="Q1222" s="47"/>
      <c r="R1222" s="44"/>
      <c r="S1222" s="44"/>
    </row>
    <row r="1223" spans="1:19" hidden="1" x14ac:dyDescent="0.25">
      <c r="A1223" s="35">
        <v>409</v>
      </c>
      <c r="B1223" s="46" t="s">
        <v>873</v>
      </c>
      <c r="C1223" s="95">
        <f t="shared" si="85"/>
        <v>851001.07</v>
      </c>
      <c r="D1223" s="43"/>
      <c r="E1223" s="44">
        <v>851001.07</v>
      </c>
      <c r="F1223" s="48"/>
      <c r="G1223" s="48"/>
      <c r="H1223" s="48"/>
      <c r="I1223" s="48"/>
      <c r="J1223" s="48"/>
      <c r="K1223" s="44"/>
      <c r="L1223" s="30"/>
      <c r="M1223" s="44"/>
      <c r="N1223" s="44"/>
      <c r="O1223" s="47"/>
      <c r="P1223" s="44"/>
      <c r="Q1223" s="45"/>
      <c r="R1223" s="44"/>
      <c r="S1223" s="44"/>
    </row>
    <row r="1224" spans="1:19" hidden="1" x14ac:dyDescent="0.25">
      <c r="A1224" s="35">
        <v>410</v>
      </c>
      <c r="B1224" s="46" t="s">
        <v>874</v>
      </c>
      <c r="C1224" s="95">
        <f t="shared" si="85"/>
        <v>147022.29999999999</v>
      </c>
      <c r="D1224" s="43"/>
      <c r="E1224" s="44">
        <v>147022.29999999999</v>
      </c>
      <c r="F1224" s="44"/>
      <c r="G1224" s="48"/>
      <c r="H1224" s="48"/>
      <c r="I1224" s="48"/>
      <c r="J1224" s="48"/>
      <c r="K1224" s="44"/>
      <c r="L1224" s="30"/>
      <c r="M1224" s="44"/>
      <c r="N1224" s="44"/>
      <c r="O1224" s="47"/>
      <c r="P1224" s="44"/>
      <c r="Q1224" s="45"/>
      <c r="R1224" s="44"/>
      <c r="S1224" s="44"/>
    </row>
    <row r="1225" spans="1:19" hidden="1" x14ac:dyDescent="0.25">
      <c r="A1225" s="35">
        <v>411</v>
      </c>
      <c r="B1225" s="46" t="s">
        <v>1024</v>
      </c>
      <c r="C1225" s="95">
        <f t="shared" si="85"/>
        <v>494276.62</v>
      </c>
      <c r="D1225" s="43"/>
      <c r="E1225" s="44">
        <v>494276.62</v>
      </c>
      <c r="F1225" s="44"/>
      <c r="G1225" s="44"/>
      <c r="H1225" s="44"/>
      <c r="I1225" s="44"/>
      <c r="J1225" s="44"/>
      <c r="K1225" s="44"/>
      <c r="L1225" s="30"/>
      <c r="M1225" s="44"/>
      <c r="N1225" s="44"/>
      <c r="O1225" s="47"/>
      <c r="P1225" s="44"/>
      <c r="Q1225" s="47"/>
      <c r="R1225" s="44"/>
      <c r="S1225" s="44"/>
    </row>
    <row r="1226" spans="1:19" hidden="1" x14ac:dyDescent="0.25">
      <c r="A1226" s="35">
        <v>412</v>
      </c>
      <c r="B1226" s="46" t="s">
        <v>462</v>
      </c>
      <c r="C1226" s="95">
        <f t="shared" si="85"/>
        <v>111287.43</v>
      </c>
      <c r="D1226" s="43"/>
      <c r="E1226" s="44">
        <v>111287.43</v>
      </c>
      <c r="F1226" s="44"/>
      <c r="G1226" s="45"/>
      <c r="H1226" s="44"/>
      <c r="I1226" s="44"/>
      <c r="J1226" s="44"/>
      <c r="K1226" s="44"/>
      <c r="L1226" s="30"/>
      <c r="M1226" s="44"/>
      <c r="N1226" s="44"/>
      <c r="O1226" s="44"/>
      <c r="P1226" s="44"/>
      <c r="Q1226" s="44"/>
      <c r="R1226" s="44"/>
      <c r="S1226" s="44"/>
    </row>
    <row r="1227" spans="1:19" hidden="1" x14ac:dyDescent="0.25">
      <c r="A1227" s="35">
        <v>413</v>
      </c>
      <c r="B1227" s="46" t="s">
        <v>463</v>
      </c>
      <c r="C1227" s="95">
        <f t="shared" si="85"/>
        <v>6234130.2000000002</v>
      </c>
      <c r="D1227" s="43">
        <v>97208.83</v>
      </c>
      <c r="E1227" s="44"/>
      <c r="F1227" s="44"/>
      <c r="G1227" s="45">
        <v>3264871.0700000003</v>
      </c>
      <c r="H1227" s="45">
        <v>1370056.18</v>
      </c>
      <c r="I1227" s="45">
        <v>631674.93000000005</v>
      </c>
      <c r="J1227" s="45">
        <v>870319.19</v>
      </c>
      <c r="K1227" s="44"/>
      <c r="L1227" s="30"/>
      <c r="M1227" s="44"/>
      <c r="N1227" s="44"/>
      <c r="O1227" s="44"/>
      <c r="P1227" s="44"/>
      <c r="Q1227" s="44"/>
      <c r="R1227" s="44"/>
      <c r="S1227" s="44"/>
    </row>
    <row r="1228" spans="1:19" hidden="1" x14ac:dyDescent="0.25">
      <c r="A1228" s="35">
        <v>414</v>
      </c>
      <c r="B1228" s="46" t="s">
        <v>875</v>
      </c>
      <c r="C1228" s="95">
        <f t="shared" si="85"/>
        <v>84766.12</v>
      </c>
      <c r="D1228" s="43"/>
      <c r="E1228" s="44">
        <v>84766.12</v>
      </c>
      <c r="F1228" s="48"/>
      <c r="G1228" s="45"/>
      <c r="H1228" s="48"/>
      <c r="I1228" s="48"/>
      <c r="J1228" s="48"/>
      <c r="K1228" s="44"/>
      <c r="L1228" s="30"/>
      <c r="M1228" s="44"/>
      <c r="N1228" s="44"/>
      <c r="O1228" s="48"/>
      <c r="P1228" s="44"/>
      <c r="Q1228" s="44"/>
      <c r="R1228" s="44"/>
      <c r="S1228" s="44"/>
    </row>
    <row r="1229" spans="1:19" hidden="1" x14ac:dyDescent="0.25">
      <c r="A1229" s="35">
        <v>415</v>
      </c>
      <c r="B1229" s="46" t="s">
        <v>876</v>
      </c>
      <c r="C1229" s="95">
        <f t="shared" si="85"/>
        <v>173584.22</v>
      </c>
      <c r="D1229" s="43"/>
      <c r="E1229" s="44">
        <v>173584.22</v>
      </c>
      <c r="F1229" s="48"/>
      <c r="G1229" s="48"/>
      <c r="H1229" s="48"/>
      <c r="I1229" s="48"/>
      <c r="J1229" s="48"/>
      <c r="K1229" s="44"/>
      <c r="L1229" s="30"/>
      <c r="M1229" s="44"/>
      <c r="N1229" s="44"/>
      <c r="O1229" s="44"/>
      <c r="P1229" s="44"/>
      <c r="Q1229" s="47"/>
      <c r="R1229" s="44"/>
      <c r="S1229" s="44"/>
    </row>
    <row r="1230" spans="1:19" hidden="1" x14ac:dyDescent="0.25">
      <c r="A1230" s="35">
        <v>416</v>
      </c>
      <c r="B1230" s="46" t="s">
        <v>877</v>
      </c>
      <c r="C1230" s="95">
        <f t="shared" si="85"/>
        <v>672436.99</v>
      </c>
      <c r="D1230" s="43"/>
      <c r="E1230" s="44">
        <v>672436.99</v>
      </c>
      <c r="F1230" s="44"/>
      <c r="G1230" s="48"/>
      <c r="H1230" s="44"/>
      <c r="I1230" s="44"/>
      <c r="J1230" s="44"/>
      <c r="K1230" s="44"/>
      <c r="L1230" s="30"/>
      <c r="M1230" s="44"/>
      <c r="N1230" s="44"/>
      <c r="O1230" s="45"/>
      <c r="P1230" s="48"/>
      <c r="Q1230" s="45"/>
      <c r="R1230" s="44"/>
      <c r="S1230" s="44"/>
    </row>
    <row r="1231" spans="1:19" hidden="1" x14ac:dyDescent="0.25">
      <c r="A1231" s="35">
        <v>417</v>
      </c>
      <c r="B1231" s="46" t="s">
        <v>469</v>
      </c>
      <c r="C1231" s="95">
        <f t="shared" si="85"/>
        <v>5355414.75</v>
      </c>
      <c r="D1231" s="43">
        <v>109996.42</v>
      </c>
      <c r="E1231" s="44"/>
      <c r="F1231" s="44"/>
      <c r="G1231" s="47">
        <v>5245418.33</v>
      </c>
      <c r="H1231" s="48"/>
      <c r="I1231" s="48"/>
      <c r="J1231" s="48"/>
      <c r="K1231" s="44"/>
      <c r="L1231" s="30"/>
      <c r="M1231" s="44"/>
      <c r="N1231" s="44"/>
      <c r="O1231" s="48"/>
      <c r="P1231" s="44"/>
      <c r="Q1231" s="48"/>
      <c r="R1231" s="44"/>
      <c r="S1231" s="44"/>
    </row>
    <row r="1232" spans="1:19" hidden="1" x14ac:dyDescent="0.25">
      <c r="A1232" s="35">
        <v>418</v>
      </c>
      <c r="B1232" s="46" t="s">
        <v>470</v>
      </c>
      <c r="C1232" s="95">
        <f t="shared" si="85"/>
        <v>5015691.3600000003</v>
      </c>
      <c r="D1232" s="43">
        <v>92168.35</v>
      </c>
      <c r="E1232" s="44"/>
      <c r="F1232" s="44"/>
      <c r="G1232" s="45">
        <v>4923523.01</v>
      </c>
      <c r="H1232" s="48"/>
      <c r="I1232" s="44"/>
      <c r="J1232" s="44"/>
      <c r="K1232" s="44"/>
      <c r="L1232" s="30"/>
      <c r="M1232" s="44"/>
      <c r="N1232" s="44"/>
      <c r="O1232" s="48"/>
      <c r="P1232" s="44"/>
      <c r="Q1232" s="48"/>
      <c r="R1232" s="44"/>
      <c r="S1232" s="44"/>
    </row>
    <row r="1233" spans="1:19" hidden="1" x14ac:dyDescent="0.25">
      <c r="A1233" s="35">
        <v>419</v>
      </c>
      <c r="B1233" s="46" t="s">
        <v>472</v>
      </c>
      <c r="C1233" s="95">
        <f t="shared" si="85"/>
        <v>4566208.9400000004</v>
      </c>
      <c r="D1233" s="43">
        <v>39248.75</v>
      </c>
      <c r="E1233" s="44"/>
      <c r="F1233" s="44"/>
      <c r="G1233" s="45">
        <v>4526960.1899999995</v>
      </c>
      <c r="H1233" s="48"/>
      <c r="I1233" s="48"/>
      <c r="J1233" s="48"/>
      <c r="K1233" s="44"/>
      <c r="L1233" s="30"/>
      <c r="M1233" s="44"/>
      <c r="N1233" s="44"/>
      <c r="O1233" s="44"/>
      <c r="P1233" s="48"/>
      <c r="Q1233" s="48"/>
      <c r="R1233" s="44"/>
      <c r="S1233" s="44"/>
    </row>
    <row r="1234" spans="1:19" hidden="1" x14ac:dyDescent="0.25">
      <c r="A1234" s="35">
        <v>420</v>
      </c>
      <c r="B1234" s="46" t="s">
        <v>473</v>
      </c>
      <c r="C1234" s="95">
        <f t="shared" si="85"/>
        <v>1873531.72</v>
      </c>
      <c r="D1234" s="43">
        <v>16103.9</v>
      </c>
      <c r="E1234" s="44"/>
      <c r="F1234" s="44"/>
      <c r="G1234" s="47">
        <v>1857427.82</v>
      </c>
      <c r="H1234" s="44"/>
      <c r="I1234" s="44"/>
      <c r="J1234" s="44"/>
      <c r="K1234" s="44"/>
      <c r="L1234" s="30"/>
      <c r="M1234" s="44"/>
      <c r="N1234" s="44"/>
      <c r="O1234" s="48"/>
      <c r="P1234" s="48"/>
      <c r="Q1234" s="48"/>
      <c r="R1234" s="44"/>
      <c r="S1234" s="44"/>
    </row>
    <row r="1235" spans="1:19" hidden="1" x14ac:dyDescent="0.25">
      <c r="A1235" s="35">
        <v>421</v>
      </c>
      <c r="B1235" s="46" t="s">
        <v>474</v>
      </c>
      <c r="C1235" s="95">
        <f t="shared" si="85"/>
        <v>3531156.62</v>
      </c>
      <c r="D1235" s="43">
        <v>30351.98</v>
      </c>
      <c r="E1235" s="44"/>
      <c r="F1235" s="44"/>
      <c r="G1235" s="47">
        <v>3500804.64</v>
      </c>
      <c r="H1235" s="44"/>
      <c r="I1235" s="44"/>
      <c r="J1235" s="48"/>
      <c r="K1235" s="44"/>
      <c r="L1235" s="30"/>
      <c r="M1235" s="44"/>
      <c r="N1235" s="44"/>
      <c r="O1235" s="44"/>
      <c r="P1235" s="44"/>
      <c r="Q1235" s="44"/>
      <c r="R1235" s="44"/>
      <c r="S1235" s="44"/>
    </row>
    <row r="1236" spans="1:19" hidden="1" x14ac:dyDescent="0.25">
      <c r="A1236" s="35">
        <v>422</v>
      </c>
      <c r="B1236" s="46" t="s">
        <v>475</v>
      </c>
      <c r="C1236" s="95">
        <f t="shared" si="85"/>
        <v>5087742.9400000004</v>
      </c>
      <c r="D1236" s="43">
        <v>85537.71</v>
      </c>
      <c r="E1236" s="44"/>
      <c r="F1236" s="48"/>
      <c r="G1236" s="45">
        <v>5002205.2300000004</v>
      </c>
      <c r="H1236" s="48"/>
      <c r="I1236" s="48"/>
      <c r="J1236" s="48"/>
      <c r="K1236" s="48"/>
      <c r="L1236" s="23"/>
      <c r="M1236" s="48"/>
      <c r="N1236" s="48"/>
      <c r="O1236" s="48"/>
      <c r="P1236" s="48"/>
      <c r="Q1236" s="48"/>
      <c r="R1236" s="44"/>
      <c r="S1236" s="44"/>
    </row>
    <row r="1237" spans="1:19" hidden="1" x14ac:dyDescent="0.25">
      <c r="A1237" s="35">
        <v>423</v>
      </c>
      <c r="B1237" s="46" t="s">
        <v>476</v>
      </c>
      <c r="C1237" s="95">
        <f t="shared" si="85"/>
        <v>1774074.76</v>
      </c>
      <c r="D1237" s="43">
        <v>29826.639999999999</v>
      </c>
      <c r="E1237" s="44"/>
      <c r="F1237" s="48"/>
      <c r="G1237" s="45">
        <v>1744248.12</v>
      </c>
      <c r="H1237" s="48"/>
      <c r="I1237" s="48"/>
      <c r="J1237" s="48"/>
      <c r="K1237" s="48"/>
      <c r="L1237" s="23"/>
      <c r="M1237" s="48"/>
      <c r="N1237" s="48"/>
      <c r="O1237" s="48"/>
      <c r="P1237" s="48"/>
      <c r="Q1237" s="48"/>
      <c r="R1237" s="44"/>
      <c r="S1237" s="44"/>
    </row>
    <row r="1238" spans="1:19" hidden="1" x14ac:dyDescent="0.25">
      <c r="A1238" s="35">
        <v>424</v>
      </c>
      <c r="B1238" s="46" t="s">
        <v>878</v>
      </c>
      <c r="C1238" s="95">
        <f t="shared" ref="C1238:C1268" si="86">ROUND(SUM(D1238+E1238+F1238+G1238+H1238+I1238+J1238+K1238+M1238+O1238+P1238+Q1238+R1238+S1238),2)</f>
        <v>359387.06</v>
      </c>
      <c r="D1238" s="43"/>
      <c r="E1238" s="44">
        <v>359387.06</v>
      </c>
      <c r="F1238" s="45"/>
      <c r="G1238" s="48"/>
      <c r="H1238" s="48"/>
      <c r="I1238" s="48"/>
      <c r="J1238" s="48"/>
      <c r="K1238" s="48"/>
      <c r="L1238" s="23"/>
      <c r="M1238" s="48"/>
      <c r="N1238" s="48"/>
      <c r="O1238" s="48"/>
      <c r="P1238" s="48"/>
      <c r="Q1238" s="45"/>
      <c r="R1238" s="44"/>
      <c r="S1238" s="44"/>
    </row>
    <row r="1239" spans="1:19" hidden="1" x14ac:dyDescent="0.25">
      <c r="A1239" s="35">
        <v>425</v>
      </c>
      <c r="B1239" s="46" t="s">
        <v>879</v>
      </c>
      <c r="C1239" s="95">
        <f t="shared" si="86"/>
        <v>210734.04</v>
      </c>
      <c r="D1239" s="43"/>
      <c r="E1239" s="44">
        <v>210734.04</v>
      </c>
      <c r="F1239" s="44"/>
      <c r="G1239" s="44"/>
      <c r="H1239" s="44"/>
      <c r="I1239" s="44"/>
      <c r="J1239" s="44"/>
      <c r="K1239" s="44"/>
      <c r="L1239" s="30"/>
      <c r="M1239" s="44"/>
      <c r="N1239" s="48"/>
      <c r="O1239" s="48"/>
      <c r="P1239" s="44"/>
      <c r="Q1239" s="45"/>
      <c r="R1239" s="44"/>
      <c r="S1239" s="44"/>
    </row>
    <row r="1240" spans="1:19" hidden="1" x14ac:dyDescent="0.25">
      <c r="A1240" s="35">
        <v>426</v>
      </c>
      <c r="B1240" s="46" t="s">
        <v>880</v>
      </c>
      <c r="C1240" s="95">
        <f t="shared" si="86"/>
        <v>181917.5</v>
      </c>
      <c r="D1240" s="43"/>
      <c r="E1240" s="44">
        <v>181917.5</v>
      </c>
      <c r="F1240" s="44"/>
      <c r="G1240" s="44"/>
      <c r="H1240" s="44"/>
      <c r="I1240" s="44"/>
      <c r="J1240" s="44"/>
      <c r="K1240" s="44"/>
      <c r="L1240" s="30"/>
      <c r="M1240" s="44"/>
      <c r="N1240" s="44"/>
      <c r="O1240" s="44"/>
      <c r="P1240" s="44"/>
      <c r="Q1240" s="45"/>
      <c r="R1240" s="44"/>
      <c r="S1240" s="44"/>
    </row>
    <row r="1241" spans="1:19" hidden="1" x14ac:dyDescent="0.25">
      <c r="A1241" s="35">
        <v>427</v>
      </c>
      <c r="B1241" s="46" t="s">
        <v>481</v>
      </c>
      <c r="C1241" s="95">
        <f t="shared" si="86"/>
        <v>5446813.7699999996</v>
      </c>
      <c r="D1241" s="43">
        <v>16832.939999999999</v>
      </c>
      <c r="E1241" s="44"/>
      <c r="F1241" s="45"/>
      <c r="G1241" s="47"/>
      <c r="H1241" s="45">
        <v>2557791.29</v>
      </c>
      <c r="I1241" s="45">
        <v>1113264.93</v>
      </c>
      <c r="J1241" s="45">
        <v>1758924.61</v>
      </c>
      <c r="K1241" s="44"/>
      <c r="L1241" s="30"/>
      <c r="M1241" s="44"/>
      <c r="N1241" s="44"/>
      <c r="O1241" s="44"/>
      <c r="P1241" s="44"/>
      <c r="Q1241" s="45"/>
      <c r="R1241" s="44"/>
      <c r="S1241" s="44"/>
    </row>
    <row r="1242" spans="1:19" hidden="1" x14ac:dyDescent="0.25">
      <c r="A1242" s="35">
        <v>428</v>
      </c>
      <c r="B1242" s="46" t="s">
        <v>483</v>
      </c>
      <c r="C1242" s="95">
        <f t="shared" si="86"/>
        <v>25817737.649999999</v>
      </c>
      <c r="D1242" s="43">
        <v>78249.489999999991</v>
      </c>
      <c r="E1242" s="44"/>
      <c r="F1242" s="45">
        <v>2822352.85</v>
      </c>
      <c r="G1242" s="47"/>
      <c r="H1242" s="47">
        <v>1878352.66</v>
      </c>
      <c r="I1242" s="47">
        <v>1070641.94</v>
      </c>
      <c r="J1242" s="47">
        <v>1602518.12</v>
      </c>
      <c r="K1242" s="44"/>
      <c r="L1242" s="30"/>
      <c r="M1242" s="44"/>
      <c r="N1242" s="44" t="s">
        <v>54</v>
      </c>
      <c r="O1242" s="44">
        <v>10481062.52</v>
      </c>
      <c r="P1242" s="44"/>
      <c r="Q1242" s="44">
        <v>7884560.0700000003</v>
      </c>
      <c r="R1242" s="44"/>
      <c r="S1242" s="44"/>
    </row>
    <row r="1243" spans="1:19" hidden="1" x14ac:dyDescent="0.25">
      <c r="A1243" s="35">
        <v>429</v>
      </c>
      <c r="B1243" s="46" t="s">
        <v>487</v>
      </c>
      <c r="C1243" s="95">
        <f t="shared" si="86"/>
        <v>1406711.91</v>
      </c>
      <c r="D1243" s="43">
        <v>4347.33</v>
      </c>
      <c r="E1243" s="44"/>
      <c r="F1243" s="44"/>
      <c r="G1243" s="44">
        <v>1402364.58</v>
      </c>
      <c r="H1243" s="44"/>
      <c r="I1243" s="44"/>
      <c r="J1243" s="44"/>
      <c r="K1243" s="44"/>
      <c r="L1243" s="30"/>
      <c r="M1243" s="44"/>
      <c r="N1243" s="44"/>
      <c r="O1243" s="44"/>
      <c r="P1243" s="44"/>
      <c r="Q1243" s="45"/>
      <c r="R1243" s="44"/>
      <c r="S1243" s="44"/>
    </row>
    <row r="1244" spans="1:19" hidden="1" x14ac:dyDescent="0.25">
      <c r="A1244" s="35">
        <v>430</v>
      </c>
      <c r="B1244" s="46" t="s">
        <v>881</v>
      </c>
      <c r="C1244" s="95">
        <f t="shared" si="86"/>
        <v>284759.21000000002</v>
      </c>
      <c r="D1244" s="43"/>
      <c r="E1244" s="44">
        <v>284759.21000000002</v>
      </c>
      <c r="F1244" s="47"/>
      <c r="G1244" s="47"/>
      <c r="H1244" s="47"/>
      <c r="I1244" s="47"/>
      <c r="J1244" s="47"/>
      <c r="K1244" s="44"/>
      <c r="L1244" s="30"/>
      <c r="M1244" s="44"/>
      <c r="N1244" s="48"/>
      <c r="O1244" s="48"/>
      <c r="P1244" s="44"/>
      <c r="Q1244" s="48"/>
      <c r="R1244" s="44"/>
      <c r="S1244" s="44"/>
    </row>
    <row r="1245" spans="1:19" hidden="1" x14ac:dyDescent="0.25">
      <c r="A1245" s="35">
        <v>431</v>
      </c>
      <c r="B1245" s="46" t="s">
        <v>882</v>
      </c>
      <c r="C1245" s="95">
        <f t="shared" si="86"/>
        <v>367987.48</v>
      </c>
      <c r="D1245" s="43"/>
      <c r="E1245" s="44">
        <v>367987.48</v>
      </c>
      <c r="F1245" s="48"/>
      <c r="G1245" s="48"/>
      <c r="H1245" s="48"/>
      <c r="I1245" s="48"/>
      <c r="J1245" s="48"/>
      <c r="K1245" s="44"/>
      <c r="L1245" s="30"/>
      <c r="M1245" s="44"/>
      <c r="N1245" s="48"/>
      <c r="O1245" s="45"/>
      <c r="P1245" s="48"/>
      <c r="Q1245" s="45"/>
      <c r="R1245" s="44"/>
      <c r="S1245" s="44"/>
    </row>
    <row r="1246" spans="1:19" hidden="1" x14ac:dyDescent="0.25">
      <c r="A1246" s="35">
        <v>432</v>
      </c>
      <c r="B1246" s="46" t="s">
        <v>883</v>
      </c>
      <c r="C1246" s="95">
        <f t="shared" si="86"/>
        <v>138359.57999999999</v>
      </c>
      <c r="D1246" s="43"/>
      <c r="E1246" s="44">
        <v>138359.57999999999</v>
      </c>
      <c r="F1246" s="48"/>
      <c r="G1246" s="48"/>
      <c r="H1246" s="44"/>
      <c r="I1246" s="44"/>
      <c r="J1246" s="44"/>
      <c r="K1246" s="44"/>
      <c r="L1246" s="30"/>
      <c r="M1246" s="44"/>
      <c r="N1246" s="44"/>
      <c r="O1246" s="47"/>
      <c r="P1246" s="44"/>
      <c r="Q1246" s="44"/>
      <c r="R1246" s="44"/>
      <c r="S1246" s="44"/>
    </row>
    <row r="1247" spans="1:19" hidden="1" x14ac:dyDescent="0.25">
      <c r="A1247" s="35">
        <v>433</v>
      </c>
      <c r="B1247" s="46" t="s">
        <v>884</v>
      </c>
      <c r="C1247" s="95">
        <f t="shared" si="86"/>
        <v>388096.78</v>
      </c>
      <c r="D1247" s="43"/>
      <c r="E1247" s="44">
        <v>388096.78</v>
      </c>
      <c r="F1247" s="44"/>
      <c r="G1247" s="48"/>
      <c r="H1247" s="44"/>
      <c r="I1247" s="44"/>
      <c r="J1247" s="44"/>
      <c r="K1247" s="48"/>
      <c r="L1247" s="30"/>
      <c r="M1247" s="44"/>
      <c r="N1247" s="44"/>
      <c r="O1247" s="47"/>
      <c r="P1247" s="44"/>
      <c r="Q1247" s="47"/>
      <c r="R1247" s="44"/>
      <c r="S1247" s="44"/>
    </row>
    <row r="1248" spans="1:19" hidden="1" x14ac:dyDescent="0.25">
      <c r="A1248" s="35">
        <v>434</v>
      </c>
      <c r="B1248" s="46" t="s">
        <v>885</v>
      </c>
      <c r="C1248" s="95">
        <f t="shared" si="86"/>
        <v>269254.84999999998</v>
      </c>
      <c r="D1248" s="43"/>
      <c r="E1248" s="44">
        <v>269254.84999999998</v>
      </c>
      <c r="F1248" s="44"/>
      <c r="G1248" s="48"/>
      <c r="H1248" s="48"/>
      <c r="I1248" s="48"/>
      <c r="J1248" s="48"/>
      <c r="K1248" s="44"/>
      <c r="L1248" s="30"/>
      <c r="M1248" s="44"/>
      <c r="N1248" s="44"/>
      <c r="O1248" s="47"/>
      <c r="P1248" s="44"/>
      <c r="Q1248" s="44"/>
      <c r="R1248" s="44"/>
      <c r="S1248" s="44"/>
    </row>
    <row r="1249" spans="1:19" hidden="1" x14ac:dyDescent="0.25">
      <c r="A1249" s="35">
        <v>435</v>
      </c>
      <c r="B1249" s="55" t="s">
        <v>493</v>
      </c>
      <c r="C1249" s="95">
        <f t="shared" si="86"/>
        <v>82678227.969999999</v>
      </c>
      <c r="D1249" s="43">
        <v>115907.18</v>
      </c>
      <c r="E1249" s="39"/>
      <c r="F1249" s="41"/>
      <c r="G1249" s="41">
        <v>11592437.810000001</v>
      </c>
      <c r="H1249" s="41">
        <v>6333242.4100000001</v>
      </c>
      <c r="I1249" s="41">
        <v>2780795.17</v>
      </c>
      <c r="J1249" s="41">
        <v>3275158.9</v>
      </c>
      <c r="K1249" s="39"/>
      <c r="L1249" s="40"/>
      <c r="M1249" s="39"/>
      <c r="N1249" s="39" t="s">
        <v>54</v>
      </c>
      <c r="O1249" s="56">
        <v>17882685.609999999</v>
      </c>
      <c r="P1249" s="39"/>
      <c r="Q1249" s="56"/>
      <c r="R1249" s="39">
        <v>40698000.890000001</v>
      </c>
      <c r="S1249" s="39"/>
    </row>
    <row r="1250" spans="1:19" hidden="1" x14ac:dyDescent="0.25">
      <c r="A1250" s="35">
        <v>436</v>
      </c>
      <c r="B1250" s="46" t="s">
        <v>494</v>
      </c>
      <c r="C1250" s="95">
        <f t="shared" si="86"/>
        <v>25561416.670000002</v>
      </c>
      <c r="D1250" s="43">
        <v>83567.350000000006</v>
      </c>
      <c r="E1250" s="44"/>
      <c r="F1250" s="47">
        <v>1969521.85</v>
      </c>
      <c r="G1250" s="47"/>
      <c r="H1250" s="47">
        <v>1839077.78</v>
      </c>
      <c r="I1250" s="47">
        <v>976776.58000000007</v>
      </c>
      <c r="J1250" s="47">
        <v>1389583.24</v>
      </c>
      <c r="K1250" s="44"/>
      <c r="L1250" s="30"/>
      <c r="M1250" s="44"/>
      <c r="N1250" s="48"/>
      <c r="O1250" s="48"/>
      <c r="P1250" s="44"/>
      <c r="Q1250" s="45"/>
      <c r="R1250" s="44">
        <v>19302889.870000001</v>
      </c>
      <c r="S1250" s="44"/>
    </row>
    <row r="1251" spans="1:19" hidden="1" x14ac:dyDescent="0.25">
      <c r="A1251" s="35">
        <v>437</v>
      </c>
      <c r="B1251" s="46" t="s">
        <v>496</v>
      </c>
      <c r="C1251" s="95">
        <f t="shared" si="86"/>
        <v>26951419.23</v>
      </c>
      <c r="D1251" s="43">
        <v>88111.66</v>
      </c>
      <c r="E1251" s="44"/>
      <c r="F1251" s="44"/>
      <c r="G1251" s="47"/>
      <c r="H1251" s="47">
        <v>2173109.2000000002</v>
      </c>
      <c r="I1251" s="47">
        <v>1050772.8799999999</v>
      </c>
      <c r="J1251" s="47">
        <v>1452810.13</v>
      </c>
      <c r="K1251" s="44"/>
      <c r="L1251" s="30"/>
      <c r="M1251" s="44"/>
      <c r="N1251" s="39"/>
      <c r="O1251" s="57"/>
      <c r="P1251" s="44"/>
      <c r="Q1251" s="45"/>
      <c r="R1251" s="44">
        <v>22186615.359999999</v>
      </c>
      <c r="S1251" s="44"/>
    </row>
    <row r="1252" spans="1:19" hidden="1" x14ac:dyDescent="0.25">
      <c r="A1252" s="35">
        <v>438</v>
      </c>
      <c r="B1252" s="46" t="s">
        <v>501</v>
      </c>
      <c r="C1252" s="95">
        <f t="shared" si="86"/>
        <v>1820661.84</v>
      </c>
      <c r="D1252" s="43">
        <v>8560.61</v>
      </c>
      <c r="E1252" s="44"/>
      <c r="F1252" s="44"/>
      <c r="G1252" s="44">
        <v>949462.27</v>
      </c>
      <c r="H1252" s="44"/>
      <c r="I1252" s="44"/>
      <c r="J1252" s="44">
        <v>862638.96</v>
      </c>
      <c r="K1252" s="44"/>
      <c r="L1252" s="30"/>
      <c r="M1252" s="44"/>
      <c r="N1252" s="44"/>
      <c r="O1252" s="45"/>
      <c r="P1252" s="44"/>
      <c r="Q1252" s="48"/>
      <c r="R1252" s="44"/>
      <c r="S1252" s="44"/>
    </row>
    <row r="1253" spans="1:19" hidden="1" x14ac:dyDescent="0.25">
      <c r="A1253" s="35">
        <v>439</v>
      </c>
      <c r="B1253" s="46" t="s">
        <v>503</v>
      </c>
      <c r="C1253" s="95">
        <f t="shared" si="86"/>
        <v>4304952.6100000003</v>
      </c>
      <c r="D1253" s="43">
        <v>40174.21</v>
      </c>
      <c r="E1253" s="44"/>
      <c r="F1253" s="44"/>
      <c r="G1253" s="47"/>
      <c r="H1253" s="44">
        <v>2093898</v>
      </c>
      <c r="I1253" s="44">
        <v>777660</v>
      </c>
      <c r="J1253" s="44">
        <v>1393220.4</v>
      </c>
      <c r="K1253" s="44"/>
      <c r="L1253" s="30"/>
      <c r="M1253" s="44"/>
      <c r="N1253" s="44"/>
      <c r="O1253" s="48"/>
      <c r="P1253" s="44"/>
      <c r="Q1253" s="48"/>
      <c r="R1253" s="44"/>
      <c r="S1253" s="44"/>
    </row>
    <row r="1254" spans="1:19" hidden="1" x14ac:dyDescent="0.25">
      <c r="A1254" s="35">
        <v>440</v>
      </c>
      <c r="B1254" s="46" t="s">
        <v>886</v>
      </c>
      <c r="C1254" s="95">
        <f t="shared" si="86"/>
        <v>425261.58</v>
      </c>
      <c r="D1254" s="43"/>
      <c r="E1254" s="44">
        <v>425261.58</v>
      </c>
      <c r="F1254" s="48"/>
      <c r="G1254" s="47"/>
      <c r="H1254" s="44"/>
      <c r="I1254" s="44"/>
      <c r="J1254" s="44"/>
      <c r="K1254" s="44"/>
      <c r="L1254" s="30"/>
      <c r="M1254" s="44"/>
      <c r="N1254" s="44"/>
      <c r="O1254" s="48"/>
      <c r="P1254" s="44"/>
      <c r="Q1254" s="45"/>
      <c r="R1254" s="44"/>
      <c r="S1254" s="44"/>
    </row>
    <row r="1255" spans="1:19" hidden="1" x14ac:dyDescent="0.25">
      <c r="A1255" s="35">
        <v>441</v>
      </c>
      <c r="B1255" s="46" t="s">
        <v>887</v>
      </c>
      <c r="C1255" s="95">
        <f t="shared" si="86"/>
        <v>577023.19999999995</v>
      </c>
      <c r="D1255" s="43"/>
      <c r="E1255" s="44">
        <v>577023.19999999995</v>
      </c>
      <c r="F1255" s="48"/>
      <c r="G1255" s="44"/>
      <c r="H1255" s="44"/>
      <c r="I1255" s="44"/>
      <c r="J1255" s="44"/>
      <c r="K1255" s="44"/>
      <c r="L1255" s="30"/>
      <c r="M1255" s="44"/>
      <c r="N1255" s="44"/>
      <c r="O1255" s="45"/>
      <c r="P1255" s="44"/>
      <c r="Q1255" s="45"/>
      <c r="R1255" s="44"/>
      <c r="S1255" s="44"/>
    </row>
    <row r="1256" spans="1:19" hidden="1" x14ac:dyDescent="0.25">
      <c r="A1256" s="35">
        <v>442</v>
      </c>
      <c r="B1256" s="46" t="s">
        <v>888</v>
      </c>
      <c r="C1256" s="95">
        <f t="shared" si="86"/>
        <v>582477.06000000006</v>
      </c>
      <c r="D1256" s="43"/>
      <c r="E1256" s="44">
        <v>582477.06000000006</v>
      </c>
      <c r="F1256" s="48"/>
      <c r="G1256" s="48"/>
      <c r="H1256" s="48"/>
      <c r="I1256" s="48"/>
      <c r="J1256" s="48"/>
      <c r="K1256" s="44"/>
      <c r="L1256" s="30"/>
      <c r="M1256" s="44"/>
      <c r="N1256" s="44"/>
      <c r="O1256" s="45"/>
      <c r="P1256" s="44"/>
      <c r="Q1256" s="45"/>
      <c r="R1256" s="44"/>
      <c r="S1256" s="44"/>
    </row>
    <row r="1257" spans="1:19" hidden="1" x14ac:dyDescent="0.25">
      <c r="A1257" s="35">
        <v>443</v>
      </c>
      <c r="B1257" s="46" t="s">
        <v>889</v>
      </c>
      <c r="C1257" s="95">
        <f t="shared" si="86"/>
        <v>386194.2</v>
      </c>
      <c r="D1257" s="43"/>
      <c r="E1257" s="44">
        <v>386194.2</v>
      </c>
      <c r="F1257" s="44"/>
      <c r="G1257" s="48"/>
      <c r="H1257" s="44"/>
      <c r="I1257" s="44"/>
      <c r="J1257" s="44"/>
      <c r="K1257" s="44"/>
      <c r="L1257" s="30"/>
      <c r="M1257" s="44"/>
      <c r="N1257" s="44"/>
      <c r="O1257" s="47"/>
      <c r="P1257" s="44"/>
      <c r="Q1257" s="47"/>
      <c r="R1257" s="44"/>
      <c r="S1257" s="44"/>
    </row>
    <row r="1258" spans="1:19" hidden="1" x14ac:dyDescent="0.25">
      <c r="A1258" s="35">
        <v>444</v>
      </c>
      <c r="B1258" s="46" t="s">
        <v>890</v>
      </c>
      <c r="C1258" s="95">
        <f t="shared" si="86"/>
        <v>309035.55</v>
      </c>
      <c r="D1258" s="43"/>
      <c r="E1258" s="44">
        <v>309035.55</v>
      </c>
      <c r="F1258" s="44"/>
      <c r="G1258" s="48"/>
      <c r="H1258" s="44"/>
      <c r="I1258" s="44"/>
      <c r="J1258" s="44"/>
      <c r="K1258" s="44"/>
      <c r="L1258" s="30"/>
      <c r="M1258" s="44"/>
      <c r="N1258" s="44"/>
      <c r="O1258" s="47"/>
      <c r="P1258" s="44"/>
      <c r="Q1258" s="47"/>
      <c r="R1258" s="44"/>
      <c r="S1258" s="44"/>
    </row>
    <row r="1259" spans="1:19" hidden="1" x14ac:dyDescent="0.25">
      <c r="A1259" s="35">
        <v>445</v>
      </c>
      <c r="B1259" s="46" t="s">
        <v>891</v>
      </c>
      <c r="C1259" s="95">
        <f t="shared" si="86"/>
        <v>645621.44999999995</v>
      </c>
      <c r="D1259" s="43"/>
      <c r="E1259" s="44">
        <v>645621.44999999995</v>
      </c>
      <c r="F1259" s="45"/>
      <c r="G1259" s="47"/>
      <c r="H1259" s="44"/>
      <c r="I1259" s="44"/>
      <c r="J1259" s="44"/>
      <c r="K1259" s="44"/>
      <c r="L1259" s="30"/>
      <c r="M1259" s="44"/>
      <c r="N1259" s="44"/>
      <c r="O1259" s="45"/>
      <c r="P1259" s="44"/>
      <c r="Q1259" s="45"/>
      <c r="R1259" s="44"/>
      <c r="S1259" s="44"/>
    </row>
    <row r="1260" spans="1:19" hidden="1" x14ac:dyDescent="0.25">
      <c r="A1260" s="35">
        <v>446</v>
      </c>
      <c r="B1260" s="46" t="s">
        <v>510</v>
      </c>
      <c r="C1260" s="95">
        <f t="shared" si="86"/>
        <v>86529.9</v>
      </c>
      <c r="D1260" s="43"/>
      <c r="E1260" s="44">
        <v>86529.9</v>
      </c>
      <c r="F1260" s="47"/>
      <c r="G1260" s="44"/>
      <c r="H1260" s="48"/>
      <c r="I1260" s="48"/>
      <c r="J1260" s="48"/>
      <c r="K1260" s="44"/>
      <c r="L1260" s="30"/>
      <c r="M1260" s="44"/>
      <c r="N1260" s="44"/>
      <c r="O1260" s="44"/>
      <c r="P1260" s="44"/>
      <c r="Q1260" s="48"/>
      <c r="R1260" s="44"/>
      <c r="S1260" s="44"/>
    </row>
    <row r="1261" spans="1:19" hidden="1" x14ac:dyDescent="0.25">
      <c r="A1261" s="35">
        <v>447</v>
      </c>
      <c r="B1261" s="46" t="s">
        <v>892</v>
      </c>
      <c r="C1261" s="95">
        <f t="shared" si="86"/>
        <v>414602.96</v>
      </c>
      <c r="D1261" s="43"/>
      <c r="E1261" s="44">
        <v>414602.96</v>
      </c>
      <c r="F1261" s="44"/>
      <c r="G1261" s="44"/>
      <c r="H1261" s="44"/>
      <c r="I1261" s="44"/>
      <c r="J1261" s="44"/>
      <c r="K1261" s="44"/>
      <c r="L1261" s="30"/>
      <c r="M1261" s="44"/>
      <c r="N1261" s="44"/>
      <c r="O1261" s="45"/>
      <c r="P1261" s="44"/>
      <c r="Q1261" s="45"/>
      <c r="R1261" s="44"/>
      <c r="S1261" s="44"/>
    </row>
    <row r="1262" spans="1:19" hidden="1" x14ac:dyDescent="0.25">
      <c r="A1262" s="35">
        <v>448</v>
      </c>
      <c r="B1262" s="46" t="s">
        <v>893</v>
      </c>
      <c r="C1262" s="95">
        <f t="shared" si="86"/>
        <v>486223.1</v>
      </c>
      <c r="D1262" s="43"/>
      <c r="E1262" s="44">
        <v>486223.1</v>
      </c>
      <c r="F1262" s="47"/>
      <c r="G1262" s="44"/>
      <c r="H1262" s="44"/>
      <c r="I1262" s="44"/>
      <c r="J1262" s="44"/>
      <c r="K1262" s="44"/>
      <c r="L1262" s="30"/>
      <c r="M1262" s="44"/>
      <c r="N1262" s="44"/>
      <c r="O1262" s="45"/>
      <c r="P1262" s="44"/>
      <c r="Q1262" s="45"/>
      <c r="R1262" s="44"/>
      <c r="S1262" s="44"/>
    </row>
    <row r="1263" spans="1:19" hidden="1" x14ac:dyDescent="0.25">
      <c r="A1263" s="35">
        <v>449</v>
      </c>
      <c r="B1263" s="46" t="s">
        <v>894</v>
      </c>
      <c r="C1263" s="95">
        <f t="shared" si="86"/>
        <v>246460.24</v>
      </c>
      <c r="D1263" s="43"/>
      <c r="E1263" s="44">
        <v>246460.24</v>
      </c>
      <c r="F1263" s="44"/>
      <c r="G1263" s="48"/>
      <c r="H1263" s="44"/>
      <c r="I1263" s="44"/>
      <c r="J1263" s="44"/>
      <c r="K1263" s="44"/>
      <c r="L1263" s="30"/>
      <c r="M1263" s="44"/>
      <c r="N1263" s="44"/>
      <c r="O1263" s="48"/>
      <c r="P1263" s="44"/>
      <c r="Q1263" s="47"/>
      <c r="R1263" s="44"/>
      <c r="S1263" s="44"/>
    </row>
    <row r="1264" spans="1:19" hidden="1" x14ac:dyDescent="0.25">
      <c r="A1264" s="35">
        <v>450</v>
      </c>
      <c r="B1264" s="46" t="s">
        <v>895</v>
      </c>
      <c r="C1264" s="95">
        <f t="shared" si="86"/>
        <v>359925.32</v>
      </c>
      <c r="D1264" s="43"/>
      <c r="E1264" s="44">
        <v>359925.32</v>
      </c>
      <c r="F1264" s="47"/>
      <c r="G1264" s="48"/>
      <c r="H1264" s="44"/>
      <c r="I1264" s="44"/>
      <c r="J1264" s="44"/>
      <c r="K1264" s="44"/>
      <c r="L1264" s="30"/>
      <c r="M1264" s="44"/>
      <c r="N1264" s="44"/>
      <c r="O1264" s="44"/>
      <c r="P1264" s="44"/>
      <c r="Q1264" s="47"/>
      <c r="R1264" s="44"/>
      <c r="S1264" s="44"/>
    </row>
    <row r="1265" spans="1:19" hidden="1" x14ac:dyDescent="0.25">
      <c r="A1265" s="35">
        <v>451</v>
      </c>
      <c r="B1265" s="46" t="s">
        <v>515</v>
      </c>
      <c r="C1265" s="95">
        <f t="shared" si="86"/>
        <v>13384998.07</v>
      </c>
      <c r="D1265" s="43">
        <v>22849.27</v>
      </c>
      <c r="E1265" s="44"/>
      <c r="F1265" s="47"/>
      <c r="G1265" s="47"/>
      <c r="H1265" s="47"/>
      <c r="I1265" s="47"/>
      <c r="J1265" s="47"/>
      <c r="K1265" s="44"/>
      <c r="L1265" s="30"/>
      <c r="M1265" s="44"/>
      <c r="N1265" s="44"/>
      <c r="O1265" s="44"/>
      <c r="P1265" s="44"/>
      <c r="Q1265" s="48"/>
      <c r="R1265" s="44">
        <v>13362148.800000001</v>
      </c>
      <c r="S1265" s="44"/>
    </row>
    <row r="1266" spans="1:19" hidden="1" x14ac:dyDescent="0.25">
      <c r="A1266" s="35">
        <v>452</v>
      </c>
      <c r="B1266" s="46" t="s">
        <v>896</v>
      </c>
      <c r="C1266" s="95">
        <f t="shared" si="86"/>
        <v>427761.31</v>
      </c>
      <c r="D1266" s="43"/>
      <c r="E1266" s="44">
        <v>427761.31</v>
      </c>
      <c r="F1266" s="47"/>
      <c r="G1266" s="44"/>
      <c r="H1266" s="44"/>
      <c r="I1266" s="44"/>
      <c r="J1266" s="44"/>
      <c r="K1266" s="44"/>
      <c r="L1266" s="30"/>
      <c r="M1266" s="44"/>
      <c r="N1266" s="44"/>
      <c r="O1266" s="44"/>
      <c r="P1266" s="44"/>
      <c r="Q1266" s="45"/>
      <c r="R1266" s="44"/>
      <c r="S1266" s="44"/>
    </row>
    <row r="1267" spans="1:19" hidden="1" x14ac:dyDescent="0.25">
      <c r="A1267" s="35">
        <v>453</v>
      </c>
      <c r="B1267" s="46" t="s">
        <v>897</v>
      </c>
      <c r="C1267" s="95">
        <f t="shared" si="86"/>
        <v>280847.92</v>
      </c>
      <c r="D1267" s="43"/>
      <c r="E1267" s="44">
        <v>280847.92</v>
      </c>
      <c r="F1267" s="44"/>
      <c r="G1267" s="47"/>
      <c r="H1267" s="44"/>
      <c r="I1267" s="44"/>
      <c r="J1267" s="44"/>
      <c r="K1267" s="44"/>
      <c r="L1267" s="30"/>
      <c r="M1267" s="44"/>
      <c r="N1267" s="44"/>
      <c r="O1267" s="45"/>
      <c r="P1267" s="47"/>
      <c r="Q1267" s="45"/>
      <c r="R1267" s="44"/>
      <c r="S1267" s="44"/>
    </row>
    <row r="1268" spans="1:19" hidden="1" x14ac:dyDescent="0.25">
      <c r="A1268" s="35">
        <v>454</v>
      </c>
      <c r="B1268" s="46" t="s">
        <v>516</v>
      </c>
      <c r="C1268" s="95">
        <f t="shared" si="86"/>
        <v>21614079.98</v>
      </c>
      <c r="D1268" s="43">
        <f>ROUND((F1268+G1268+H1268+I1268+J1268+K1268+M1268+O1268+P1268+Q1268+R1268+S1268)*0.0214,2)</f>
        <v>452850.31</v>
      </c>
      <c r="E1268" s="44"/>
      <c r="F1268" s="44"/>
      <c r="G1268" s="48"/>
      <c r="H1268" s="47">
        <v>1555153.5</v>
      </c>
      <c r="I1268" s="47">
        <v>665833.44999999995</v>
      </c>
      <c r="J1268" s="47">
        <v>1674112.72</v>
      </c>
      <c r="K1268" s="44"/>
      <c r="L1268" s="30"/>
      <c r="M1268" s="44"/>
      <c r="N1268" s="44"/>
      <c r="O1268" s="45"/>
      <c r="P1268" s="48"/>
      <c r="Q1268" s="45"/>
      <c r="R1268" s="44">
        <v>17266130</v>
      </c>
      <c r="S1268" s="44"/>
    </row>
    <row r="1269" spans="1:19" hidden="1" x14ac:dyDescent="0.25">
      <c r="A1269" s="35">
        <v>455</v>
      </c>
      <c r="B1269" s="46" t="s">
        <v>518</v>
      </c>
      <c r="C1269" s="95">
        <f t="shared" ref="C1269:C1299" si="87">ROUND(SUM(D1269+E1269+F1269+G1269+H1269+I1269+J1269+K1269+M1269+O1269+P1269+Q1269+R1269+S1269),2)</f>
        <v>15538369.75</v>
      </c>
      <c r="D1269" s="43">
        <v>50799.23</v>
      </c>
      <c r="E1269" s="44"/>
      <c r="F1269" s="44"/>
      <c r="G1269" s="47"/>
      <c r="H1269" s="47"/>
      <c r="I1269" s="44"/>
      <c r="J1269" s="44"/>
      <c r="K1269" s="44"/>
      <c r="L1269" s="30"/>
      <c r="M1269" s="44"/>
      <c r="N1269" s="44" t="s">
        <v>54</v>
      </c>
      <c r="O1269" s="47">
        <v>6391994.9800000004</v>
      </c>
      <c r="P1269" s="44">
        <v>53785.120000000003</v>
      </c>
      <c r="Q1269" s="45"/>
      <c r="R1269" s="44">
        <v>9041790.4199999999</v>
      </c>
      <c r="S1269" s="44"/>
    </row>
    <row r="1270" spans="1:19" hidden="1" x14ac:dyDescent="0.25">
      <c r="A1270" s="35">
        <v>456</v>
      </c>
      <c r="B1270" s="46" t="s">
        <v>519</v>
      </c>
      <c r="C1270" s="95">
        <f t="shared" si="87"/>
        <v>24539006.309999999</v>
      </c>
      <c r="D1270" s="43">
        <v>34061.86</v>
      </c>
      <c r="E1270" s="44"/>
      <c r="F1270" s="44"/>
      <c r="G1270" s="47">
        <v>3038153.63</v>
      </c>
      <c r="H1270" s="47">
        <v>2000785.66</v>
      </c>
      <c r="I1270" s="47">
        <v>983355.81</v>
      </c>
      <c r="J1270" s="47">
        <v>2448536.73</v>
      </c>
      <c r="K1270" s="44"/>
      <c r="L1270" s="30"/>
      <c r="M1270" s="44"/>
      <c r="N1270" s="44"/>
      <c r="O1270" s="44"/>
      <c r="P1270" s="47">
        <v>104936.71</v>
      </c>
      <c r="Q1270" s="45"/>
      <c r="R1270" s="44">
        <v>15929175.91</v>
      </c>
      <c r="S1270" s="44"/>
    </row>
    <row r="1271" spans="1:19" hidden="1" x14ac:dyDescent="0.25">
      <c r="A1271" s="35">
        <v>457</v>
      </c>
      <c r="B1271" s="46" t="s">
        <v>899</v>
      </c>
      <c r="C1271" s="95">
        <f t="shared" si="87"/>
        <v>106115.52</v>
      </c>
      <c r="D1271" s="43"/>
      <c r="E1271" s="44">
        <v>106115.52</v>
      </c>
      <c r="F1271" s="44"/>
      <c r="G1271" s="44"/>
      <c r="H1271" s="44"/>
      <c r="I1271" s="44"/>
      <c r="J1271" s="44"/>
      <c r="K1271" s="44"/>
      <c r="L1271" s="30"/>
      <c r="M1271" s="44"/>
      <c r="N1271" s="44"/>
      <c r="O1271" s="48"/>
      <c r="P1271" s="47"/>
      <c r="Q1271" s="48"/>
      <c r="R1271" s="44"/>
      <c r="S1271" s="44"/>
    </row>
    <row r="1272" spans="1:19" hidden="1" x14ac:dyDescent="0.25">
      <c r="A1272" s="35">
        <v>458</v>
      </c>
      <c r="B1272" s="46" t="s">
        <v>1000</v>
      </c>
      <c r="C1272" s="95">
        <f t="shared" si="87"/>
        <v>752550.02</v>
      </c>
      <c r="D1272" s="43">
        <v>2734.81</v>
      </c>
      <c r="E1272" s="44"/>
      <c r="F1272" s="44"/>
      <c r="G1272" s="47"/>
      <c r="H1272" s="47">
        <v>340816.81</v>
      </c>
      <c r="I1272" s="47">
        <v>97864.48</v>
      </c>
      <c r="J1272" s="47">
        <v>311133.92</v>
      </c>
      <c r="K1272" s="44"/>
      <c r="L1272" s="30"/>
      <c r="M1272" s="44"/>
      <c r="N1272" s="44"/>
      <c r="O1272" s="48"/>
      <c r="P1272" s="47"/>
      <c r="Q1272" s="44"/>
      <c r="R1272" s="44"/>
      <c r="S1272" s="44"/>
    </row>
    <row r="1273" spans="1:19" hidden="1" x14ac:dyDescent="0.25">
      <c r="A1273" s="35">
        <v>459</v>
      </c>
      <c r="B1273" s="46" t="s">
        <v>1001</v>
      </c>
      <c r="C1273" s="95">
        <f t="shared" si="87"/>
        <v>671603.19</v>
      </c>
      <c r="D1273" s="43"/>
      <c r="E1273" s="44">
        <v>671603.19</v>
      </c>
      <c r="F1273" s="47"/>
      <c r="G1273" s="47"/>
      <c r="H1273" s="47"/>
      <c r="I1273" s="47"/>
      <c r="J1273" s="47"/>
      <c r="K1273" s="44"/>
      <c r="L1273" s="30"/>
      <c r="M1273" s="44"/>
      <c r="N1273" s="44"/>
      <c r="O1273" s="45"/>
      <c r="P1273" s="44"/>
      <c r="Q1273" s="44"/>
      <c r="R1273" s="44"/>
      <c r="S1273" s="44"/>
    </row>
    <row r="1274" spans="1:19" hidden="1" x14ac:dyDescent="0.25">
      <c r="A1274" s="35">
        <v>460</v>
      </c>
      <c r="B1274" s="46" t="s">
        <v>900</v>
      </c>
      <c r="C1274" s="95">
        <f t="shared" si="87"/>
        <v>789256.49</v>
      </c>
      <c r="D1274" s="43"/>
      <c r="E1274" s="44">
        <v>789256.49</v>
      </c>
      <c r="F1274" s="47"/>
      <c r="G1274" s="47"/>
      <c r="H1274" s="44"/>
      <c r="I1274" s="44"/>
      <c r="J1274" s="47"/>
      <c r="K1274" s="44"/>
      <c r="L1274" s="30"/>
      <c r="M1274" s="44"/>
      <c r="N1274" s="44"/>
      <c r="O1274" s="48"/>
      <c r="P1274" s="44"/>
      <c r="Q1274" s="48"/>
      <c r="R1274" s="44"/>
      <c r="S1274" s="44"/>
    </row>
    <row r="1275" spans="1:19" hidden="1" x14ac:dyDescent="0.25">
      <c r="A1275" s="35">
        <v>461</v>
      </c>
      <c r="B1275" s="46" t="s">
        <v>901</v>
      </c>
      <c r="C1275" s="95">
        <f t="shared" si="87"/>
        <v>183557.67</v>
      </c>
      <c r="D1275" s="43"/>
      <c r="E1275" s="44">
        <v>183557.67</v>
      </c>
      <c r="F1275" s="44"/>
      <c r="G1275" s="44"/>
      <c r="H1275" s="44"/>
      <c r="I1275" s="44"/>
      <c r="J1275" s="45"/>
      <c r="K1275" s="44"/>
      <c r="L1275" s="30"/>
      <c r="M1275" s="44"/>
      <c r="N1275" s="44"/>
      <c r="O1275" s="44"/>
      <c r="P1275" s="44"/>
      <c r="Q1275" s="44"/>
      <c r="R1275" s="44"/>
      <c r="S1275" s="44"/>
    </row>
    <row r="1276" spans="1:19" hidden="1" x14ac:dyDescent="0.25">
      <c r="A1276" s="35">
        <v>462</v>
      </c>
      <c r="B1276" s="46" t="s">
        <v>902</v>
      </c>
      <c r="C1276" s="95">
        <f t="shared" si="87"/>
        <v>276673.63</v>
      </c>
      <c r="D1276" s="43"/>
      <c r="E1276" s="44">
        <v>276673.63</v>
      </c>
      <c r="F1276" s="47"/>
      <c r="G1276" s="47"/>
      <c r="H1276" s="44"/>
      <c r="I1276" s="44"/>
      <c r="J1276" s="44"/>
      <c r="K1276" s="44"/>
      <c r="L1276" s="30"/>
      <c r="M1276" s="44"/>
      <c r="N1276" s="44"/>
      <c r="O1276" s="45"/>
      <c r="P1276" s="44"/>
      <c r="Q1276" s="47"/>
      <c r="R1276" s="44"/>
      <c r="S1276" s="44"/>
    </row>
    <row r="1277" spans="1:19" hidden="1" x14ac:dyDescent="0.25">
      <c r="A1277" s="35">
        <v>463</v>
      </c>
      <c r="B1277" s="46" t="s">
        <v>903</v>
      </c>
      <c r="C1277" s="95">
        <f t="shared" si="87"/>
        <v>398843.03</v>
      </c>
      <c r="D1277" s="43"/>
      <c r="E1277" s="44">
        <v>398843.03</v>
      </c>
      <c r="F1277" s="47"/>
      <c r="G1277" s="44"/>
      <c r="H1277" s="44"/>
      <c r="I1277" s="44"/>
      <c r="J1277" s="44"/>
      <c r="K1277" s="44"/>
      <c r="L1277" s="30"/>
      <c r="M1277" s="44"/>
      <c r="N1277" s="44"/>
      <c r="O1277" s="45"/>
      <c r="P1277" s="44"/>
      <c r="Q1277" s="47"/>
      <c r="R1277" s="44"/>
      <c r="S1277" s="44"/>
    </row>
    <row r="1278" spans="1:19" hidden="1" x14ac:dyDescent="0.25">
      <c r="A1278" s="35">
        <v>464</v>
      </c>
      <c r="B1278" s="46" t="s">
        <v>904</v>
      </c>
      <c r="C1278" s="95">
        <f t="shared" si="87"/>
        <v>265575.27</v>
      </c>
      <c r="D1278" s="43"/>
      <c r="E1278" s="44">
        <v>265575.27</v>
      </c>
      <c r="F1278" s="47"/>
      <c r="G1278" s="48"/>
      <c r="H1278" s="44"/>
      <c r="I1278" s="44"/>
      <c r="J1278" s="44"/>
      <c r="K1278" s="44"/>
      <c r="L1278" s="30"/>
      <c r="M1278" s="44"/>
      <c r="N1278" s="44"/>
      <c r="O1278" s="44"/>
      <c r="P1278" s="44"/>
      <c r="Q1278" s="45"/>
      <c r="R1278" s="44"/>
      <c r="S1278" s="44"/>
    </row>
    <row r="1279" spans="1:19" hidden="1" x14ac:dyDescent="0.25">
      <c r="A1279" s="35">
        <v>465</v>
      </c>
      <c r="B1279" s="46" t="s">
        <v>905</v>
      </c>
      <c r="C1279" s="95">
        <f t="shared" si="87"/>
        <v>180744.88</v>
      </c>
      <c r="D1279" s="43"/>
      <c r="E1279" s="44">
        <v>180744.88</v>
      </c>
      <c r="F1279" s="44"/>
      <c r="G1279" s="47"/>
      <c r="H1279" s="44"/>
      <c r="I1279" s="44"/>
      <c r="J1279" s="44"/>
      <c r="K1279" s="44"/>
      <c r="L1279" s="30"/>
      <c r="M1279" s="44"/>
      <c r="N1279" s="44"/>
      <c r="O1279" s="48"/>
      <c r="P1279" s="44"/>
      <c r="Q1279" s="48"/>
      <c r="R1279" s="44"/>
      <c r="S1279" s="44"/>
    </row>
    <row r="1280" spans="1:19" hidden="1" x14ac:dyDescent="0.25">
      <c r="A1280" s="35">
        <v>466</v>
      </c>
      <c r="B1280" s="46" t="s">
        <v>906</v>
      </c>
      <c r="C1280" s="95">
        <f t="shared" si="87"/>
        <v>180607.4</v>
      </c>
      <c r="D1280" s="43"/>
      <c r="E1280" s="44">
        <v>180607.4</v>
      </c>
      <c r="F1280" s="44"/>
      <c r="G1280" s="47"/>
      <c r="H1280" s="44"/>
      <c r="I1280" s="44"/>
      <c r="J1280" s="44"/>
      <c r="K1280" s="44"/>
      <c r="L1280" s="30"/>
      <c r="M1280" s="44"/>
      <c r="N1280" s="44"/>
      <c r="O1280" s="45"/>
      <c r="P1280" s="44"/>
      <c r="Q1280" s="45"/>
      <c r="R1280" s="44"/>
      <c r="S1280" s="44"/>
    </row>
    <row r="1281" spans="1:19" hidden="1" x14ac:dyDescent="0.25">
      <c r="A1281" s="35">
        <v>467</v>
      </c>
      <c r="B1281" s="46" t="s">
        <v>907</v>
      </c>
      <c r="C1281" s="95">
        <f t="shared" si="87"/>
        <v>411081.22</v>
      </c>
      <c r="D1281" s="43"/>
      <c r="E1281" s="44">
        <v>411081.22</v>
      </c>
      <c r="F1281" s="44"/>
      <c r="G1281" s="47"/>
      <c r="H1281" s="44"/>
      <c r="I1281" s="44"/>
      <c r="J1281" s="44"/>
      <c r="K1281" s="44"/>
      <c r="L1281" s="30"/>
      <c r="M1281" s="44"/>
      <c r="N1281" s="44"/>
      <c r="O1281" s="45"/>
      <c r="P1281" s="44"/>
      <c r="Q1281" s="45"/>
      <c r="R1281" s="44"/>
      <c r="S1281" s="44"/>
    </row>
    <row r="1282" spans="1:19" hidden="1" x14ac:dyDescent="0.25">
      <c r="A1282" s="35">
        <v>468</v>
      </c>
      <c r="B1282" s="46" t="s">
        <v>908</v>
      </c>
      <c r="C1282" s="95">
        <f t="shared" si="87"/>
        <v>381087.59</v>
      </c>
      <c r="D1282" s="43"/>
      <c r="E1282" s="44">
        <v>381087.59</v>
      </c>
      <c r="F1282" s="44"/>
      <c r="G1282" s="44"/>
      <c r="H1282" s="44"/>
      <c r="I1282" s="44"/>
      <c r="J1282" s="44"/>
      <c r="K1282" s="44"/>
      <c r="L1282" s="30"/>
      <c r="M1282" s="44"/>
      <c r="N1282" s="44"/>
      <c r="O1282" s="45"/>
      <c r="P1282" s="44"/>
      <c r="Q1282" s="45"/>
      <c r="R1282" s="44"/>
      <c r="S1282" s="44"/>
    </row>
    <row r="1283" spans="1:19" hidden="1" x14ac:dyDescent="0.25">
      <c r="A1283" s="35">
        <v>469</v>
      </c>
      <c r="B1283" s="46" t="s">
        <v>909</v>
      </c>
      <c r="C1283" s="95">
        <f t="shared" si="87"/>
        <v>365064.24</v>
      </c>
      <c r="D1283" s="43"/>
      <c r="E1283" s="44">
        <v>365064.24</v>
      </c>
      <c r="F1283" s="45"/>
      <c r="G1283" s="48"/>
      <c r="H1283" s="44"/>
      <c r="I1283" s="44"/>
      <c r="J1283" s="44"/>
      <c r="K1283" s="44"/>
      <c r="L1283" s="30"/>
      <c r="M1283" s="44"/>
      <c r="N1283" s="44"/>
      <c r="O1283" s="48"/>
      <c r="P1283" s="44"/>
      <c r="Q1283" s="45"/>
      <c r="R1283" s="44"/>
      <c r="S1283" s="44"/>
    </row>
    <row r="1284" spans="1:19" hidden="1" x14ac:dyDescent="0.25">
      <c r="A1284" s="35">
        <v>470</v>
      </c>
      <c r="B1284" s="46" t="s">
        <v>910</v>
      </c>
      <c r="C1284" s="95">
        <f t="shared" si="87"/>
        <v>307149.59999999998</v>
      </c>
      <c r="D1284" s="43"/>
      <c r="E1284" s="44">
        <v>307149.59999999998</v>
      </c>
      <c r="F1284" s="48"/>
      <c r="G1284" s="44"/>
      <c r="H1284" s="44"/>
      <c r="I1284" s="44"/>
      <c r="J1284" s="44"/>
      <c r="K1284" s="44"/>
      <c r="L1284" s="30"/>
      <c r="M1284" s="44"/>
      <c r="N1284" s="44"/>
      <c r="O1284" s="47"/>
      <c r="P1284" s="44"/>
      <c r="Q1284" s="47"/>
      <c r="R1284" s="44"/>
      <c r="S1284" s="44"/>
    </row>
    <row r="1285" spans="1:19" hidden="1" x14ac:dyDescent="0.25">
      <c r="A1285" s="35">
        <v>471</v>
      </c>
      <c r="B1285" s="46" t="s">
        <v>911</v>
      </c>
      <c r="C1285" s="95">
        <f t="shared" si="87"/>
        <v>1294272.3999999999</v>
      </c>
      <c r="D1285" s="43"/>
      <c r="E1285" s="44">
        <v>1294272.3999999999</v>
      </c>
      <c r="F1285" s="47"/>
      <c r="G1285" s="44"/>
      <c r="H1285" s="44"/>
      <c r="I1285" s="44"/>
      <c r="J1285" s="44"/>
      <c r="K1285" s="44"/>
      <c r="L1285" s="30"/>
      <c r="M1285" s="44"/>
      <c r="N1285" s="44"/>
      <c r="O1285" s="45"/>
      <c r="P1285" s="44"/>
      <c r="Q1285" s="45"/>
      <c r="R1285" s="44"/>
      <c r="S1285" s="44"/>
    </row>
    <row r="1286" spans="1:19" hidden="1" x14ac:dyDescent="0.25">
      <c r="A1286" s="35">
        <v>472</v>
      </c>
      <c r="B1286" s="46" t="s">
        <v>912</v>
      </c>
      <c r="C1286" s="95">
        <f t="shared" si="87"/>
        <v>308167.08</v>
      </c>
      <c r="D1286" s="43"/>
      <c r="E1286" s="44">
        <v>308167.08</v>
      </c>
      <c r="F1286" s="48"/>
      <c r="G1286" s="44"/>
      <c r="H1286" s="44"/>
      <c r="I1286" s="44"/>
      <c r="J1286" s="44"/>
      <c r="K1286" s="44"/>
      <c r="L1286" s="30"/>
      <c r="M1286" s="44"/>
      <c r="N1286" s="44"/>
      <c r="O1286" s="45"/>
      <c r="P1286" s="44"/>
      <c r="Q1286" s="45"/>
      <c r="R1286" s="44"/>
      <c r="S1286" s="44"/>
    </row>
    <row r="1287" spans="1:19" hidden="1" x14ac:dyDescent="0.25">
      <c r="A1287" s="35">
        <v>473</v>
      </c>
      <c r="B1287" s="46" t="s">
        <v>913</v>
      </c>
      <c r="C1287" s="95">
        <f t="shared" si="87"/>
        <v>398882.31</v>
      </c>
      <c r="D1287" s="43"/>
      <c r="E1287" s="44">
        <v>398882.31</v>
      </c>
      <c r="F1287" s="44"/>
      <c r="G1287" s="44"/>
      <c r="H1287" s="44"/>
      <c r="I1287" s="44"/>
      <c r="J1287" s="47"/>
      <c r="K1287" s="44"/>
      <c r="L1287" s="30"/>
      <c r="M1287" s="44"/>
      <c r="N1287" s="44"/>
      <c r="O1287" s="47"/>
      <c r="P1287" s="44"/>
      <c r="Q1287" s="45"/>
      <c r="R1287" s="44"/>
      <c r="S1287" s="44"/>
    </row>
    <row r="1288" spans="1:19" hidden="1" x14ac:dyDescent="0.25">
      <c r="A1288" s="35">
        <v>474</v>
      </c>
      <c r="B1288" s="46" t="s">
        <v>914</v>
      </c>
      <c r="C1288" s="95">
        <f t="shared" si="87"/>
        <v>635355.85</v>
      </c>
      <c r="D1288" s="43"/>
      <c r="E1288" s="44">
        <v>635355.85</v>
      </c>
      <c r="F1288" s="70"/>
      <c r="G1288" s="44"/>
      <c r="H1288" s="47"/>
      <c r="I1288" s="47"/>
      <c r="J1288" s="47"/>
      <c r="K1288" s="44"/>
      <c r="L1288" s="30"/>
      <c r="M1288" s="44"/>
      <c r="N1288" s="44"/>
      <c r="O1288" s="47"/>
      <c r="P1288" s="80"/>
      <c r="Q1288" s="45"/>
      <c r="R1288" s="44"/>
      <c r="S1288" s="44"/>
    </row>
    <row r="1289" spans="1:19" hidden="1" x14ac:dyDescent="0.25">
      <c r="A1289" s="35">
        <v>475</v>
      </c>
      <c r="B1289" s="46" t="s">
        <v>522</v>
      </c>
      <c r="C1289" s="95">
        <f t="shared" si="87"/>
        <v>3761372.7</v>
      </c>
      <c r="D1289" s="43">
        <v>21279.010000000002</v>
      </c>
      <c r="E1289" s="44"/>
      <c r="F1289" s="45">
        <v>2353705.37</v>
      </c>
      <c r="G1289" s="44"/>
      <c r="H1289" s="44"/>
      <c r="I1289" s="44"/>
      <c r="J1289" s="80"/>
      <c r="K1289" s="80"/>
      <c r="L1289" s="80"/>
      <c r="M1289" s="80"/>
      <c r="N1289" s="80"/>
      <c r="O1289" s="80"/>
      <c r="P1289" s="47">
        <v>1386388.32</v>
      </c>
      <c r="Q1289" s="70"/>
      <c r="R1289" s="44"/>
      <c r="S1289" s="44"/>
    </row>
    <row r="1290" spans="1:19" hidden="1" x14ac:dyDescent="0.25">
      <c r="A1290" s="35">
        <v>476</v>
      </c>
      <c r="B1290" s="46" t="s">
        <v>915</v>
      </c>
      <c r="C1290" s="95">
        <f t="shared" si="87"/>
        <v>348723.83</v>
      </c>
      <c r="D1290" s="43"/>
      <c r="E1290" s="44">
        <v>348723.83</v>
      </c>
      <c r="F1290" s="48"/>
      <c r="G1290" s="48"/>
      <c r="H1290" s="48"/>
      <c r="I1290" s="48"/>
      <c r="J1290" s="45"/>
      <c r="K1290" s="48"/>
      <c r="L1290" s="23"/>
      <c r="M1290" s="48"/>
      <c r="N1290" s="48"/>
      <c r="O1290" s="45"/>
      <c r="P1290" s="48"/>
      <c r="Q1290" s="45"/>
      <c r="R1290" s="44"/>
      <c r="S1290" s="44"/>
    </row>
    <row r="1291" spans="1:19" hidden="1" x14ac:dyDescent="0.25">
      <c r="A1291" s="35">
        <v>477</v>
      </c>
      <c r="B1291" s="46" t="s">
        <v>916</v>
      </c>
      <c r="C1291" s="95">
        <f t="shared" si="87"/>
        <v>242409.91</v>
      </c>
      <c r="D1291" s="43"/>
      <c r="E1291" s="44">
        <v>242409.91</v>
      </c>
      <c r="F1291" s="48"/>
      <c r="G1291" s="48"/>
      <c r="H1291" s="48"/>
      <c r="I1291" s="48"/>
      <c r="J1291" s="48"/>
      <c r="K1291" s="48"/>
      <c r="L1291" s="23"/>
      <c r="M1291" s="48"/>
      <c r="N1291" s="48"/>
      <c r="O1291" s="45"/>
      <c r="P1291" s="48"/>
      <c r="Q1291" s="45"/>
      <c r="R1291" s="44"/>
      <c r="S1291" s="44"/>
    </row>
    <row r="1292" spans="1:19" hidden="1" x14ac:dyDescent="0.25">
      <c r="A1292" s="35">
        <v>478</v>
      </c>
      <c r="B1292" s="46" t="s">
        <v>917</v>
      </c>
      <c r="C1292" s="95">
        <f t="shared" si="87"/>
        <v>208224.23</v>
      </c>
      <c r="D1292" s="43"/>
      <c r="E1292" s="44">
        <v>208224.23</v>
      </c>
      <c r="F1292" s="44"/>
      <c r="G1292" s="44"/>
      <c r="H1292" s="44"/>
      <c r="I1292" s="44"/>
      <c r="J1292" s="44"/>
      <c r="K1292" s="44"/>
      <c r="L1292" s="30"/>
      <c r="M1292" s="44"/>
      <c r="N1292" s="48"/>
      <c r="O1292" s="45"/>
      <c r="P1292" s="44"/>
      <c r="Q1292" s="45"/>
      <c r="R1292" s="44"/>
      <c r="S1292" s="44"/>
    </row>
    <row r="1293" spans="1:19" hidden="1" x14ac:dyDescent="0.25">
      <c r="A1293" s="35">
        <v>479</v>
      </c>
      <c r="B1293" s="46" t="s">
        <v>918</v>
      </c>
      <c r="C1293" s="95">
        <f t="shared" si="87"/>
        <v>311188.8</v>
      </c>
      <c r="D1293" s="43"/>
      <c r="E1293" s="44">
        <v>311188.8</v>
      </c>
      <c r="F1293" s="44"/>
      <c r="G1293" s="44"/>
      <c r="H1293" s="44"/>
      <c r="I1293" s="44"/>
      <c r="J1293" s="44"/>
      <c r="K1293" s="44"/>
      <c r="L1293" s="30"/>
      <c r="M1293" s="44"/>
      <c r="N1293" s="44"/>
      <c r="O1293" s="44"/>
      <c r="P1293" s="44"/>
      <c r="Q1293" s="45"/>
      <c r="R1293" s="44"/>
      <c r="S1293" s="44"/>
    </row>
    <row r="1294" spans="1:19" hidden="1" x14ac:dyDescent="0.25">
      <c r="A1294" s="35">
        <v>480</v>
      </c>
      <c r="B1294" s="46" t="s">
        <v>919</v>
      </c>
      <c r="C1294" s="95">
        <f t="shared" si="87"/>
        <v>244472.95999999999</v>
      </c>
      <c r="D1294" s="43"/>
      <c r="E1294" s="44">
        <v>244472.95999999999</v>
      </c>
      <c r="F1294" s="44"/>
      <c r="G1294" s="44"/>
      <c r="H1294" s="44"/>
      <c r="I1294" s="44"/>
      <c r="J1294" s="44"/>
      <c r="K1294" s="44"/>
      <c r="L1294" s="30"/>
      <c r="M1294" s="44"/>
      <c r="N1294" s="48"/>
      <c r="O1294" s="45"/>
      <c r="P1294" s="44"/>
      <c r="Q1294" s="45"/>
      <c r="R1294" s="44"/>
      <c r="S1294" s="44"/>
    </row>
    <row r="1295" spans="1:19" hidden="1" x14ac:dyDescent="0.25">
      <c r="A1295" s="35">
        <v>481</v>
      </c>
      <c r="B1295" s="46" t="s">
        <v>920</v>
      </c>
      <c r="C1295" s="95">
        <f t="shared" si="87"/>
        <v>194660.72</v>
      </c>
      <c r="D1295" s="43"/>
      <c r="E1295" s="44">
        <v>194660.72</v>
      </c>
      <c r="F1295" s="44"/>
      <c r="G1295" s="48"/>
      <c r="H1295" s="44"/>
      <c r="I1295" s="44"/>
      <c r="J1295" s="44"/>
      <c r="K1295" s="44"/>
      <c r="L1295" s="30"/>
      <c r="M1295" s="44"/>
      <c r="N1295" s="44"/>
      <c r="O1295" s="47"/>
      <c r="P1295" s="44"/>
      <c r="Q1295" s="44"/>
      <c r="R1295" s="44"/>
      <c r="S1295" s="44"/>
    </row>
    <row r="1296" spans="1:19" hidden="1" x14ac:dyDescent="0.25">
      <c r="A1296" s="35">
        <v>482</v>
      </c>
      <c r="B1296" s="46" t="s">
        <v>523</v>
      </c>
      <c r="C1296" s="95">
        <f t="shared" si="87"/>
        <v>6872155.7699999996</v>
      </c>
      <c r="D1296" s="43">
        <f>ROUND((F1296+G1296+H1296+I1296+J1296+K1296+M1296+O1296+P1296+Q1296+R1296+S1296)*0.0214,2)</f>
        <v>143982.9</v>
      </c>
      <c r="E1296" s="44"/>
      <c r="F1296" s="47"/>
      <c r="G1296" s="45">
        <v>1930716.3</v>
      </c>
      <c r="H1296" s="47">
        <v>1957333.78</v>
      </c>
      <c r="I1296" s="47">
        <v>573171.76</v>
      </c>
      <c r="J1296" s="47"/>
      <c r="K1296" s="44"/>
      <c r="L1296" s="30"/>
      <c r="M1296" s="44"/>
      <c r="N1296" s="44" t="s">
        <v>54</v>
      </c>
      <c r="O1296" s="45">
        <v>2266951.0299999998</v>
      </c>
      <c r="P1296" s="47"/>
      <c r="Q1296" s="45"/>
      <c r="R1296" s="44"/>
      <c r="S1296" s="44"/>
    </row>
    <row r="1297" spans="1:19" hidden="1" x14ac:dyDescent="0.25">
      <c r="A1297" s="35">
        <v>483</v>
      </c>
      <c r="B1297" s="46" t="s">
        <v>524</v>
      </c>
      <c r="C1297" s="95">
        <f t="shared" si="87"/>
        <v>3658869.71</v>
      </c>
      <c r="D1297" s="43">
        <v>74325.33</v>
      </c>
      <c r="E1297" s="44"/>
      <c r="F1297" s="47"/>
      <c r="G1297" s="45"/>
      <c r="H1297" s="45"/>
      <c r="I1297" s="45"/>
      <c r="J1297" s="47"/>
      <c r="K1297" s="44"/>
      <c r="L1297" s="30">
        <v>2</v>
      </c>
      <c r="M1297" s="44">
        <v>3584544.38</v>
      </c>
      <c r="N1297" s="44"/>
      <c r="O1297" s="45"/>
      <c r="P1297" s="47"/>
      <c r="Q1297" s="45"/>
      <c r="R1297" s="44"/>
      <c r="S1297" s="44"/>
    </row>
    <row r="1298" spans="1:19" hidden="1" x14ac:dyDescent="0.25">
      <c r="A1298" s="35">
        <v>484</v>
      </c>
      <c r="B1298" s="46" t="s">
        <v>921</v>
      </c>
      <c r="C1298" s="95">
        <f t="shared" si="87"/>
        <v>428407.33</v>
      </c>
      <c r="D1298" s="43"/>
      <c r="E1298" s="44">
        <v>428407.33</v>
      </c>
      <c r="F1298" s="44"/>
      <c r="G1298" s="48"/>
      <c r="H1298" s="44"/>
      <c r="I1298" s="44"/>
      <c r="J1298" s="44"/>
      <c r="K1298" s="44"/>
      <c r="L1298" s="30"/>
      <c r="M1298" s="44"/>
      <c r="N1298" s="44"/>
      <c r="O1298" s="45"/>
      <c r="P1298" s="44"/>
      <c r="Q1298" s="48"/>
      <c r="R1298" s="44"/>
      <c r="S1298" s="44"/>
    </row>
    <row r="1299" spans="1:19" hidden="1" x14ac:dyDescent="0.25">
      <c r="A1299" s="35">
        <v>485</v>
      </c>
      <c r="B1299" s="46" t="s">
        <v>922</v>
      </c>
      <c r="C1299" s="95">
        <f t="shared" si="87"/>
        <v>374924.93</v>
      </c>
      <c r="D1299" s="43"/>
      <c r="E1299" s="44">
        <v>374924.93</v>
      </c>
      <c r="F1299" s="44"/>
      <c r="G1299" s="44"/>
      <c r="H1299" s="44"/>
      <c r="I1299" s="44"/>
      <c r="J1299" s="44"/>
      <c r="K1299" s="44"/>
      <c r="L1299" s="30"/>
      <c r="M1299" s="44"/>
      <c r="N1299" s="44"/>
      <c r="O1299" s="45"/>
      <c r="P1299" s="44"/>
      <c r="Q1299" s="45"/>
      <c r="R1299" s="44"/>
      <c r="S1299" s="44"/>
    </row>
    <row r="1300" spans="1:19" hidden="1" x14ac:dyDescent="0.25">
      <c r="A1300" s="35">
        <v>486</v>
      </c>
      <c r="B1300" s="46" t="s">
        <v>923</v>
      </c>
      <c r="C1300" s="95">
        <f t="shared" ref="C1300:C1311" si="88">ROUND(SUM(D1300+E1300+F1300+G1300+H1300+I1300+J1300+K1300+M1300+O1300+P1300+Q1300+R1300+S1300),2)</f>
        <v>379211.57</v>
      </c>
      <c r="D1300" s="43"/>
      <c r="E1300" s="44">
        <v>379211.57</v>
      </c>
      <c r="F1300" s="48"/>
      <c r="G1300" s="44"/>
      <c r="H1300" s="44"/>
      <c r="I1300" s="44"/>
      <c r="J1300" s="44"/>
      <c r="K1300" s="44"/>
      <c r="L1300" s="30"/>
      <c r="M1300" s="44"/>
      <c r="N1300" s="44"/>
      <c r="O1300" s="47"/>
      <c r="P1300" s="44"/>
      <c r="Q1300" s="45"/>
      <c r="R1300" s="44"/>
      <c r="S1300" s="44"/>
    </row>
    <row r="1301" spans="1:19" hidden="1" x14ac:dyDescent="0.25">
      <c r="A1301" s="35">
        <v>487</v>
      </c>
      <c r="B1301" s="46" t="s">
        <v>532</v>
      </c>
      <c r="C1301" s="95">
        <f t="shared" si="88"/>
        <v>8613793.9700000007</v>
      </c>
      <c r="D1301" s="43">
        <v>28503.17</v>
      </c>
      <c r="E1301" s="44"/>
      <c r="F1301" s="48"/>
      <c r="G1301" s="44"/>
      <c r="H1301" s="44">
        <v>4024900.8</v>
      </c>
      <c r="I1301" s="44">
        <v>1824355.2</v>
      </c>
      <c r="J1301" s="44">
        <v>2736034.8</v>
      </c>
      <c r="K1301" s="44"/>
      <c r="L1301" s="30"/>
      <c r="M1301" s="44"/>
      <c r="N1301" s="44"/>
      <c r="O1301" s="47"/>
      <c r="P1301" s="44"/>
      <c r="Q1301" s="45"/>
      <c r="R1301" s="44"/>
      <c r="S1301" s="44"/>
    </row>
    <row r="1302" spans="1:19" hidden="1" x14ac:dyDescent="0.25">
      <c r="A1302" s="35">
        <v>488</v>
      </c>
      <c r="B1302" s="46" t="s">
        <v>539</v>
      </c>
      <c r="C1302" s="95">
        <f t="shared" si="88"/>
        <v>40619512.609999999</v>
      </c>
      <c r="D1302" s="43">
        <f>ROUND((F1302+G1302+H1302+I1302+J1302+K1302+M1302+O1302+P1302+Q1302+R1302+S1302)*0.0214,2)</f>
        <v>851045.2</v>
      </c>
      <c r="E1302" s="44"/>
      <c r="F1302" s="45"/>
      <c r="G1302" s="47"/>
      <c r="H1302" s="47">
        <v>3891968.2199999997</v>
      </c>
      <c r="I1302" s="47">
        <v>2773267.91</v>
      </c>
      <c r="J1302" s="47">
        <v>2964379.97</v>
      </c>
      <c r="K1302" s="44"/>
      <c r="L1302" s="30"/>
      <c r="M1302" s="44"/>
      <c r="N1302" s="44" t="s">
        <v>54</v>
      </c>
      <c r="O1302" s="45">
        <v>5425673.5499999998</v>
      </c>
      <c r="P1302" s="47"/>
      <c r="Q1302" s="48"/>
      <c r="R1302" s="44">
        <v>24713177.760000002</v>
      </c>
      <c r="S1302" s="44"/>
    </row>
    <row r="1303" spans="1:19" hidden="1" x14ac:dyDescent="0.25">
      <c r="A1303" s="35">
        <v>489</v>
      </c>
      <c r="B1303" s="46" t="s">
        <v>544</v>
      </c>
      <c r="C1303" s="95">
        <f t="shared" si="88"/>
        <v>2410643.86</v>
      </c>
      <c r="D1303" s="43">
        <f>(G1303+J1303)*0.0214</f>
        <v>50506.930301999993</v>
      </c>
      <c r="E1303" s="44"/>
      <c r="F1303" s="64"/>
      <c r="G1303" s="44">
        <v>1532630.9</v>
      </c>
      <c r="H1303" s="53"/>
      <c r="I1303" s="53"/>
      <c r="J1303" s="53">
        <v>827506.03</v>
      </c>
      <c r="K1303" s="53"/>
      <c r="L1303" s="82"/>
      <c r="M1303" s="53"/>
      <c r="N1303" s="53"/>
      <c r="O1303" s="54"/>
      <c r="P1303" s="53"/>
      <c r="Q1303" s="54"/>
      <c r="R1303" s="44"/>
      <c r="S1303" s="44"/>
    </row>
    <row r="1304" spans="1:19" hidden="1" x14ac:dyDescent="0.25">
      <c r="A1304" s="35">
        <v>490</v>
      </c>
      <c r="B1304" s="46" t="s">
        <v>545</v>
      </c>
      <c r="C1304" s="95">
        <f t="shared" si="88"/>
        <v>583333.19999999995</v>
      </c>
      <c r="D1304" s="43">
        <v>2792.4</v>
      </c>
      <c r="E1304" s="44"/>
      <c r="F1304" s="64"/>
      <c r="G1304" s="53"/>
      <c r="H1304" s="53"/>
      <c r="I1304" s="53"/>
      <c r="J1304" s="53">
        <v>580540.80000000005</v>
      </c>
      <c r="K1304" s="53"/>
      <c r="L1304" s="82"/>
      <c r="M1304" s="53"/>
      <c r="N1304" s="53"/>
      <c r="O1304" s="54"/>
      <c r="P1304" s="53"/>
      <c r="Q1304" s="54"/>
      <c r="R1304" s="44"/>
      <c r="S1304" s="44"/>
    </row>
    <row r="1305" spans="1:19" hidden="1" x14ac:dyDescent="0.25">
      <c r="A1305" s="35">
        <v>491</v>
      </c>
      <c r="B1305" s="46" t="s">
        <v>546</v>
      </c>
      <c r="C1305" s="95">
        <f t="shared" si="88"/>
        <v>72739283.439999998</v>
      </c>
      <c r="D1305" s="43">
        <v>994088.22</v>
      </c>
      <c r="E1305" s="44"/>
      <c r="F1305" s="64">
        <v>4360481.22</v>
      </c>
      <c r="G1305" s="64">
        <v>5900000</v>
      </c>
      <c r="H1305" s="64">
        <v>3754451.79</v>
      </c>
      <c r="I1305" s="64">
        <v>1173706.57</v>
      </c>
      <c r="J1305" s="58">
        <v>2708077.52</v>
      </c>
      <c r="K1305" s="53"/>
      <c r="L1305" s="82"/>
      <c r="M1305" s="53"/>
      <c r="N1305" s="53" t="s">
        <v>54</v>
      </c>
      <c r="O1305" s="58">
        <v>8273346.3300000001</v>
      </c>
      <c r="P1305" s="64">
        <v>7711380.8799999999</v>
      </c>
      <c r="Q1305" s="58"/>
      <c r="R1305" s="44">
        <v>37863750.909999996</v>
      </c>
      <c r="S1305" s="44"/>
    </row>
    <row r="1306" spans="1:19" hidden="1" x14ac:dyDescent="0.25">
      <c r="A1306" s="35">
        <v>492</v>
      </c>
      <c r="B1306" s="46" t="s">
        <v>547</v>
      </c>
      <c r="C1306" s="95">
        <f t="shared" si="88"/>
        <v>13686057.68</v>
      </c>
      <c r="D1306" s="43">
        <f>ROUND((F1306+G1306+H1306+I1306+J1306+K1306+M1306+O1306+P1306+Q1306+R1306+S1306)*0.0214,2)</f>
        <v>286745.28999999998</v>
      </c>
      <c r="E1306" s="44"/>
      <c r="F1306" s="48"/>
      <c r="G1306" s="48"/>
      <c r="H1306" s="45">
        <v>1510999.2</v>
      </c>
      <c r="I1306" s="45">
        <v>769967.39</v>
      </c>
      <c r="J1306" s="45">
        <v>1616397.8</v>
      </c>
      <c r="K1306" s="48"/>
      <c r="L1306" s="23"/>
      <c r="M1306" s="48"/>
      <c r="N1306" s="48"/>
      <c r="O1306" s="48"/>
      <c r="P1306" s="48"/>
      <c r="Q1306" s="45">
        <v>9501948</v>
      </c>
      <c r="R1306" s="44"/>
      <c r="S1306" s="44"/>
    </row>
    <row r="1307" spans="1:19" hidden="1" x14ac:dyDescent="0.25">
      <c r="A1307" s="35">
        <v>493</v>
      </c>
      <c r="B1307" s="46" t="s">
        <v>551</v>
      </c>
      <c r="C1307" s="95">
        <f t="shared" si="88"/>
        <v>2587802.15</v>
      </c>
      <c r="D1307" s="43">
        <v>23870.2</v>
      </c>
      <c r="E1307" s="44"/>
      <c r="F1307" s="44"/>
      <c r="G1307" s="47">
        <v>2563931.9500000002</v>
      </c>
      <c r="H1307" s="44"/>
      <c r="I1307" s="44"/>
      <c r="J1307" s="44"/>
      <c r="K1307" s="44"/>
      <c r="L1307" s="30"/>
      <c r="M1307" s="44"/>
      <c r="N1307" s="48"/>
      <c r="O1307" s="48"/>
      <c r="P1307" s="44"/>
      <c r="Q1307" s="44"/>
      <c r="R1307" s="44"/>
      <c r="S1307" s="44"/>
    </row>
    <row r="1308" spans="1:19" hidden="1" x14ac:dyDescent="0.25">
      <c r="A1308" s="35">
        <v>494</v>
      </c>
      <c r="B1308" s="46" t="s">
        <v>557</v>
      </c>
      <c r="C1308" s="95">
        <f t="shared" si="88"/>
        <v>4744358.9400000004</v>
      </c>
      <c r="D1308" s="43">
        <v>79764.570000000007</v>
      </c>
      <c r="E1308" s="44"/>
      <c r="F1308" s="44"/>
      <c r="G1308" s="47">
        <v>1977387.16</v>
      </c>
      <c r="H1308" s="47">
        <v>1435392.95</v>
      </c>
      <c r="I1308" s="47">
        <v>455681.57</v>
      </c>
      <c r="J1308" s="47">
        <v>796132.69</v>
      </c>
      <c r="K1308" s="44"/>
      <c r="L1308" s="30"/>
      <c r="M1308" s="44"/>
      <c r="N1308" s="48"/>
      <c r="O1308" s="48"/>
      <c r="P1308" s="44"/>
      <c r="Q1308" s="48"/>
      <c r="R1308" s="44"/>
      <c r="S1308" s="44"/>
    </row>
    <row r="1309" spans="1:19" hidden="1" x14ac:dyDescent="0.25">
      <c r="A1309" s="35">
        <v>495</v>
      </c>
      <c r="B1309" s="46" t="s">
        <v>558</v>
      </c>
      <c r="C1309" s="95">
        <f t="shared" si="88"/>
        <v>24781240.699999999</v>
      </c>
      <c r="D1309" s="43">
        <v>409446.15</v>
      </c>
      <c r="E1309" s="44"/>
      <c r="F1309" s="44"/>
      <c r="G1309" s="44"/>
      <c r="H1309" s="44"/>
      <c r="I1309" s="44"/>
      <c r="J1309" s="44"/>
      <c r="K1309" s="44"/>
      <c r="L1309" s="30"/>
      <c r="M1309" s="44"/>
      <c r="N1309" s="48" t="s">
        <v>54</v>
      </c>
      <c r="O1309" s="45">
        <v>24371794.550000001</v>
      </c>
      <c r="P1309" s="44"/>
      <c r="Q1309" s="48"/>
      <c r="R1309" s="44"/>
      <c r="S1309" s="44"/>
    </row>
    <row r="1310" spans="1:19" hidden="1" x14ac:dyDescent="0.25">
      <c r="A1310" s="35">
        <v>496</v>
      </c>
      <c r="B1310" s="46" t="s">
        <v>924</v>
      </c>
      <c r="C1310" s="95">
        <f t="shared" si="88"/>
        <v>8209684.5700000003</v>
      </c>
      <c r="D1310" s="43">
        <v>165799.85999999999</v>
      </c>
      <c r="E1310" s="44">
        <v>178615.99</v>
      </c>
      <c r="F1310" s="44"/>
      <c r="G1310" s="44"/>
      <c r="H1310" s="44"/>
      <c r="I1310" s="44"/>
      <c r="J1310" s="44"/>
      <c r="K1310" s="44"/>
      <c r="L1310" s="30">
        <v>5</v>
      </c>
      <c r="M1310" s="44">
        <v>7865268.7199999997</v>
      </c>
      <c r="N1310" s="48"/>
      <c r="O1310" s="45"/>
      <c r="P1310" s="44"/>
      <c r="Q1310" s="48"/>
      <c r="R1310" s="44"/>
      <c r="S1310" s="44"/>
    </row>
    <row r="1311" spans="1:19" hidden="1" x14ac:dyDescent="0.25">
      <c r="A1311" s="173" t="s">
        <v>1167</v>
      </c>
      <c r="B1311" s="173"/>
      <c r="C1311" s="77">
        <f t="shared" si="88"/>
        <v>898777167.28999996</v>
      </c>
      <c r="D1311" s="49">
        <f t="shared" ref="D1311:M1311" si="89">ROUND(SUM(D1176:D1310),2)</f>
        <v>8795471.9100000001</v>
      </c>
      <c r="E1311" s="49">
        <f t="shared" si="89"/>
        <v>25499000.920000002</v>
      </c>
      <c r="F1311" s="49">
        <f t="shared" si="89"/>
        <v>32640956.260000002</v>
      </c>
      <c r="G1311" s="49">
        <f t="shared" si="89"/>
        <v>106503038.15000001</v>
      </c>
      <c r="H1311" s="49">
        <f t="shared" si="89"/>
        <v>68638815.75</v>
      </c>
      <c r="I1311" s="49">
        <f t="shared" si="89"/>
        <v>28853171.239999998</v>
      </c>
      <c r="J1311" s="49">
        <f t="shared" si="89"/>
        <v>50726251.93</v>
      </c>
      <c r="K1311" s="49">
        <f t="shared" si="89"/>
        <v>0</v>
      </c>
      <c r="L1311" s="49">
        <f t="shared" si="89"/>
        <v>26</v>
      </c>
      <c r="M1311" s="49">
        <f t="shared" si="89"/>
        <v>53134494.770000003</v>
      </c>
      <c r="N1311" s="116" t="s">
        <v>18</v>
      </c>
      <c r="O1311" s="49">
        <f>ROUND(SUM(O1176:O1310),2)</f>
        <v>245357259.52000001</v>
      </c>
      <c r="P1311" s="49">
        <f>ROUND(SUM(P1176:P1310),2)</f>
        <v>14989641.41</v>
      </c>
      <c r="Q1311" s="49">
        <f>ROUND(SUM(Q1176:Q1310),2)</f>
        <v>63275385.509999998</v>
      </c>
      <c r="R1311" s="49">
        <f>ROUND(SUM(R1176:R1310),2)</f>
        <v>200363679.91999999</v>
      </c>
      <c r="S1311" s="49">
        <f>ROUND(SUM(S1176:S1310),2)</f>
        <v>0</v>
      </c>
    </row>
    <row r="1312" spans="1:19" ht="15.75" x14ac:dyDescent="0.25">
      <c r="A1312" s="174" t="s">
        <v>1058</v>
      </c>
      <c r="B1312" s="174"/>
      <c r="C1312" s="175"/>
      <c r="D1312" s="79"/>
      <c r="E1312" s="44"/>
      <c r="F1312" s="44"/>
      <c r="G1312" s="44"/>
      <c r="H1312" s="44"/>
      <c r="I1312" s="44"/>
      <c r="J1312" s="44"/>
      <c r="K1312" s="44"/>
      <c r="L1312" s="35"/>
      <c r="M1312" s="44"/>
      <c r="N1312" s="95"/>
      <c r="O1312" s="44"/>
      <c r="P1312" s="44"/>
      <c r="Q1312" s="44"/>
      <c r="R1312" s="44"/>
      <c r="S1312" s="44"/>
    </row>
    <row r="1313" spans="1:19" x14ac:dyDescent="0.25">
      <c r="A1313" s="35">
        <v>497</v>
      </c>
      <c r="B1313" s="42" t="s">
        <v>561</v>
      </c>
      <c r="C1313" s="95">
        <f t="shared" ref="C1313:C1329" si="90">ROUND(SUM(D1313+E1313+F1313+G1313+H1313+I1313+J1313+K1313+M1313+O1313+P1313+Q1313+R1313+S1313),2)</f>
        <v>2177869.5699999998</v>
      </c>
      <c r="D1313" s="43">
        <f>ROUND((F1313+G1313+H1313+I1313+J1313+K1313+M1313+O1313+P1313+Q1313+R1313+S1313)*0.0214,2)</f>
        <v>45629.93</v>
      </c>
      <c r="E1313" s="44"/>
      <c r="F1313" s="47"/>
      <c r="G1313" s="47"/>
      <c r="H1313" s="47"/>
      <c r="I1313" s="47"/>
      <c r="J1313" s="47">
        <v>727046.68</v>
      </c>
      <c r="K1313" s="44"/>
      <c r="L1313" s="30"/>
      <c r="M1313" s="44"/>
      <c r="N1313" s="44"/>
      <c r="O1313" s="48"/>
      <c r="P1313" s="44"/>
      <c r="Q1313" s="44">
        <v>1405192.96</v>
      </c>
      <c r="R1313" s="44"/>
      <c r="S1313" s="44"/>
    </row>
    <row r="1314" spans="1:19" x14ac:dyDescent="0.25">
      <c r="A1314" s="35">
        <v>498</v>
      </c>
      <c r="B1314" s="42" t="s">
        <v>563</v>
      </c>
      <c r="C1314" s="95">
        <f t="shared" si="90"/>
        <v>714406.97</v>
      </c>
      <c r="D1314" s="43">
        <f>ROUND((F1314+G1314+H1314+I1314+J1314+K1314+M1314+O1314+P1314+Q1314+R1314+S1314)*0.0214,2)</f>
        <v>14967.99</v>
      </c>
      <c r="E1314" s="44"/>
      <c r="F1314" s="47"/>
      <c r="G1314" s="47"/>
      <c r="H1314" s="47"/>
      <c r="I1314" s="47"/>
      <c r="J1314" s="47"/>
      <c r="K1314" s="44"/>
      <c r="L1314" s="30"/>
      <c r="M1314" s="44"/>
      <c r="N1314" s="44"/>
      <c r="O1314" s="48"/>
      <c r="P1314" s="44"/>
      <c r="Q1314" s="44">
        <v>699438.98</v>
      </c>
      <c r="R1314" s="44"/>
      <c r="S1314" s="44"/>
    </row>
    <row r="1315" spans="1:19" x14ac:dyDescent="0.25">
      <c r="A1315" s="35">
        <v>499</v>
      </c>
      <c r="B1315" s="42" t="s">
        <v>565</v>
      </c>
      <c r="C1315" s="95">
        <f t="shared" si="90"/>
        <v>14008457.99</v>
      </c>
      <c r="D1315" s="43">
        <v>216070.8</v>
      </c>
      <c r="E1315" s="44"/>
      <c r="F1315" s="47"/>
      <c r="G1315" s="47"/>
      <c r="H1315" s="47"/>
      <c r="I1315" s="47"/>
      <c r="J1315" s="47">
        <v>552646.85</v>
      </c>
      <c r="K1315" s="44"/>
      <c r="L1315" s="30"/>
      <c r="M1315" s="44"/>
      <c r="N1315" s="44"/>
      <c r="O1315" s="48"/>
      <c r="P1315" s="44">
        <v>1366154.04</v>
      </c>
      <c r="Q1315" s="44"/>
      <c r="R1315" s="44">
        <v>11873586.300000001</v>
      </c>
      <c r="S1315" s="44"/>
    </row>
    <row r="1316" spans="1:19" x14ac:dyDescent="0.25">
      <c r="A1316" s="35">
        <v>500</v>
      </c>
      <c r="B1316" s="36" t="s">
        <v>566</v>
      </c>
      <c r="C1316" s="37">
        <f t="shared" si="90"/>
        <v>6130989.6900000004</v>
      </c>
      <c r="D1316" s="79">
        <v>120889.18</v>
      </c>
      <c r="E1316" s="39"/>
      <c r="F1316" s="39"/>
      <c r="G1316" s="39">
        <v>1902506.47</v>
      </c>
      <c r="H1316" s="39">
        <v>2257062.38</v>
      </c>
      <c r="I1316" s="39">
        <v>651752.07999999996</v>
      </c>
      <c r="J1316" s="39">
        <v>1198779.58</v>
      </c>
      <c r="K1316" s="39"/>
      <c r="L1316" s="40"/>
      <c r="M1316" s="39"/>
      <c r="N1316" s="39"/>
      <c r="O1316" s="41"/>
      <c r="P1316" s="39"/>
      <c r="Q1316" s="39"/>
      <c r="R1316" s="39"/>
      <c r="S1316" s="39"/>
    </row>
    <row r="1317" spans="1:19" x14ac:dyDescent="0.25">
      <c r="A1317" s="35">
        <v>501</v>
      </c>
      <c r="B1317" s="42" t="s">
        <v>571</v>
      </c>
      <c r="C1317" s="95">
        <f t="shared" si="90"/>
        <v>31511179.940000001</v>
      </c>
      <c r="D1317" s="43">
        <f>ROUND((F1317+G1317+H1317+I1317+J1317+K1317+M1317+O1317+P1317+Q1317+R1317+S1317)*0.0214,2)</f>
        <v>660210.74</v>
      </c>
      <c r="E1317" s="44"/>
      <c r="F1317" s="47">
        <v>2356921.2000000002</v>
      </c>
      <c r="G1317" s="47">
        <v>7355239.1999999993</v>
      </c>
      <c r="H1317" s="47">
        <v>2930450.4</v>
      </c>
      <c r="I1317" s="47">
        <v>1258570.7999999998</v>
      </c>
      <c r="J1317" s="47">
        <v>2381460</v>
      </c>
      <c r="K1317" s="44"/>
      <c r="L1317" s="30"/>
      <c r="M1317" s="44"/>
      <c r="N1317" s="44"/>
      <c r="O1317" s="48"/>
      <c r="P1317" s="44"/>
      <c r="Q1317" s="44"/>
      <c r="R1317" s="44">
        <v>14568327.6</v>
      </c>
      <c r="S1317" s="44"/>
    </row>
    <row r="1318" spans="1:19" x14ac:dyDescent="0.25">
      <c r="A1318" s="35">
        <v>502</v>
      </c>
      <c r="B1318" s="36" t="s">
        <v>572</v>
      </c>
      <c r="C1318" s="37">
        <f t="shared" si="90"/>
        <v>11513702.76</v>
      </c>
      <c r="D1318" s="79">
        <v>218552.95999999999</v>
      </c>
      <c r="E1318" s="39"/>
      <c r="F1318" s="56"/>
      <c r="G1318" s="56">
        <v>7425105.2000000002</v>
      </c>
      <c r="H1318" s="56">
        <v>2860703.0300000003</v>
      </c>
      <c r="I1318" s="56">
        <v>1009341.5700000001</v>
      </c>
      <c r="J1318" s="56"/>
      <c r="K1318" s="39"/>
      <c r="L1318" s="40"/>
      <c r="M1318" s="39"/>
      <c r="N1318" s="39"/>
      <c r="O1318" s="57"/>
      <c r="P1318" s="39"/>
      <c r="Q1318" s="39"/>
      <c r="R1318" s="39"/>
      <c r="S1318" s="39"/>
    </row>
    <row r="1319" spans="1:19" x14ac:dyDescent="0.25">
      <c r="A1319" s="35">
        <v>503</v>
      </c>
      <c r="B1319" s="42" t="s">
        <v>574</v>
      </c>
      <c r="C1319" s="95">
        <f t="shared" si="90"/>
        <v>5072394.51</v>
      </c>
      <c r="D1319" s="43">
        <v>105253.71</v>
      </c>
      <c r="E1319" s="44"/>
      <c r="F1319" s="47"/>
      <c r="G1319" s="47">
        <v>1477556.4</v>
      </c>
      <c r="H1319" s="47"/>
      <c r="I1319" s="47"/>
      <c r="J1319" s="47"/>
      <c r="K1319" s="44"/>
      <c r="L1319" s="30"/>
      <c r="M1319" s="44"/>
      <c r="N1319" s="44"/>
      <c r="O1319" s="48"/>
      <c r="P1319" s="44"/>
      <c r="Q1319" s="44"/>
      <c r="R1319" s="44">
        <v>3489584.4000000004</v>
      </c>
      <c r="S1319" s="44"/>
    </row>
    <row r="1320" spans="1:19" x14ac:dyDescent="0.25">
      <c r="A1320" s="35">
        <v>504</v>
      </c>
      <c r="B1320" s="42" t="s">
        <v>575</v>
      </c>
      <c r="C1320" s="95">
        <f t="shared" si="90"/>
        <v>192442.02</v>
      </c>
      <c r="D1320" s="43"/>
      <c r="E1320" s="44">
        <v>192442.02</v>
      </c>
      <c r="F1320" s="47"/>
      <c r="G1320" s="47"/>
      <c r="H1320" s="47"/>
      <c r="I1320" s="47"/>
      <c r="J1320" s="47"/>
      <c r="K1320" s="44"/>
      <c r="L1320" s="30"/>
      <c r="M1320" s="44"/>
      <c r="N1320" s="44"/>
      <c r="O1320" s="48"/>
      <c r="P1320" s="44"/>
      <c r="Q1320" s="44"/>
      <c r="R1320" s="44"/>
      <c r="S1320" s="44"/>
    </row>
    <row r="1321" spans="1:19" x14ac:dyDescent="0.25">
      <c r="A1321" s="35">
        <v>505</v>
      </c>
      <c r="B1321" s="42" t="s">
        <v>925</v>
      </c>
      <c r="C1321" s="95">
        <f t="shared" si="90"/>
        <v>181905.43</v>
      </c>
      <c r="D1321" s="43"/>
      <c r="E1321" s="44">
        <v>181905.43</v>
      </c>
      <c r="F1321" s="47"/>
      <c r="G1321" s="47"/>
      <c r="H1321" s="47"/>
      <c r="I1321" s="47"/>
      <c r="J1321" s="47"/>
      <c r="K1321" s="44"/>
      <c r="L1321" s="30"/>
      <c r="M1321" s="44"/>
      <c r="N1321" s="44"/>
      <c r="O1321" s="48"/>
      <c r="P1321" s="44"/>
      <c r="Q1321" s="44"/>
      <c r="R1321" s="44"/>
      <c r="S1321" s="44"/>
    </row>
    <row r="1322" spans="1:19" x14ac:dyDescent="0.25">
      <c r="A1322" s="35">
        <v>506</v>
      </c>
      <c r="B1322" s="42" t="s">
        <v>576</v>
      </c>
      <c r="C1322" s="95">
        <f t="shared" si="90"/>
        <v>850431.81</v>
      </c>
      <c r="D1322" s="79">
        <v>17646.72</v>
      </c>
      <c r="E1322" s="44"/>
      <c r="F1322" s="44"/>
      <c r="G1322" s="44"/>
      <c r="H1322" s="44"/>
      <c r="I1322" s="44"/>
      <c r="J1322" s="44">
        <v>832785.09</v>
      </c>
      <c r="K1322" s="44"/>
      <c r="L1322" s="30"/>
      <c r="M1322" s="44"/>
      <c r="N1322" s="44"/>
      <c r="O1322" s="45"/>
      <c r="P1322" s="44"/>
      <c r="Q1322" s="44"/>
      <c r="R1322" s="44"/>
      <c r="S1322" s="44"/>
    </row>
    <row r="1323" spans="1:19" x14ac:dyDescent="0.25">
      <c r="A1323" s="35">
        <v>507</v>
      </c>
      <c r="B1323" s="42" t="s">
        <v>583</v>
      </c>
      <c r="C1323" s="95">
        <f t="shared" si="90"/>
        <v>1952127.21</v>
      </c>
      <c r="D1323" s="43">
        <f>ROUND((F1323+G1323+H1323+I1323+J1323+K1323+M1323+O1323+P1323+Q1323+R1323+S1323)*0.0214,2)</f>
        <v>40900.26</v>
      </c>
      <c r="E1323" s="44"/>
      <c r="F1323" s="47"/>
      <c r="G1323" s="47"/>
      <c r="H1323" s="47"/>
      <c r="I1323" s="47"/>
      <c r="J1323" s="47"/>
      <c r="K1323" s="44"/>
      <c r="L1323" s="30"/>
      <c r="M1323" s="44"/>
      <c r="N1323" s="44" t="s">
        <v>102</v>
      </c>
      <c r="O1323" s="48">
        <v>1911226.95</v>
      </c>
      <c r="P1323" s="44"/>
      <c r="Q1323" s="44"/>
      <c r="R1323" s="44"/>
      <c r="S1323" s="44"/>
    </row>
    <row r="1324" spans="1:19" x14ac:dyDescent="0.25">
      <c r="A1324" s="35">
        <v>508</v>
      </c>
      <c r="B1324" s="42" t="s">
        <v>584</v>
      </c>
      <c r="C1324" s="95">
        <f t="shared" si="90"/>
        <v>2776294.02</v>
      </c>
      <c r="D1324" s="43">
        <v>57608.94</v>
      </c>
      <c r="E1324" s="44"/>
      <c r="F1324" s="47"/>
      <c r="G1324" s="47"/>
      <c r="H1324" s="47"/>
      <c r="I1324" s="47"/>
      <c r="J1324" s="47"/>
      <c r="K1324" s="44"/>
      <c r="L1324" s="30"/>
      <c r="M1324" s="44"/>
      <c r="N1324" s="44" t="s">
        <v>102</v>
      </c>
      <c r="O1324" s="48">
        <v>2718685.08</v>
      </c>
      <c r="P1324" s="44"/>
      <c r="Q1324" s="44"/>
      <c r="R1324" s="44"/>
      <c r="S1324" s="44"/>
    </row>
    <row r="1325" spans="1:19" x14ac:dyDescent="0.25">
      <c r="A1325" s="35">
        <v>509</v>
      </c>
      <c r="B1325" s="36" t="s">
        <v>585</v>
      </c>
      <c r="C1325" s="37">
        <f t="shared" si="90"/>
        <v>2037141.65</v>
      </c>
      <c r="D1325" s="43">
        <v>40498.9</v>
      </c>
      <c r="E1325" s="39"/>
      <c r="F1325" s="56"/>
      <c r="G1325" s="56"/>
      <c r="H1325" s="56"/>
      <c r="I1325" s="56"/>
      <c r="J1325" s="56"/>
      <c r="K1325" s="39"/>
      <c r="L1325" s="40"/>
      <c r="M1325" s="39"/>
      <c r="N1325" s="39" t="s">
        <v>102</v>
      </c>
      <c r="O1325" s="57">
        <v>1996642.75</v>
      </c>
      <c r="P1325" s="39"/>
      <c r="Q1325" s="39"/>
      <c r="R1325" s="39"/>
      <c r="S1325" s="39"/>
    </row>
    <row r="1326" spans="1:19" x14ac:dyDescent="0.25">
      <c r="A1326" s="35">
        <v>510</v>
      </c>
      <c r="B1326" s="36" t="s">
        <v>586</v>
      </c>
      <c r="C1326" s="37">
        <f t="shared" si="90"/>
        <v>4567668.53</v>
      </c>
      <c r="D1326" s="43">
        <v>94780.5</v>
      </c>
      <c r="E1326" s="39"/>
      <c r="F1326" s="56">
        <v>354548.16</v>
      </c>
      <c r="G1326" s="56">
        <v>1090437.17</v>
      </c>
      <c r="H1326" s="56"/>
      <c r="I1326" s="56">
        <v>107850.4</v>
      </c>
      <c r="J1326" s="56">
        <v>107916.31</v>
      </c>
      <c r="K1326" s="39"/>
      <c r="L1326" s="40"/>
      <c r="M1326" s="39"/>
      <c r="N1326" s="39" t="s">
        <v>102</v>
      </c>
      <c r="O1326" s="57">
        <v>2812135.99</v>
      </c>
      <c r="P1326" s="39"/>
      <c r="Q1326" s="39"/>
      <c r="R1326" s="39"/>
      <c r="S1326" s="39"/>
    </row>
    <row r="1327" spans="1:19" x14ac:dyDescent="0.25">
      <c r="A1327" s="35">
        <v>511</v>
      </c>
      <c r="B1327" s="42" t="s">
        <v>587</v>
      </c>
      <c r="C1327" s="95">
        <f t="shared" si="90"/>
        <v>612333.79</v>
      </c>
      <c r="D1327" s="43">
        <v>12706.11</v>
      </c>
      <c r="E1327" s="44"/>
      <c r="F1327" s="47"/>
      <c r="G1327" s="47"/>
      <c r="H1327" s="47"/>
      <c r="I1327" s="47"/>
      <c r="J1327" s="47"/>
      <c r="K1327" s="44"/>
      <c r="L1327" s="30"/>
      <c r="M1327" s="44"/>
      <c r="N1327" s="44"/>
      <c r="O1327" s="48"/>
      <c r="P1327" s="44"/>
      <c r="Q1327" s="44">
        <v>599627.68000000005</v>
      </c>
      <c r="R1327" s="44"/>
      <c r="S1327" s="44"/>
    </row>
    <row r="1328" spans="1:19" x14ac:dyDescent="0.25">
      <c r="A1328" s="35">
        <v>512</v>
      </c>
      <c r="B1328" s="42" t="s">
        <v>588</v>
      </c>
      <c r="C1328" s="95">
        <f t="shared" si="90"/>
        <v>789414.91</v>
      </c>
      <c r="D1328" s="43">
        <v>16380.6</v>
      </c>
      <c r="E1328" s="44"/>
      <c r="F1328" s="47"/>
      <c r="G1328" s="47"/>
      <c r="H1328" s="47"/>
      <c r="I1328" s="47"/>
      <c r="J1328" s="47"/>
      <c r="K1328" s="44"/>
      <c r="L1328" s="30"/>
      <c r="M1328" s="44"/>
      <c r="N1328" s="44"/>
      <c r="O1328" s="48"/>
      <c r="P1328" s="44"/>
      <c r="Q1328" s="44">
        <v>773034.31</v>
      </c>
      <c r="R1328" s="44"/>
      <c r="S1328" s="44"/>
    </row>
    <row r="1329" spans="1:19" x14ac:dyDescent="0.25">
      <c r="A1329" s="143" t="s">
        <v>1231</v>
      </c>
      <c r="B1329" s="143"/>
      <c r="C1329" s="77">
        <f t="shared" si="90"/>
        <v>85088760.799999997</v>
      </c>
      <c r="D1329" s="49">
        <f t="shared" ref="D1329:M1329" si="91">ROUND(SUM(D1313:D1328),2)</f>
        <v>1662097.34</v>
      </c>
      <c r="E1329" s="49">
        <f t="shared" si="91"/>
        <v>374347.45</v>
      </c>
      <c r="F1329" s="49">
        <f t="shared" si="91"/>
        <v>2711469.36</v>
      </c>
      <c r="G1329" s="49">
        <f t="shared" si="91"/>
        <v>19250844.440000001</v>
      </c>
      <c r="H1329" s="49">
        <f t="shared" si="91"/>
        <v>8048215.8099999996</v>
      </c>
      <c r="I1329" s="49">
        <f t="shared" si="91"/>
        <v>3027514.85</v>
      </c>
      <c r="J1329" s="49">
        <f t="shared" si="91"/>
        <v>5800634.5099999998</v>
      </c>
      <c r="K1329" s="49">
        <f t="shared" si="91"/>
        <v>0</v>
      </c>
      <c r="L1329" s="49">
        <f t="shared" si="91"/>
        <v>0</v>
      </c>
      <c r="M1329" s="49">
        <f t="shared" si="91"/>
        <v>0</v>
      </c>
      <c r="N1329" s="116" t="s">
        <v>18</v>
      </c>
      <c r="O1329" s="49">
        <f>ROUND(SUM(O1313:O1328),2)</f>
        <v>9438690.7699999996</v>
      </c>
      <c r="P1329" s="49">
        <f>ROUND(SUM(P1313:P1328),2)</f>
        <v>1366154.04</v>
      </c>
      <c r="Q1329" s="49">
        <f>ROUND(SUM(Q1313:Q1328),2)</f>
        <v>3477293.93</v>
      </c>
      <c r="R1329" s="49">
        <f>ROUND(SUM(R1313:R1328),2)</f>
        <v>29931498.300000001</v>
      </c>
      <c r="S1329" s="49">
        <f>ROUND(SUM(S1313:S1328),2)</f>
        <v>0</v>
      </c>
    </row>
    <row r="1330" spans="1:19" ht="15.75" hidden="1" x14ac:dyDescent="0.25">
      <c r="A1330" s="156" t="s">
        <v>1059</v>
      </c>
      <c r="B1330" s="157"/>
      <c r="C1330" s="158"/>
      <c r="D1330" s="61"/>
      <c r="E1330" s="44"/>
      <c r="F1330" s="44"/>
      <c r="G1330" s="44"/>
      <c r="H1330" s="44"/>
      <c r="I1330" s="44"/>
      <c r="J1330" s="44"/>
      <c r="K1330" s="44"/>
      <c r="L1330" s="35"/>
      <c r="M1330" s="44"/>
      <c r="N1330" s="77"/>
      <c r="O1330" s="44"/>
      <c r="P1330" s="44"/>
      <c r="Q1330" s="44"/>
      <c r="R1330" s="44"/>
      <c r="S1330" s="48"/>
    </row>
    <row r="1331" spans="1:19" hidden="1" x14ac:dyDescent="0.25">
      <c r="A1331" s="23">
        <v>513</v>
      </c>
      <c r="B1331" s="42" t="s">
        <v>589</v>
      </c>
      <c r="C1331" s="95">
        <f t="shared" ref="C1331:C1362" si="92">ROUND(SUM(D1331+E1331+F1331+G1331+H1331+I1331+J1331+K1331+M1331+O1331+P1331+Q1331+R1331+S1331),2)</f>
        <v>4053227.23</v>
      </c>
      <c r="D1331" s="43">
        <v>24926.18</v>
      </c>
      <c r="E1331" s="44"/>
      <c r="F1331" s="47"/>
      <c r="G1331" s="47">
        <v>1935194.7</v>
      </c>
      <c r="H1331" s="47">
        <v>810795.52000000002</v>
      </c>
      <c r="I1331" s="47">
        <v>274547.55</v>
      </c>
      <c r="J1331" s="47"/>
      <c r="K1331" s="44"/>
      <c r="L1331" s="30"/>
      <c r="M1331" s="44"/>
      <c r="N1331" s="44"/>
      <c r="O1331" s="48"/>
      <c r="P1331" s="44">
        <v>1007763.28</v>
      </c>
      <c r="Q1331" s="44"/>
      <c r="R1331" s="44"/>
      <c r="S1331" s="44"/>
    </row>
    <row r="1332" spans="1:19" hidden="1" x14ac:dyDescent="0.25">
      <c r="A1332" s="23">
        <v>514</v>
      </c>
      <c r="B1332" s="42" t="s">
        <v>590</v>
      </c>
      <c r="C1332" s="95">
        <f t="shared" si="92"/>
        <v>3397758.14</v>
      </c>
      <c r="D1332" s="43">
        <v>21674.460000000003</v>
      </c>
      <c r="E1332" s="44"/>
      <c r="F1332" s="47"/>
      <c r="G1332" s="47">
        <v>1465904.06</v>
      </c>
      <c r="H1332" s="47">
        <v>673276.39</v>
      </c>
      <c r="I1332" s="47">
        <v>220074.37</v>
      </c>
      <c r="J1332" s="47"/>
      <c r="K1332" s="44"/>
      <c r="L1332" s="30"/>
      <c r="M1332" s="44"/>
      <c r="N1332" s="44"/>
      <c r="O1332" s="48"/>
      <c r="P1332" s="44">
        <v>1016828.86</v>
      </c>
      <c r="Q1332" s="44"/>
      <c r="R1332" s="44"/>
      <c r="S1332" s="44"/>
    </row>
    <row r="1333" spans="1:19" hidden="1" x14ac:dyDescent="0.25">
      <c r="A1333" s="23">
        <v>515</v>
      </c>
      <c r="B1333" s="42" t="s">
        <v>592</v>
      </c>
      <c r="C1333" s="95">
        <f t="shared" si="92"/>
        <v>10347238.84</v>
      </c>
      <c r="D1333" s="43">
        <v>136452.66999999998</v>
      </c>
      <c r="E1333" s="44"/>
      <c r="F1333" s="47"/>
      <c r="G1333" s="39">
        <v>2437506.91</v>
      </c>
      <c r="H1333" s="39">
        <v>2979512.5700000003</v>
      </c>
      <c r="I1333" s="39">
        <v>1341743.5900000001</v>
      </c>
      <c r="J1333" s="47"/>
      <c r="K1333" s="44"/>
      <c r="L1333" s="30"/>
      <c r="M1333" s="44"/>
      <c r="N1333" s="44"/>
      <c r="O1333" s="48"/>
      <c r="P1333" s="44">
        <v>3452023.1</v>
      </c>
      <c r="Q1333" s="44"/>
      <c r="R1333" s="44"/>
      <c r="S1333" s="44"/>
    </row>
    <row r="1334" spans="1:19" hidden="1" x14ac:dyDescent="0.25">
      <c r="A1334" s="23">
        <v>516</v>
      </c>
      <c r="B1334" s="42" t="s">
        <v>596</v>
      </c>
      <c r="C1334" s="95">
        <f t="shared" si="92"/>
        <v>16380829.35</v>
      </c>
      <c r="D1334" s="43">
        <f>ROUND((F1334+G1334+H1334+I1334+J1334+K1334+M1334+O1334+P1334+Q1334+R1334+S1334)*0.0214,2)</f>
        <v>343205.16</v>
      </c>
      <c r="E1334" s="44"/>
      <c r="F1334" s="47"/>
      <c r="G1334" s="47">
        <v>2670867.0699999998</v>
      </c>
      <c r="H1334" s="47">
        <v>3158120.82</v>
      </c>
      <c r="I1334" s="47">
        <v>842778.76</v>
      </c>
      <c r="J1334" s="47"/>
      <c r="K1334" s="44"/>
      <c r="L1334" s="30"/>
      <c r="M1334" s="44"/>
      <c r="N1334" s="44" t="s">
        <v>54</v>
      </c>
      <c r="O1334" s="48">
        <v>9365857.5399999991</v>
      </c>
      <c r="P1334" s="44"/>
      <c r="Q1334" s="44"/>
      <c r="R1334" s="44"/>
      <c r="S1334" s="44"/>
    </row>
    <row r="1335" spans="1:19" hidden="1" x14ac:dyDescent="0.25">
      <c r="A1335" s="23">
        <v>517</v>
      </c>
      <c r="B1335" s="42" t="s">
        <v>597</v>
      </c>
      <c r="C1335" s="95">
        <f t="shared" si="92"/>
        <v>10281913.289999999</v>
      </c>
      <c r="D1335" s="43">
        <f>ROUND((F1335+G1335+H1335+I1335+J1335+K1335+M1335+O1335+P1335+Q1335+R1335+S1335)*0.0214,2)</f>
        <v>215422.89</v>
      </c>
      <c r="E1335" s="44"/>
      <c r="F1335" s="47"/>
      <c r="G1335" s="47">
        <v>4676467.4800000004</v>
      </c>
      <c r="H1335" s="47">
        <v>4051696.38</v>
      </c>
      <c r="I1335" s="47">
        <v>1338326.54</v>
      </c>
      <c r="J1335" s="47"/>
      <c r="K1335" s="44"/>
      <c r="L1335" s="30"/>
      <c r="M1335" s="44"/>
      <c r="N1335" s="44"/>
      <c r="O1335" s="48"/>
      <c r="P1335" s="44"/>
      <c r="Q1335" s="44"/>
      <c r="R1335" s="44"/>
      <c r="S1335" s="44"/>
    </row>
    <row r="1336" spans="1:19" hidden="1" x14ac:dyDescent="0.25">
      <c r="A1336" s="23">
        <v>518</v>
      </c>
      <c r="B1336" s="42" t="s">
        <v>598</v>
      </c>
      <c r="C1336" s="95">
        <f t="shared" si="92"/>
        <v>338412.81</v>
      </c>
      <c r="D1336" s="43"/>
      <c r="E1336" s="44">
        <v>338412.81</v>
      </c>
      <c r="F1336" s="47"/>
      <c r="G1336" s="47"/>
      <c r="H1336" s="47"/>
      <c r="I1336" s="47"/>
      <c r="J1336" s="47"/>
      <c r="K1336" s="44"/>
      <c r="L1336" s="30"/>
      <c r="M1336" s="44"/>
      <c r="N1336" s="44"/>
      <c r="O1336" s="48"/>
      <c r="P1336" s="44"/>
      <c r="Q1336" s="44"/>
      <c r="R1336" s="44"/>
      <c r="S1336" s="44"/>
    </row>
    <row r="1337" spans="1:19" hidden="1" x14ac:dyDescent="0.25">
      <c r="A1337" s="23">
        <v>519</v>
      </c>
      <c r="B1337" s="42" t="s">
        <v>599</v>
      </c>
      <c r="C1337" s="95">
        <f t="shared" si="92"/>
        <v>16635876.16</v>
      </c>
      <c r="D1337" s="43">
        <f>ROUND((F1337+G1337+H1337+I1337+J1337+K1337+M1337+O1337+P1337+Q1337+R1337+S1337)*0.0214,2)</f>
        <v>348548.81</v>
      </c>
      <c r="E1337" s="44"/>
      <c r="F1337" s="47"/>
      <c r="G1337" s="47">
        <v>2008338.9</v>
      </c>
      <c r="H1337" s="47">
        <v>3852438.51</v>
      </c>
      <c r="I1337" s="47">
        <v>1363289.78</v>
      </c>
      <c r="J1337" s="47"/>
      <c r="K1337" s="44"/>
      <c r="L1337" s="30"/>
      <c r="M1337" s="44"/>
      <c r="N1337" s="44" t="s">
        <v>54</v>
      </c>
      <c r="O1337" s="48">
        <v>9063260.1600000001</v>
      </c>
      <c r="P1337" s="44"/>
      <c r="Q1337" s="44"/>
      <c r="R1337" s="44"/>
      <c r="S1337" s="44"/>
    </row>
    <row r="1338" spans="1:19" hidden="1" x14ac:dyDescent="0.25">
      <c r="A1338" s="23">
        <v>520</v>
      </c>
      <c r="B1338" s="42" t="s">
        <v>600</v>
      </c>
      <c r="C1338" s="95">
        <f t="shared" si="92"/>
        <v>3148906.98</v>
      </c>
      <c r="D1338" s="43">
        <v>52362.559999999998</v>
      </c>
      <c r="E1338" s="44"/>
      <c r="F1338" s="47"/>
      <c r="G1338" s="47"/>
      <c r="H1338" s="47">
        <v>1225315.33</v>
      </c>
      <c r="I1338" s="47">
        <v>616502.18000000005</v>
      </c>
      <c r="J1338" s="39">
        <v>1254726.9099999999</v>
      </c>
      <c r="K1338" s="44"/>
      <c r="L1338" s="30"/>
      <c r="M1338" s="44"/>
      <c r="N1338" s="44"/>
      <c r="O1338" s="48"/>
      <c r="P1338" s="44"/>
      <c r="Q1338" s="44"/>
      <c r="R1338" s="44"/>
      <c r="S1338" s="44"/>
    </row>
    <row r="1339" spans="1:19" hidden="1" x14ac:dyDescent="0.25">
      <c r="A1339" s="23">
        <v>521</v>
      </c>
      <c r="B1339" s="42" t="s">
        <v>601</v>
      </c>
      <c r="C1339" s="95">
        <f t="shared" si="92"/>
        <v>6761467.4400000004</v>
      </c>
      <c r="D1339" s="43">
        <v>118499.04999999999</v>
      </c>
      <c r="E1339" s="44"/>
      <c r="F1339" s="47"/>
      <c r="G1339" s="47"/>
      <c r="H1339" s="47">
        <v>3199653.6</v>
      </c>
      <c r="I1339" s="47">
        <v>1386645.28</v>
      </c>
      <c r="J1339" s="47">
        <v>2056669.51</v>
      </c>
      <c r="K1339" s="44"/>
      <c r="L1339" s="30"/>
      <c r="M1339" s="44"/>
      <c r="N1339" s="44"/>
      <c r="O1339" s="48"/>
      <c r="P1339" s="44"/>
      <c r="Q1339" s="44"/>
      <c r="R1339" s="44"/>
      <c r="S1339" s="44"/>
    </row>
    <row r="1340" spans="1:19" hidden="1" x14ac:dyDescent="0.25">
      <c r="A1340" s="23">
        <v>522</v>
      </c>
      <c r="B1340" s="42" t="s">
        <v>602</v>
      </c>
      <c r="C1340" s="95">
        <f t="shared" si="92"/>
        <v>7436471.71</v>
      </c>
      <c r="D1340" s="43">
        <v>94136.12</v>
      </c>
      <c r="E1340" s="44"/>
      <c r="F1340" s="47"/>
      <c r="G1340" s="47">
        <v>2087764.19</v>
      </c>
      <c r="H1340" s="47">
        <v>661534.71999999997</v>
      </c>
      <c r="I1340" s="47">
        <v>2127131.5499999998</v>
      </c>
      <c r="J1340" s="39">
        <v>2465905.13</v>
      </c>
      <c r="K1340" s="44"/>
      <c r="L1340" s="30"/>
      <c r="M1340" s="44"/>
      <c r="N1340" s="44"/>
      <c r="O1340" s="48"/>
      <c r="P1340" s="44"/>
      <c r="Q1340" s="44"/>
      <c r="R1340" s="44"/>
      <c r="S1340" s="44"/>
    </row>
    <row r="1341" spans="1:19" hidden="1" x14ac:dyDescent="0.25">
      <c r="A1341" s="23">
        <v>523</v>
      </c>
      <c r="B1341" s="42" t="s">
        <v>926</v>
      </c>
      <c r="C1341" s="95">
        <f t="shared" si="92"/>
        <v>147699.57</v>
      </c>
      <c r="D1341" s="43"/>
      <c r="E1341" s="44">
        <v>147699.57</v>
      </c>
      <c r="F1341" s="47"/>
      <c r="G1341" s="47"/>
      <c r="H1341" s="47"/>
      <c r="I1341" s="47"/>
      <c r="J1341" s="47"/>
      <c r="K1341" s="44"/>
      <c r="L1341" s="30"/>
      <c r="M1341" s="44"/>
      <c r="N1341" s="44"/>
      <c r="O1341" s="48"/>
      <c r="P1341" s="44"/>
      <c r="Q1341" s="44"/>
      <c r="R1341" s="44"/>
      <c r="S1341" s="44"/>
    </row>
    <row r="1342" spans="1:19" hidden="1" x14ac:dyDescent="0.25">
      <c r="A1342" s="23">
        <v>524</v>
      </c>
      <c r="B1342" s="42" t="s">
        <v>927</v>
      </c>
      <c r="C1342" s="95">
        <f t="shared" si="92"/>
        <v>169881.05</v>
      </c>
      <c r="D1342" s="43"/>
      <c r="E1342" s="44">
        <v>169881.05</v>
      </c>
      <c r="F1342" s="47"/>
      <c r="G1342" s="47"/>
      <c r="H1342" s="47"/>
      <c r="I1342" s="47"/>
      <c r="J1342" s="47"/>
      <c r="K1342" s="44"/>
      <c r="L1342" s="30"/>
      <c r="M1342" s="44"/>
      <c r="N1342" s="44"/>
      <c r="O1342" s="48"/>
      <c r="P1342" s="44"/>
      <c r="Q1342" s="44"/>
      <c r="R1342" s="44"/>
      <c r="S1342" s="44"/>
    </row>
    <row r="1343" spans="1:19" hidden="1" x14ac:dyDescent="0.25">
      <c r="A1343" s="23">
        <v>525</v>
      </c>
      <c r="B1343" s="42" t="s">
        <v>928</v>
      </c>
      <c r="C1343" s="95">
        <f t="shared" si="92"/>
        <v>189032.37</v>
      </c>
      <c r="D1343" s="43"/>
      <c r="E1343" s="44">
        <v>189032.37</v>
      </c>
      <c r="F1343" s="47"/>
      <c r="G1343" s="47"/>
      <c r="H1343" s="47"/>
      <c r="I1343" s="47"/>
      <c r="J1343" s="47"/>
      <c r="K1343" s="44"/>
      <c r="L1343" s="30"/>
      <c r="M1343" s="44"/>
      <c r="N1343" s="44"/>
      <c r="O1343" s="48"/>
      <c r="P1343" s="44"/>
      <c r="Q1343" s="44"/>
      <c r="R1343" s="44"/>
      <c r="S1343" s="44"/>
    </row>
    <row r="1344" spans="1:19" hidden="1" x14ac:dyDescent="0.25">
      <c r="A1344" s="23">
        <v>526</v>
      </c>
      <c r="B1344" s="42" t="s">
        <v>929</v>
      </c>
      <c r="C1344" s="95">
        <f t="shared" si="92"/>
        <v>188640.93</v>
      </c>
      <c r="D1344" s="43"/>
      <c r="E1344" s="44">
        <v>188640.93</v>
      </c>
      <c r="F1344" s="47"/>
      <c r="G1344" s="47"/>
      <c r="H1344" s="47"/>
      <c r="I1344" s="47"/>
      <c r="J1344" s="47"/>
      <c r="K1344" s="44"/>
      <c r="L1344" s="30"/>
      <c r="M1344" s="44"/>
      <c r="N1344" s="44"/>
      <c r="O1344" s="48"/>
      <c r="P1344" s="44"/>
      <c r="Q1344" s="44"/>
      <c r="R1344" s="44"/>
      <c r="S1344" s="44"/>
    </row>
    <row r="1345" spans="1:19" hidden="1" x14ac:dyDescent="0.25">
      <c r="A1345" s="23">
        <v>527</v>
      </c>
      <c r="B1345" s="36" t="s">
        <v>930</v>
      </c>
      <c r="C1345" s="37">
        <f t="shared" si="92"/>
        <v>137134.5</v>
      </c>
      <c r="D1345" s="38"/>
      <c r="E1345" s="39">
        <v>137134.5</v>
      </c>
      <c r="F1345" s="56"/>
      <c r="G1345" s="56"/>
      <c r="H1345" s="56"/>
      <c r="I1345" s="56"/>
      <c r="J1345" s="56"/>
      <c r="K1345" s="39"/>
      <c r="L1345" s="40"/>
      <c r="M1345" s="39"/>
      <c r="N1345" s="39"/>
      <c r="O1345" s="57"/>
      <c r="P1345" s="39"/>
      <c r="Q1345" s="39"/>
      <c r="R1345" s="39"/>
      <c r="S1345" s="39"/>
    </row>
    <row r="1346" spans="1:19" hidden="1" x14ac:dyDescent="0.25">
      <c r="A1346" s="23">
        <v>528</v>
      </c>
      <c r="B1346" s="42" t="s">
        <v>931</v>
      </c>
      <c r="C1346" s="95">
        <f t="shared" si="92"/>
        <v>137234.23999999999</v>
      </c>
      <c r="D1346" s="43"/>
      <c r="E1346" s="44">
        <v>137234.23999999999</v>
      </c>
      <c r="F1346" s="47"/>
      <c r="G1346" s="47"/>
      <c r="H1346" s="47"/>
      <c r="I1346" s="47"/>
      <c r="J1346" s="47"/>
      <c r="K1346" s="44"/>
      <c r="L1346" s="30"/>
      <c r="M1346" s="44"/>
      <c r="N1346" s="44"/>
      <c r="O1346" s="48"/>
      <c r="P1346" s="44"/>
      <c r="Q1346" s="44"/>
      <c r="R1346" s="44"/>
      <c r="S1346" s="44"/>
    </row>
    <row r="1347" spans="1:19" hidden="1" x14ac:dyDescent="0.25">
      <c r="A1347" s="23">
        <v>529</v>
      </c>
      <c r="B1347" s="42" t="s">
        <v>932</v>
      </c>
      <c r="C1347" s="95">
        <f t="shared" si="92"/>
        <v>137317.51999999999</v>
      </c>
      <c r="D1347" s="43"/>
      <c r="E1347" s="44">
        <v>137317.51999999999</v>
      </c>
      <c r="F1347" s="47"/>
      <c r="G1347" s="47"/>
      <c r="H1347" s="47"/>
      <c r="I1347" s="47"/>
      <c r="J1347" s="47"/>
      <c r="K1347" s="44"/>
      <c r="L1347" s="30"/>
      <c r="M1347" s="44"/>
      <c r="N1347" s="44"/>
      <c r="O1347" s="48"/>
      <c r="P1347" s="44"/>
      <c r="Q1347" s="44"/>
      <c r="R1347" s="44"/>
      <c r="S1347" s="44"/>
    </row>
    <row r="1348" spans="1:19" hidden="1" x14ac:dyDescent="0.25">
      <c r="A1348" s="23">
        <v>530</v>
      </c>
      <c r="B1348" s="42" t="s">
        <v>933</v>
      </c>
      <c r="C1348" s="95">
        <f t="shared" si="92"/>
        <v>137403.21</v>
      </c>
      <c r="D1348" s="43"/>
      <c r="E1348" s="44">
        <v>137403.21</v>
      </c>
      <c r="F1348" s="47"/>
      <c r="G1348" s="47"/>
      <c r="H1348" s="47"/>
      <c r="I1348" s="47"/>
      <c r="J1348" s="47"/>
      <c r="K1348" s="44"/>
      <c r="L1348" s="30"/>
      <c r="M1348" s="44"/>
      <c r="N1348" s="44"/>
      <c r="O1348" s="48"/>
      <c r="P1348" s="44"/>
      <c r="Q1348" s="44"/>
      <c r="R1348" s="44"/>
      <c r="S1348" s="44"/>
    </row>
    <row r="1349" spans="1:19" hidden="1" x14ac:dyDescent="0.25">
      <c r="A1349" s="23">
        <v>531</v>
      </c>
      <c r="B1349" s="42" t="s">
        <v>934</v>
      </c>
      <c r="C1349" s="95">
        <f t="shared" si="92"/>
        <v>137618.42000000001</v>
      </c>
      <c r="D1349" s="43"/>
      <c r="E1349" s="44">
        <v>137618.42000000001</v>
      </c>
      <c r="F1349" s="47"/>
      <c r="G1349" s="47"/>
      <c r="H1349" s="47"/>
      <c r="I1349" s="47"/>
      <c r="J1349" s="47"/>
      <c r="K1349" s="44"/>
      <c r="L1349" s="30"/>
      <c r="M1349" s="44"/>
      <c r="N1349" s="44"/>
      <c r="O1349" s="48"/>
      <c r="P1349" s="44"/>
      <c r="Q1349" s="44"/>
      <c r="R1349" s="44"/>
      <c r="S1349" s="44"/>
    </row>
    <row r="1350" spans="1:19" hidden="1" x14ac:dyDescent="0.25">
      <c r="A1350" s="23">
        <v>532</v>
      </c>
      <c r="B1350" s="42" t="s">
        <v>935</v>
      </c>
      <c r="C1350" s="95">
        <f t="shared" si="92"/>
        <v>137566.82</v>
      </c>
      <c r="D1350" s="43"/>
      <c r="E1350" s="44">
        <v>137566.82</v>
      </c>
      <c r="F1350" s="47"/>
      <c r="G1350" s="47"/>
      <c r="H1350" s="47"/>
      <c r="I1350" s="47"/>
      <c r="J1350" s="47"/>
      <c r="K1350" s="44"/>
      <c r="L1350" s="30"/>
      <c r="M1350" s="44"/>
      <c r="N1350" s="44"/>
      <c r="O1350" s="48"/>
      <c r="P1350" s="44"/>
      <c r="Q1350" s="44"/>
      <c r="R1350" s="44"/>
      <c r="S1350" s="44"/>
    </row>
    <row r="1351" spans="1:19" hidden="1" x14ac:dyDescent="0.25">
      <c r="A1351" s="23">
        <v>533</v>
      </c>
      <c r="B1351" s="42" t="s">
        <v>936</v>
      </c>
      <c r="C1351" s="95">
        <f t="shared" si="92"/>
        <v>137342.07</v>
      </c>
      <c r="D1351" s="43"/>
      <c r="E1351" s="44">
        <v>137342.07</v>
      </c>
      <c r="F1351" s="47"/>
      <c r="G1351" s="47"/>
      <c r="H1351" s="47"/>
      <c r="I1351" s="47"/>
      <c r="J1351" s="47"/>
      <c r="K1351" s="44"/>
      <c r="L1351" s="30"/>
      <c r="M1351" s="44"/>
      <c r="N1351" s="44"/>
      <c r="O1351" s="48"/>
      <c r="P1351" s="44"/>
      <c r="Q1351" s="44"/>
      <c r="R1351" s="44"/>
      <c r="S1351" s="44"/>
    </row>
    <row r="1352" spans="1:19" hidden="1" x14ac:dyDescent="0.25">
      <c r="A1352" s="23">
        <v>534</v>
      </c>
      <c r="B1352" s="42" t="s">
        <v>937</v>
      </c>
      <c r="C1352" s="95">
        <f t="shared" si="92"/>
        <v>137541.96</v>
      </c>
      <c r="D1352" s="43"/>
      <c r="E1352" s="44">
        <v>137541.96</v>
      </c>
      <c r="F1352" s="47"/>
      <c r="G1352" s="47"/>
      <c r="H1352" s="47"/>
      <c r="I1352" s="47"/>
      <c r="J1352" s="47"/>
      <c r="K1352" s="44"/>
      <c r="L1352" s="30"/>
      <c r="M1352" s="44"/>
      <c r="N1352" s="44"/>
      <c r="O1352" s="48"/>
      <c r="P1352" s="44"/>
      <c r="Q1352" s="44"/>
      <c r="R1352" s="44"/>
      <c r="S1352" s="44"/>
    </row>
    <row r="1353" spans="1:19" hidden="1" x14ac:dyDescent="0.25">
      <c r="A1353" s="23">
        <v>535</v>
      </c>
      <c r="B1353" s="42" t="s">
        <v>938</v>
      </c>
      <c r="C1353" s="95">
        <f t="shared" si="92"/>
        <v>137305.34</v>
      </c>
      <c r="D1353" s="43"/>
      <c r="E1353" s="44">
        <v>137305.34</v>
      </c>
      <c r="F1353" s="47"/>
      <c r="G1353" s="47"/>
      <c r="H1353" s="47"/>
      <c r="I1353" s="47"/>
      <c r="J1353" s="47"/>
      <c r="K1353" s="44"/>
      <c r="L1353" s="30"/>
      <c r="M1353" s="44"/>
      <c r="N1353" s="44"/>
      <c r="O1353" s="48"/>
      <c r="P1353" s="44"/>
      <c r="Q1353" s="44"/>
      <c r="R1353" s="44"/>
      <c r="S1353" s="44"/>
    </row>
    <row r="1354" spans="1:19" hidden="1" x14ac:dyDescent="0.25">
      <c r="A1354" s="23">
        <v>536</v>
      </c>
      <c r="B1354" s="42" t="s">
        <v>939</v>
      </c>
      <c r="C1354" s="95">
        <f t="shared" si="92"/>
        <v>137210.23999999999</v>
      </c>
      <c r="D1354" s="43"/>
      <c r="E1354" s="44">
        <v>137210.23999999999</v>
      </c>
      <c r="F1354" s="47"/>
      <c r="G1354" s="47"/>
      <c r="H1354" s="47"/>
      <c r="I1354" s="47"/>
      <c r="J1354" s="47"/>
      <c r="K1354" s="44"/>
      <c r="L1354" s="30"/>
      <c r="M1354" s="44"/>
      <c r="N1354" s="44"/>
      <c r="O1354" s="48"/>
      <c r="P1354" s="44"/>
      <c r="Q1354" s="44"/>
      <c r="R1354" s="44"/>
      <c r="S1354" s="44"/>
    </row>
    <row r="1355" spans="1:19" hidden="1" x14ac:dyDescent="0.25">
      <c r="A1355" s="23">
        <v>537</v>
      </c>
      <c r="B1355" s="42" t="s">
        <v>1006</v>
      </c>
      <c r="C1355" s="37">
        <f t="shared" si="92"/>
        <v>4746955.76</v>
      </c>
      <c r="D1355" s="38">
        <v>35945.01</v>
      </c>
      <c r="E1355" s="44"/>
      <c r="F1355" s="47"/>
      <c r="G1355" s="39">
        <v>2247553.8199999998</v>
      </c>
      <c r="H1355" s="39">
        <v>987798.55</v>
      </c>
      <c r="I1355" s="39">
        <v>545818.34</v>
      </c>
      <c r="J1355" s="39">
        <v>929840.04</v>
      </c>
      <c r="K1355" s="44"/>
      <c r="L1355" s="30"/>
      <c r="M1355" s="44"/>
      <c r="N1355" s="44"/>
      <c r="O1355" s="48"/>
      <c r="P1355" s="44"/>
      <c r="Q1355" s="44"/>
      <c r="R1355" s="44"/>
      <c r="S1355" s="44"/>
    </row>
    <row r="1356" spans="1:19" hidden="1" x14ac:dyDescent="0.25">
      <c r="A1356" s="23">
        <v>538</v>
      </c>
      <c r="B1356" s="42" t="s">
        <v>940</v>
      </c>
      <c r="C1356" s="95">
        <f t="shared" si="92"/>
        <v>4848887.37</v>
      </c>
      <c r="D1356" s="38">
        <v>33854.74</v>
      </c>
      <c r="E1356" s="44">
        <v>377976.63</v>
      </c>
      <c r="F1356" s="47"/>
      <c r="G1356" s="47">
        <v>3429313.33</v>
      </c>
      <c r="H1356" s="47"/>
      <c r="I1356" s="47">
        <v>1007742.67</v>
      </c>
      <c r="J1356" s="47"/>
      <c r="K1356" s="44"/>
      <c r="L1356" s="30"/>
      <c r="M1356" s="44"/>
      <c r="N1356" s="44"/>
      <c r="O1356" s="48"/>
      <c r="P1356" s="44"/>
      <c r="Q1356" s="44"/>
      <c r="R1356" s="44"/>
      <c r="S1356" s="44"/>
    </row>
    <row r="1357" spans="1:19" hidden="1" x14ac:dyDescent="0.25">
      <c r="A1357" s="23">
        <v>539</v>
      </c>
      <c r="B1357" s="42" t="s">
        <v>941</v>
      </c>
      <c r="C1357" s="95">
        <f t="shared" si="92"/>
        <v>515828.89</v>
      </c>
      <c r="D1357" s="43"/>
      <c r="E1357" s="44">
        <v>515828.89</v>
      </c>
      <c r="F1357" s="47"/>
      <c r="G1357" s="47"/>
      <c r="H1357" s="47"/>
      <c r="I1357" s="47"/>
      <c r="J1357" s="47"/>
      <c r="K1357" s="44"/>
      <c r="L1357" s="30"/>
      <c r="M1357" s="44"/>
      <c r="N1357" s="44"/>
      <c r="O1357" s="48"/>
      <c r="P1357" s="44"/>
      <c r="Q1357" s="44"/>
      <c r="R1357" s="44"/>
      <c r="S1357" s="44"/>
    </row>
    <row r="1358" spans="1:19" hidden="1" x14ac:dyDescent="0.25">
      <c r="A1358" s="23">
        <v>540</v>
      </c>
      <c r="B1358" s="42" t="s">
        <v>606</v>
      </c>
      <c r="C1358" s="95">
        <f t="shared" si="92"/>
        <v>16723093.91</v>
      </c>
      <c r="D1358" s="43">
        <v>106677.39</v>
      </c>
      <c r="E1358" s="44"/>
      <c r="F1358" s="47"/>
      <c r="G1358" s="47">
        <v>2767227.17</v>
      </c>
      <c r="H1358" s="47">
        <v>2689115.43</v>
      </c>
      <c r="I1358" s="47">
        <v>959986.38</v>
      </c>
      <c r="J1358" s="47"/>
      <c r="K1358" s="44"/>
      <c r="L1358" s="30"/>
      <c r="M1358" s="44"/>
      <c r="N1358" s="44" t="s">
        <v>54</v>
      </c>
      <c r="O1358" s="48">
        <v>8334208.9400000004</v>
      </c>
      <c r="P1358" s="44">
        <v>1865878.6</v>
      </c>
      <c r="Q1358" s="44"/>
      <c r="R1358" s="44"/>
      <c r="S1358" s="44"/>
    </row>
    <row r="1359" spans="1:19" hidden="1" x14ac:dyDescent="0.25">
      <c r="A1359" s="23">
        <v>541</v>
      </c>
      <c r="B1359" s="42" t="s">
        <v>608</v>
      </c>
      <c r="C1359" s="95">
        <f t="shared" si="92"/>
        <v>7857262.4100000001</v>
      </c>
      <c r="D1359" s="43">
        <v>50121.840000000004</v>
      </c>
      <c r="E1359" s="44"/>
      <c r="F1359" s="47"/>
      <c r="G1359" s="47"/>
      <c r="H1359" s="47"/>
      <c r="I1359" s="47"/>
      <c r="J1359" s="47"/>
      <c r="K1359" s="44"/>
      <c r="L1359" s="30"/>
      <c r="M1359" s="44"/>
      <c r="N1359" s="44" t="s">
        <v>102</v>
      </c>
      <c r="O1359" s="48">
        <v>5121669.6100000003</v>
      </c>
      <c r="P1359" s="44"/>
      <c r="Q1359" s="44">
        <v>2685470.96</v>
      </c>
      <c r="R1359" s="44"/>
      <c r="S1359" s="44"/>
    </row>
    <row r="1360" spans="1:19" ht="23.25" hidden="1" customHeight="1" x14ac:dyDescent="0.25">
      <c r="A1360" s="23">
        <v>542</v>
      </c>
      <c r="B1360" s="42" t="s">
        <v>610</v>
      </c>
      <c r="C1360" s="95">
        <f t="shared" si="92"/>
        <v>2844357.13</v>
      </c>
      <c r="D1360" s="43">
        <v>18144.3</v>
      </c>
      <c r="E1360" s="44"/>
      <c r="F1360" s="47"/>
      <c r="G1360" s="47">
        <v>986274.09</v>
      </c>
      <c r="H1360" s="47">
        <v>758470.74</v>
      </c>
      <c r="I1360" s="47">
        <v>306565.32</v>
      </c>
      <c r="J1360" s="47"/>
      <c r="K1360" s="44"/>
      <c r="L1360" s="30"/>
      <c r="M1360" s="44"/>
      <c r="N1360" s="44"/>
      <c r="O1360" s="48"/>
      <c r="P1360" s="44">
        <v>774902.68</v>
      </c>
      <c r="Q1360" s="44"/>
      <c r="R1360" s="44"/>
      <c r="S1360" s="44"/>
    </row>
    <row r="1361" spans="1:19" hidden="1" x14ac:dyDescent="0.25">
      <c r="A1361" s="23">
        <v>543</v>
      </c>
      <c r="B1361" s="42" t="s">
        <v>615</v>
      </c>
      <c r="C1361" s="95">
        <f t="shared" si="92"/>
        <v>150847.81</v>
      </c>
      <c r="D1361" s="43">
        <v>1537.27</v>
      </c>
      <c r="E1361" s="44"/>
      <c r="F1361" s="47"/>
      <c r="G1361" s="56"/>
      <c r="H1361" s="47"/>
      <c r="I1361" s="47"/>
      <c r="J1361" s="39">
        <v>149310.54</v>
      </c>
      <c r="K1361" s="44"/>
      <c r="L1361" s="30"/>
      <c r="M1361" s="44"/>
      <c r="N1361" s="44"/>
      <c r="O1361" s="48"/>
      <c r="P1361" s="44"/>
      <c r="Q1361" s="44"/>
      <c r="R1361" s="44"/>
      <c r="S1361" s="44"/>
    </row>
    <row r="1362" spans="1:19" hidden="1" x14ac:dyDescent="0.25">
      <c r="A1362" s="23">
        <v>544</v>
      </c>
      <c r="B1362" s="42" t="s">
        <v>616</v>
      </c>
      <c r="C1362" s="95">
        <f t="shared" si="92"/>
        <v>2465916.12</v>
      </c>
      <c r="D1362" s="43">
        <v>33627.81</v>
      </c>
      <c r="E1362" s="44"/>
      <c r="F1362" s="47"/>
      <c r="G1362" s="39">
        <v>1278338.3999999999</v>
      </c>
      <c r="H1362" s="47">
        <v>509459.87</v>
      </c>
      <c r="I1362" s="47">
        <v>205714.86</v>
      </c>
      <c r="J1362" s="39">
        <v>438775.18</v>
      </c>
      <c r="K1362" s="44"/>
      <c r="L1362" s="30"/>
      <c r="M1362" s="44"/>
      <c r="N1362" s="44"/>
      <c r="O1362" s="48"/>
      <c r="P1362" s="44"/>
      <c r="Q1362" s="44"/>
      <c r="R1362" s="44"/>
      <c r="S1362" s="44"/>
    </row>
    <row r="1363" spans="1:19" hidden="1" x14ac:dyDescent="0.25">
      <c r="A1363" s="23">
        <v>545</v>
      </c>
      <c r="B1363" s="42" t="s">
        <v>617</v>
      </c>
      <c r="C1363" s="95">
        <f t="shared" ref="C1363:C1379" si="93">ROUND(SUM(D1363+E1363+F1363+G1363+H1363+I1363+J1363+K1363+M1363+O1363+P1363+Q1363+R1363+S1363),2)</f>
        <v>1954671.51</v>
      </c>
      <c r="D1363" s="43">
        <v>12468.94</v>
      </c>
      <c r="E1363" s="44"/>
      <c r="F1363" s="47">
        <v>1942202.57</v>
      </c>
      <c r="G1363" s="47"/>
      <c r="H1363" s="47"/>
      <c r="I1363" s="47"/>
      <c r="J1363" s="47"/>
      <c r="K1363" s="44"/>
      <c r="L1363" s="30"/>
      <c r="M1363" s="44"/>
      <c r="N1363" s="44"/>
      <c r="O1363" s="48"/>
      <c r="P1363" s="44"/>
      <c r="Q1363" s="44"/>
      <c r="R1363" s="44"/>
      <c r="S1363" s="44"/>
    </row>
    <row r="1364" spans="1:19" ht="32.25" hidden="1" customHeight="1" x14ac:dyDescent="0.25">
      <c r="A1364" s="23">
        <v>546</v>
      </c>
      <c r="B1364" s="42" t="s">
        <v>619</v>
      </c>
      <c r="C1364" s="95">
        <f t="shared" si="93"/>
        <v>10999036.35</v>
      </c>
      <c r="D1364" s="43">
        <v>180923.57</v>
      </c>
      <c r="E1364" s="44"/>
      <c r="F1364" s="47"/>
      <c r="G1364" s="39">
        <v>3705466.76</v>
      </c>
      <c r="H1364" s="39">
        <v>3532348.96</v>
      </c>
      <c r="I1364" s="39">
        <v>1632216.09</v>
      </c>
      <c r="J1364" s="39">
        <v>1948080.97</v>
      </c>
      <c r="K1364" s="44"/>
      <c r="L1364" s="30"/>
      <c r="M1364" s="44"/>
      <c r="N1364" s="44"/>
      <c r="O1364" s="48"/>
      <c r="P1364" s="44"/>
      <c r="Q1364" s="44"/>
      <c r="R1364" s="44"/>
      <c r="S1364" s="44"/>
    </row>
    <row r="1365" spans="1:19" ht="23.25" hidden="1" customHeight="1" x14ac:dyDescent="0.25">
      <c r="A1365" s="23">
        <v>547</v>
      </c>
      <c r="B1365" s="42" t="s">
        <v>620</v>
      </c>
      <c r="C1365" s="95">
        <f t="shared" si="93"/>
        <v>3973624.36</v>
      </c>
      <c r="D1365" s="43">
        <v>40428.1</v>
      </c>
      <c r="E1365" s="44"/>
      <c r="F1365" s="47"/>
      <c r="G1365" s="39"/>
      <c r="H1365" s="39"/>
      <c r="I1365" s="39"/>
      <c r="J1365" s="39">
        <v>3933196.2600000002</v>
      </c>
      <c r="K1365" s="44"/>
      <c r="L1365" s="30"/>
      <c r="M1365" s="44"/>
      <c r="N1365" s="44"/>
      <c r="O1365" s="48"/>
      <c r="P1365" s="44"/>
      <c r="Q1365" s="44"/>
      <c r="R1365" s="44"/>
      <c r="S1365" s="44"/>
    </row>
    <row r="1366" spans="1:19" ht="30.75" hidden="1" customHeight="1" x14ac:dyDescent="0.25">
      <c r="A1366" s="23">
        <v>548</v>
      </c>
      <c r="B1366" s="42" t="s">
        <v>621</v>
      </c>
      <c r="C1366" s="95">
        <f t="shared" si="93"/>
        <v>2208909.1800000002</v>
      </c>
      <c r="D1366" s="43">
        <v>14090.73</v>
      </c>
      <c r="E1366" s="44"/>
      <c r="F1366" s="47"/>
      <c r="G1366" s="47"/>
      <c r="H1366" s="47"/>
      <c r="I1366" s="47"/>
      <c r="J1366" s="47"/>
      <c r="K1366" s="44"/>
      <c r="L1366" s="30"/>
      <c r="M1366" s="44"/>
      <c r="N1366" s="44"/>
      <c r="O1366" s="48"/>
      <c r="P1366" s="44"/>
      <c r="Q1366" s="44">
        <v>2194818.4500000002</v>
      </c>
      <c r="R1366" s="44"/>
      <c r="S1366" s="44"/>
    </row>
    <row r="1367" spans="1:19" hidden="1" x14ac:dyDescent="0.25">
      <c r="A1367" s="23">
        <v>549</v>
      </c>
      <c r="B1367" s="42" t="s">
        <v>622</v>
      </c>
      <c r="C1367" s="95">
        <f t="shared" si="93"/>
        <v>14811934.119999999</v>
      </c>
      <c r="D1367" s="43">
        <v>94486.02</v>
      </c>
      <c r="E1367" s="44"/>
      <c r="F1367" s="47"/>
      <c r="G1367" s="47"/>
      <c r="H1367" s="47"/>
      <c r="I1367" s="47"/>
      <c r="J1367" s="47"/>
      <c r="K1367" s="44"/>
      <c r="L1367" s="30"/>
      <c r="M1367" s="44"/>
      <c r="N1367" s="44"/>
      <c r="O1367" s="48"/>
      <c r="P1367" s="44"/>
      <c r="Q1367" s="44"/>
      <c r="R1367" s="44">
        <v>14717448.1</v>
      </c>
      <c r="S1367" s="44"/>
    </row>
    <row r="1368" spans="1:19" hidden="1" x14ac:dyDescent="0.25">
      <c r="A1368" s="23">
        <v>550</v>
      </c>
      <c r="B1368" s="42" t="s">
        <v>624</v>
      </c>
      <c r="C1368" s="95">
        <f t="shared" si="93"/>
        <v>2163999.39</v>
      </c>
      <c r="D1368" s="43">
        <f>ROUND((F1368+G1368+H1368+I1368+J1368+K1368+M1368+O1368+P1368+Q1368+R1368+S1368)*0.0214,2)</f>
        <v>45339.33</v>
      </c>
      <c r="E1368" s="44"/>
      <c r="F1368" s="47">
        <v>2118660.06</v>
      </c>
      <c r="G1368" s="47"/>
      <c r="H1368" s="47"/>
      <c r="I1368" s="47"/>
      <c r="J1368" s="47"/>
      <c r="K1368" s="44"/>
      <c r="L1368" s="30"/>
      <c r="M1368" s="44"/>
      <c r="N1368" s="44"/>
      <c r="O1368" s="48"/>
      <c r="P1368" s="44"/>
      <c r="Q1368" s="44"/>
      <c r="R1368" s="44"/>
      <c r="S1368" s="44"/>
    </row>
    <row r="1369" spans="1:19" hidden="1" x14ac:dyDescent="0.25">
      <c r="A1369" s="23">
        <v>551</v>
      </c>
      <c r="B1369" s="42" t="s">
        <v>627</v>
      </c>
      <c r="C1369" s="95">
        <f t="shared" si="93"/>
        <v>1151556.53</v>
      </c>
      <c r="D1369" s="43">
        <v>19260.36</v>
      </c>
      <c r="E1369" s="44"/>
      <c r="F1369" s="47"/>
      <c r="G1369" s="44">
        <v>891579.27</v>
      </c>
      <c r="H1369" s="47"/>
      <c r="I1369" s="47"/>
      <c r="J1369" s="44">
        <v>240716.9</v>
      </c>
      <c r="K1369" s="44"/>
      <c r="L1369" s="30"/>
      <c r="M1369" s="44"/>
      <c r="N1369" s="44"/>
      <c r="O1369" s="48"/>
      <c r="P1369" s="44"/>
      <c r="Q1369" s="44"/>
      <c r="R1369" s="44"/>
      <c r="S1369" s="44"/>
    </row>
    <row r="1370" spans="1:19" hidden="1" x14ac:dyDescent="0.25">
      <c r="A1370" s="23">
        <v>552</v>
      </c>
      <c r="B1370" s="42" t="s">
        <v>942</v>
      </c>
      <c r="C1370" s="95">
        <f t="shared" si="93"/>
        <v>430169.36</v>
      </c>
      <c r="D1370" s="43"/>
      <c r="E1370" s="44">
        <v>430169.36</v>
      </c>
      <c r="F1370" s="44"/>
      <c r="G1370" s="44"/>
      <c r="H1370" s="44"/>
      <c r="I1370" s="44"/>
      <c r="J1370" s="44"/>
      <c r="K1370" s="44"/>
      <c r="L1370" s="30"/>
      <c r="M1370" s="44"/>
      <c r="N1370" s="44"/>
      <c r="O1370" s="45"/>
      <c r="P1370" s="44"/>
      <c r="Q1370" s="44"/>
      <c r="R1370" s="44"/>
      <c r="S1370" s="44"/>
    </row>
    <row r="1371" spans="1:19" hidden="1" x14ac:dyDescent="0.25">
      <c r="A1371" s="23">
        <v>553</v>
      </c>
      <c r="B1371" s="42" t="s">
        <v>636</v>
      </c>
      <c r="C1371" s="95">
        <f t="shared" si="93"/>
        <v>35277951.350000001</v>
      </c>
      <c r="D1371" s="43">
        <v>78389.63</v>
      </c>
      <c r="E1371" s="44"/>
      <c r="F1371" s="47"/>
      <c r="G1371" s="47">
        <v>4470819.0199999996</v>
      </c>
      <c r="H1371" s="47">
        <v>1979083.52</v>
      </c>
      <c r="I1371" s="47">
        <v>1083547.8999999999</v>
      </c>
      <c r="J1371" s="47"/>
      <c r="K1371" s="44"/>
      <c r="L1371" s="30"/>
      <c r="M1371" s="44"/>
      <c r="N1371" s="44" t="s">
        <v>54</v>
      </c>
      <c r="O1371" s="48">
        <v>22989338.07</v>
      </c>
      <c r="P1371" s="44"/>
      <c r="Q1371" s="44">
        <v>4676773.21</v>
      </c>
      <c r="R1371" s="44"/>
      <c r="S1371" s="44"/>
    </row>
    <row r="1372" spans="1:19" ht="25.5" hidden="1" customHeight="1" x14ac:dyDescent="0.25">
      <c r="A1372" s="23">
        <v>554</v>
      </c>
      <c r="B1372" s="42" t="s">
        <v>637</v>
      </c>
      <c r="C1372" s="95">
        <f t="shared" si="93"/>
        <v>20252516.059999999</v>
      </c>
      <c r="D1372" s="43">
        <v>115032.99999999997</v>
      </c>
      <c r="E1372" s="44"/>
      <c r="F1372" s="47"/>
      <c r="G1372" s="47">
        <v>1921453.94</v>
      </c>
      <c r="H1372" s="47">
        <v>862981.08</v>
      </c>
      <c r="I1372" s="47">
        <v>276242.41000000003</v>
      </c>
      <c r="J1372" s="47"/>
      <c r="K1372" s="44"/>
      <c r="L1372" s="30"/>
      <c r="M1372" s="44"/>
      <c r="N1372" s="44" t="s">
        <v>54</v>
      </c>
      <c r="O1372" s="48">
        <v>4365151.37</v>
      </c>
      <c r="P1372" s="44"/>
      <c r="Q1372" s="44"/>
      <c r="R1372" s="44">
        <v>12711654.26</v>
      </c>
      <c r="S1372" s="44"/>
    </row>
    <row r="1373" spans="1:19" hidden="1" x14ac:dyDescent="0.25">
      <c r="A1373" s="23">
        <v>555</v>
      </c>
      <c r="B1373" s="42" t="s">
        <v>638</v>
      </c>
      <c r="C1373" s="95">
        <f t="shared" si="93"/>
        <v>94763.64</v>
      </c>
      <c r="D1373" s="43">
        <v>604.5</v>
      </c>
      <c r="E1373" s="44"/>
      <c r="F1373" s="47"/>
      <c r="G1373" s="47"/>
      <c r="H1373" s="47"/>
      <c r="I1373" s="47">
        <v>94159.14</v>
      </c>
      <c r="J1373" s="47"/>
      <c r="K1373" s="44"/>
      <c r="L1373" s="30"/>
      <c r="M1373" s="44"/>
      <c r="N1373" s="44"/>
      <c r="O1373" s="48"/>
      <c r="P1373" s="44"/>
      <c r="Q1373" s="44"/>
      <c r="R1373" s="44"/>
      <c r="S1373" s="44"/>
    </row>
    <row r="1374" spans="1:19" hidden="1" x14ac:dyDescent="0.25">
      <c r="A1374" s="23">
        <v>556</v>
      </c>
      <c r="B1374" s="42" t="s">
        <v>639</v>
      </c>
      <c r="C1374" s="95">
        <f t="shared" si="93"/>
        <v>840701.73</v>
      </c>
      <c r="D1374" s="43">
        <v>5362.88</v>
      </c>
      <c r="E1374" s="44"/>
      <c r="F1374" s="47"/>
      <c r="G1374" s="47"/>
      <c r="H1374" s="47"/>
      <c r="I1374" s="47">
        <v>130575.76</v>
      </c>
      <c r="J1374" s="47"/>
      <c r="K1374" s="44"/>
      <c r="L1374" s="30"/>
      <c r="M1374" s="44"/>
      <c r="N1374" s="44"/>
      <c r="O1374" s="48"/>
      <c r="P1374" s="44">
        <v>704763.09</v>
      </c>
      <c r="Q1374" s="44"/>
      <c r="R1374" s="44"/>
      <c r="S1374" s="44"/>
    </row>
    <row r="1375" spans="1:19" ht="34.5" hidden="1" customHeight="1" x14ac:dyDescent="0.25">
      <c r="A1375" s="23">
        <v>557</v>
      </c>
      <c r="B1375" s="42" t="s">
        <v>640</v>
      </c>
      <c r="C1375" s="95">
        <f t="shared" si="93"/>
        <v>819610.61</v>
      </c>
      <c r="D1375" s="43">
        <v>5228.33</v>
      </c>
      <c r="E1375" s="44"/>
      <c r="F1375" s="47"/>
      <c r="G1375" s="47"/>
      <c r="H1375" s="47"/>
      <c r="I1375" s="47">
        <v>109619.19</v>
      </c>
      <c r="J1375" s="47"/>
      <c r="K1375" s="44"/>
      <c r="L1375" s="30"/>
      <c r="M1375" s="44"/>
      <c r="N1375" s="44"/>
      <c r="O1375" s="48"/>
      <c r="P1375" s="44">
        <v>704763.09</v>
      </c>
      <c r="Q1375" s="44"/>
      <c r="R1375" s="44"/>
      <c r="S1375" s="44"/>
    </row>
    <row r="1376" spans="1:19" ht="28.5" hidden="1" customHeight="1" x14ac:dyDescent="0.25">
      <c r="A1376" s="23">
        <v>558</v>
      </c>
      <c r="B1376" s="42" t="s">
        <v>641</v>
      </c>
      <c r="C1376" s="95">
        <f t="shared" si="93"/>
        <v>811657.86</v>
      </c>
      <c r="D1376" s="43">
        <v>5177.6000000000004</v>
      </c>
      <c r="E1376" s="44"/>
      <c r="F1376" s="47"/>
      <c r="G1376" s="47"/>
      <c r="H1376" s="47"/>
      <c r="I1376" s="47">
        <v>109619.19</v>
      </c>
      <c r="J1376" s="47"/>
      <c r="K1376" s="44"/>
      <c r="L1376" s="30"/>
      <c r="M1376" s="44"/>
      <c r="N1376" s="44"/>
      <c r="O1376" s="48"/>
      <c r="P1376" s="44">
        <v>696861.07</v>
      </c>
      <c r="Q1376" s="44"/>
      <c r="R1376" s="44"/>
      <c r="S1376" s="44"/>
    </row>
    <row r="1377" spans="1:19" ht="38.25" hidden="1" customHeight="1" x14ac:dyDescent="0.25">
      <c r="A1377" s="23">
        <v>559</v>
      </c>
      <c r="B1377" s="42" t="s">
        <v>642</v>
      </c>
      <c r="C1377" s="95">
        <f t="shared" si="93"/>
        <v>980037.49</v>
      </c>
      <c r="D1377" s="43">
        <v>5330.93</v>
      </c>
      <c r="E1377" s="44"/>
      <c r="F1377" s="47"/>
      <c r="G1377" s="47"/>
      <c r="H1377" s="47"/>
      <c r="I1377" s="47">
        <v>108678.23</v>
      </c>
      <c r="J1377" s="47"/>
      <c r="K1377" s="44"/>
      <c r="L1377" s="30"/>
      <c r="M1377" s="44"/>
      <c r="N1377" s="44"/>
      <c r="O1377" s="48"/>
      <c r="P1377" s="44">
        <v>866028.33</v>
      </c>
      <c r="Q1377" s="44"/>
      <c r="R1377" s="44"/>
      <c r="S1377" s="44"/>
    </row>
    <row r="1378" spans="1:19" hidden="1" x14ac:dyDescent="0.25">
      <c r="A1378" s="23">
        <v>560</v>
      </c>
      <c r="B1378" s="42" t="s">
        <v>643</v>
      </c>
      <c r="C1378" s="95">
        <f t="shared" si="93"/>
        <v>2007001.87</v>
      </c>
      <c r="D1378" s="43">
        <v>15197.47</v>
      </c>
      <c r="E1378" s="44"/>
      <c r="F1378" s="47"/>
      <c r="G1378" s="47">
        <v>1991804.4</v>
      </c>
      <c r="H1378" s="47"/>
      <c r="I1378" s="47"/>
      <c r="J1378" s="47"/>
      <c r="K1378" s="44"/>
      <c r="L1378" s="30"/>
      <c r="M1378" s="44"/>
      <c r="N1378" s="44"/>
      <c r="O1378" s="48"/>
      <c r="P1378" s="44"/>
      <c r="Q1378" s="44"/>
      <c r="R1378" s="44"/>
      <c r="S1378" s="44"/>
    </row>
    <row r="1379" spans="1:19" hidden="1" x14ac:dyDescent="0.25">
      <c r="A1379" s="143" t="s">
        <v>1232</v>
      </c>
      <c r="B1379" s="143"/>
      <c r="C1379" s="77">
        <f t="shared" si="93"/>
        <v>219782321</v>
      </c>
      <c r="D1379" s="49">
        <f t="shared" ref="D1379:M1379" si="94">ROUND(SUM(D1331:D1378),2)</f>
        <v>2272457.65</v>
      </c>
      <c r="E1379" s="49">
        <f t="shared" si="94"/>
        <v>3731315.93</v>
      </c>
      <c r="F1379" s="49">
        <f t="shared" si="94"/>
        <v>4060862.63</v>
      </c>
      <c r="G1379" s="49">
        <f t="shared" si="94"/>
        <v>40971873.509999998</v>
      </c>
      <c r="H1379" s="49">
        <f t="shared" si="94"/>
        <v>31931601.989999998</v>
      </c>
      <c r="I1379" s="49">
        <f t="shared" si="94"/>
        <v>16081525.08</v>
      </c>
      <c r="J1379" s="49">
        <f t="shared" si="94"/>
        <v>13417221.439999999</v>
      </c>
      <c r="K1379" s="49">
        <f t="shared" si="94"/>
        <v>0</v>
      </c>
      <c r="L1379" s="49">
        <f t="shared" si="94"/>
        <v>0</v>
      </c>
      <c r="M1379" s="49">
        <f t="shared" si="94"/>
        <v>0</v>
      </c>
      <c r="N1379" s="116" t="s">
        <v>18</v>
      </c>
      <c r="O1379" s="49">
        <f>ROUND(SUM(O1331:O1378),2)</f>
        <v>59239485.689999998</v>
      </c>
      <c r="P1379" s="49">
        <f>ROUND(SUM(P1331:P1378),2)</f>
        <v>11089812.1</v>
      </c>
      <c r="Q1379" s="49">
        <f>ROUND(SUM(Q1331:Q1378),2)</f>
        <v>9557062.6199999992</v>
      </c>
      <c r="R1379" s="49">
        <f>ROUND(SUM(R1331:R1378),2)</f>
        <v>27429102.359999999</v>
      </c>
      <c r="S1379" s="49">
        <f>ROUND(SUM(S1331:S1378),2)</f>
        <v>0</v>
      </c>
    </row>
    <row r="1380" spans="1:19" ht="15.75" hidden="1" x14ac:dyDescent="0.25">
      <c r="A1380" s="156" t="s">
        <v>1168</v>
      </c>
      <c r="B1380" s="157"/>
      <c r="C1380" s="158"/>
      <c r="D1380" s="61"/>
      <c r="E1380" s="44"/>
      <c r="F1380" s="44"/>
      <c r="G1380" s="44"/>
      <c r="H1380" s="44"/>
      <c r="I1380" s="44"/>
      <c r="J1380" s="44"/>
      <c r="K1380" s="44"/>
      <c r="L1380" s="72"/>
      <c r="M1380" s="44"/>
      <c r="N1380" s="77"/>
      <c r="O1380" s="44"/>
      <c r="P1380" s="44"/>
      <c r="Q1380" s="44"/>
      <c r="R1380" s="44"/>
      <c r="S1380" s="48"/>
    </row>
    <row r="1381" spans="1:19" hidden="1" x14ac:dyDescent="0.25">
      <c r="A1381" s="35">
        <v>561</v>
      </c>
      <c r="B1381" s="46" t="s">
        <v>648</v>
      </c>
      <c r="C1381" s="95">
        <f t="shared" ref="C1381:C1391" si="95">ROUND(SUM(D1381+E1381+F1381+G1381+H1381+I1381+J1381+K1381+M1381+O1381+P1381+Q1381+R1381+S1381),2)</f>
        <v>15311739.27</v>
      </c>
      <c r="D1381" s="43">
        <v>189332.53</v>
      </c>
      <c r="E1381" s="44"/>
      <c r="F1381" s="44"/>
      <c r="G1381" s="44"/>
      <c r="H1381" s="44"/>
      <c r="I1381" s="44"/>
      <c r="J1381" s="44"/>
      <c r="K1381" s="44"/>
      <c r="L1381" s="30"/>
      <c r="M1381" s="44"/>
      <c r="N1381" s="44" t="s">
        <v>102</v>
      </c>
      <c r="O1381" s="48">
        <v>15122406.74</v>
      </c>
      <c r="P1381" s="44"/>
      <c r="Q1381" s="47"/>
      <c r="R1381" s="44"/>
      <c r="S1381" s="44"/>
    </row>
    <row r="1382" spans="1:19" hidden="1" x14ac:dyDescent="0.25">
      <c r="A1382" s="35">
        <v>562</v>
      </c>
      <c r="B1382" s="46" t="s">
        <v>649</v>
      </c>
      <c r="C1382" s="95">
        <f t="shared" si="95"/>
        <v>5475855.8700000001</v>
      </c>
      <c r="D1382" s="43">
        <v>67709.990000000005</v>
      </c>
      <c r="E1382" s="44"/>
      <c r="F1382" s="44">
        <v>2323725.61</v>
      </c>
      <c r="G1382" s="44">
        <v>1917878</v>
      </c>
      <c r="H1382" s="44"/>
      <c r="I1382" s="44"/>
      <c r="J1382" s="44"/>
      <c r="K1382" s="44">
        <v>175614.86</v>
      </c>
      <c r="L1382" s="30"/>
      <c r="M1382" s="44"/>
      <c r="N1382" s="44"/>
      <c r="O1382" s="48"/>
      <c r="P1382" s="44">
        <v>990927.41</v>
      </c>
      <c r="Q1382" s="45"/>
      <c r="R1382" s="44"/>
      <c r="S1382" s="44"/>
    </row>
    <row r="1383" spans="1:19" hidden="1" x14ac:dyDescent="0.25">
      <c r="A1383" s="35">
        <v>563</v>
      </c>
      <c r="B1383" s="46" t="s">
        <v>650</v>
      </c>
      <c r="C1383" s="95">
        <f t="shared" si="95"/>
        <v>7354577.1500000004</v>
      </c>
      <c r="D1383" s="43">
        <v>90940.73</v>
      </c>
      <c r="E1383" s="44"/>
      <c r="F1383" s="47"/>
      <c r="G1383" s="47"/>
      <c r="H1383" s="47"/>
      <c r="I1383" s="47"/>
      <c r="J1383" s="47"/>
      <c r="K1383" s="44"/>
      <c r="L1383" s="30"/>
      <c r="M1383" s="44"/>
      <c r="N1383" s="44" t="s">
        <v>102</v>
      </c>
      <c r="O1383" s="48">
        <v>7263636.4199999999</v>
      </c>
      <c r="P1383" s="44"/>
      <c r="Q1383" s="48"/>
      <c r="R1383" s="44"/>
      <c r="S1383" s="44"/>
    </row>
    <row r="1384" spans="1:19" hidden="1" x14ac:dyDescent="0.25">
      <c r="A1384" s="35">
        <v>564</v>
      </c>
      <c r="B1384" s="46" t="s">
        <v>651</v>
      </c>
      <c r="C1384" s="95">
        <f t="shared" si="95"/>
        <v>16126213.529999999</v>
      </c>
      <c r="D1384" s="43">
        <v>199403.66</v>
      </c>
      <c r="E1384" s="44"/>
      <c r="F1384" s="48"/>
      <c r="G1384" s="44"/>
      <c r="H1384" s="48"/>
      <c r="I1384" s="48"/>
      <c r="J1384" s="48"/>
      <c r="K1384" s="44"/>
      <c r="L1384" s="30"/>
      <c r="M1384" s="44"/>
      <c r="N1384" s="44" t="s">
        <v>102</v>
      </c>
      <c r="O1384" s="45">
        <v>7152231.7599999998</v>
      </c>
      <c r="P1384" s="44"/>
      <c r="Q1384" s="48"/>
      <c r="R1384" s="48">
        <v>8774578.1099999994</v>
      </c>
      <c r="S1384" s="44"/>
    </row>
    <row r="1385" spans="1:19" hidden="1" x14ac:dyDescent="0.25">
      <c r="A1385" s="35">
        <v>565</v>
      </c>
      <c r="B1385" s="46" t="s">
        <v>652</v>
      </c>
      <c r="C1385" s="95">
        <f t="shared" si="95"/>
        <v>12043267.74</v>
      </c>
      <c r="D1385" s="43">
        <v>148917.26999999999</v>
      </c>
      <c r="E1385" s="44"/>
      <c r="F1385" s="47"/>
      <c r="G1385" s="44">
        <v>1389102.42</v>
      </c>
      <c r="H1385" s="44"/>
      <c r="I1385" s="44"/>
      <c r="J1385" s="44"/>
      <c r="K1385" s="44"/>
      <c r="L1385" s="30"/>
      <c r="M1385" s="44"/>
      <c r="N1385" s="44"/>
      <c r="O1385" s="45"/>
      <c r="P1385" s="44">
        <v>373809.13</v>
      </c>
      <c r="Q1385" s="47"/>
      <c r="R1385" s="44">
        <v>10131438.92</v>
      </c>
      <c r="S1385" s="44"/>
    </row>
    <row r="1386" spans="1:19" hidden="1" x14ac:dyDescent="0.25">
      <c r="A1386" s="35">
        <v>566</v>
      </c>
      <c r="B1386" s="46" t="s">
        <v>653</v>
      </c>
      <c r="C1386" s="95">
        <f t="shared" si="95"/>
        <v>17346964.52</v>
      </c>
      <c r="D1386" s="43">
        <v>214498.47999999998</v>
      </c>
      <c r="E1386" s="44"/>
      <c r="F1386" s="44"/>
      <c r="G1386" s="44"/>
      <c r="H1386" s="44"/>
      <c r="I1386" s="44"/>
      <c r="J1386" s="44"/>
      <c r="K1386" s="44"/>
      <c r="L1386" s="30"/>
      <c r="M1386" s="44"/>
      <c r="N1386" s="44" t="s">
        <v>102</v>
      </c>
      <c r="O1386" s="45">
        <v>7145403.3899999997</v>
      </c>
      <c r="P1386" s="44">
        <v>375895.16</v>
      </c>
      <c r="Q1386" s="44"/>
      <c r="R1386" s="44">
        <v>9611167.4900000002</v>
      </c>
      <c r="S1386" s="44"/>
    </row>
    <row r="1387" spans="1:19" hidden="1" x14ac:dyDescent="0.25">
      <c r="A1387" s="35">
        <v>567</v>
      </c>
      <c r="B1387" s="46" t="s">
        <v>656</v>
      </c>
      <c r="C1387" s="95">
        <f t="shared" si="95"/>
        <v>20139911.399999999</v>
      </c>
      <c r="D1387" s="43">
        <v>249033.79</v>
      </c>
      <c r="E1387" s="44"/>
      <c r="F1387" s="44"/>
      <c r="G1387" s="47">
        <v>1406676.11</v>
      </c>
      <c r="H1387" s="44"/>
      <c r="I1387" s="44"/>
      <c r="J1387" s="44"/>
      <c r="K1387" s="44"/>
      <c r="L1387" s="30"/>
      <c r="M1387" s="44"/>
      <c r="N1387" s="44" t="s">
        <v>102</v>
      </c>
      <c r="O1387" s="48">
        <v>8589034.5099999998</v>
      </c>
      <c r="P1387" s="44"/>
      <c r="Q1387" s="44"/>
      <c r="R1387" s="44">
        <v>9895166.9899999984</v>
      </c>
      <c r="S1387" s="44"/>
    </row>
    <row r="1388" spans="1:19" hidden="1" x14ac:dyDescent="0.25">
      <c r="A1388" s="35">
        <v>568</v>
      </c>
      <c r="B1388" s="46" t="s">
        <v>657</v>
      </c>
      <c r="C1388" s="95">
        <f t="shared" si="95"/>
        <v>3935718.79</v>
      </c>
      <c r="D1388" s="43">
        <v>48665.91</v>
      </c>
      <c r="E1388" s="44"/>
      <c r="F1388" s="44"/>
      <c r="G1388" s="47"/>
      <c r="H1388" s="44"/>
      <c r="I1388" s="44"/>
      <c r="J1388" s="44"/>
      <c r="K1388" s="44"/>
      <c r="L1388" s="30"/>
      <c r="M1388" s="44"/>
      <c r="N1388" s="44"/>
      <c r="O1388" s="48"/>
      <c r="P1388" s="44"/>
      <c r="Q1388" s="44">
        <v>3887052.88</v>
      </c>
      <c r="R1388" s="44"/>
      <c r="S1388" s="44"/>
    </row>
    <row r="1389" spans="1:19" hidden="1" x14ac:dyDescent="0.25">
      <c r="A1389" s="35">
        <v>569</v>
      </c>
      <c r="B1389" s="46" t="s">
        <v>658</v>
      </c>
      <c r="C1389" s="95">
        <f t="shared" si="95"/>
        <v>3738260.66</v>
      </c>
      <c r="D1389" s="43">
        <v>46224.285000000003</v>
      </c>
      <c r="E1389" s="44"/>
      <c r="F1389" s="48">
        <v>1281521.79</v>
      </c>
      <c r="G1389" s="44">
        <v>1406635.18</v>
      </c>
      <c r="H1389" s="47"/>
      <c r="I1389" s="47"/>
      <c r="J1389" s="47"/>
      <c r="K1389" s="44">
        <v>418337.13</v>
      </c>
      <c r="L1389" s="30"/>
      <c r="M1389" s="44"/>
      <c r="N1389" s="53"/>
      <c r="O1389" s="54"/>
      <c r="P1389" s="44">
        <v>585542.27</v>
      </c>
      <c r="Q1389" s="45"/>
      <c r="R1389" s="44"/>
      <c r="S1389" s="44"/>
    </row>
    <row r="1390" spans="1:19" hidden="1" x14ac:dyDescent="0.25">
      <c r="A1390" s="35">
        <v>570</v>
      </c>
      <c r="B1390" s="46" t="s">
        <v>659</v>
      </c>
      <c r="C1390" s="95">
        <f t="shared" si="95"/>
        <v>9037105.1099999994</v>
      </c>
      <c r="D1390" s="43">
        <v>111745.5</v>
      </c>
      <c r="E1390" s="44"/>
      <c r="F1390" s="45"/>
      <c r="G1390" s="48"/>
      <c r="H1390" s="48"/>
      <c r="I1390" s="48">
        <v>529497.07999999996</v>
      </c>
      <c r="J1390" s="48"/>
      <c r="K1390" s="44"/>
      <c r="L1390" s="30"/>
      <c r="M1390" s="44"/>
      <c r="N1390" s="44" t="s">
        <v>102</v>
      </c>
      <c r="O1390" s="48">
        <v>8395862.5299999993</v>
      </c>
      <c r="P1390" s="44"/>
      <c r="Q1390" s="44"/>
      <c r="R1390" s="44"/>
      <c r="S1390" s="44"/>
    </row>
    <row r="1391" spans="1:19" hidden="1" x14ac:dyDescent="0.25">
      <c r="A1391" s="168" t="s">
        <v>1169</v>
      </c>
      <c r="B1391" s="169"/>
      <c r="C1391" s="77">
        <f t="shared" si="95"/>
        <v>110509614.04000001</v>
      </c>
      <c r="D1391" s="49">
        <f t="shared" ref="D1391:M1391" si="96">ROUND(SUM(D1381:D1390),2)</f>
        <v>1366472.15</v>
      </c>
      <c r="E1391" s="49">
        <f t="shared" si="96"/>
        <v>0</v>
      </c>
      <c r="F1391" s="49">
        <f t="shared" si="96"/>
        <v>3605247.4</v>
      </c>
      <c r="G1391" s="49">
        <f t="shared" si="96"/>
        <v>6120291.71</v>
      </c>
      <c r="H1391" s="49">
        <f t="shared" si="96"/>
        <v>0</v>
      </c>
      <c r="I1391" s="49">
        <f t="shared" si="96"/>
        <v>529497.07999999996</v>
      </c>
      <c r="J1391" s="49">
        <f t="shared" si="96"/>
        <v>0</v>
      </c>
      <c r="K1391" s="49">
        <f t="shared" si="96"/>
        <v>593951.99</v>
      </c>
      <c r="L1391" s="49">
        <f t="shared" si="96"/>
        <v>0</v>
      </c>
      <c r="M1391" s="49">
        <f t="shared" si="96"/>
        <v>0</v>
      </c>
      <c r="N1391" s="116" t="s">
        <v>18</v>
      </c>
      <c r="O1391" s="49">
        <f>ROUND(SUM(O1381:O1390),2)</f>
        <v>53668575.350000001</v>
      </c>
      <c r="P1391" s="49">
        <f>ROUND(SUM(P1381:P1390),2)</f>
        <v>2326173.9700000002</v>
      </c>
      <c r="Q1391" s="49">
        <f>ROUND(SUM(Q1381:Q1390),2)</f>
        <v>3887052.88</v>
      </c>
      <c r="R1391" s="49">
        <f>ROUND(SUM(R1381:R1390),2)</f>
        <v>38412351.509999998</v>
      </c>
      <c r="S1391" s="49">
        <f>ROUND(SUM(S1381:S1390),2)</f>
        <v>0</v>
      </c>
    </row>
    <row r="1392" spans="1:19" ht="15.75" hidden="1" x14ac:dyDescent="0.25">
      <c r="A1392" s="156" t="s">
        <v>1170</v>
      </c>
      <c r="B1392" s="157"/>
      <c r="C1392" s="158"/>
      <c r="D1392" s="61"/>
      <c r="E1392" s="44"/>
      <c r="F1392" s="44"/>
      <c r="G1392" s="44"/>
      <c r="H1392" s="44"/>
      <c r="I1392" s="44"/>
      <c r="J1392" s="44"/>
      <c r="K1392" s="44"/>
      <c r="L1392" s="72"/>
      <c r="M1392" s="44"/>
      <c r="N1392" s="77"/>
      <c r="O1392" s="44"/>
      <c r="P1392" s="44"/>
      <c r="Q1392" s="44"/>
      <c r="R1392" s="44"/>
      <c r="S1392" s="48"/>
    </row>
    <row r="1393" spans="1:19" hidden="1" x14ac:dyDescent="0.25">
      <c r="A1393" s="35">
        <v>571</v>
      </c>
      <c r="B1393" s="111" t="s">
        <v>1075</v>
      </c>
      <c r="C1393" s="95">
        <f t="shared" ref="C1393:C1424" si="97">ROUND(SUM(D1393+E1393+F1393+G1393+H1393+I1393+J1393+K1393+M1393+O1393+P1393+Q1393+R1393+S1393),2)</f>
        <v>636709.48</v>
      </c>
      <c r="D1393" s="43">
        <v>13272.96</v>
      </c>
      <c r="E1393" s="44"/>
      <c r="F1393" s="44"/>
      <c r="G1393" s="44"/>
      <c r="H1393" s="44"/>
      <c r="I1393" s="44"/>
      <c r="J1393" s="44"/>
      <c r="K1393" s="44"/>
      <c r="L1393" s="98"/>
      <c r="M1393" s="44"/>
      <c r="N1393" s="79" t="s">
        <v>1071</v>
      </c>
      <c r="O1393" s="44">
        <v>623436.52</v>
      </c>
      <c r="P1393" s="44"/>
      <c r="Q1393" s="44"/>
      <c r="R1393" s="44"/>
      <c r="S1393" s="44"/>
    </row>
    <row r="1394" spans="1:19" hidden="1" x14ac:dyDescent="0.25">
      <c r="A1394" s="35">
        <v>572</v>
      </c>
      <c r="B1394" s="46" t="s">
        <v>664</v>
      </c>
      <c r="C1394" s="95">
        <f t="shared" si="97"/>
        <v>4458044.82</v>
      </c>
      <c r="D1394" s="43">
        <v>45973.78</v>
      </c>
      <c r="E1394" s="44"/>
      <c r="F1394" s="44"/>
      <c r="G1394" s="45">
        <v>2136201.41</v>
      </c>
      <c r="H1394" s="44">
        <v>1057875.06</v>
      </c>
      <c r="I1394" s="44">
        <v>592318.17000000004</v>
      </c>
      <c r="J1394" s="44"/>
      <c r="K1394" s="44"/>
      <c r="L1394" s="30"/>
      <c r="M1394" s="44"/>
      <c r="N1394" s="44"/>
      <c r="O1394" s="44"/>
      <c r="P1394" s="44">
        <v>625676.4</v>
      </c>
      <c r="Q1394" s="48"/>
      <c r="R1394" s="44"/>
      <c r="S1394" s="44"/>
    </row>
    <row r="1395" spans="1:19" hidden="1" x14ac:dyDescent="0.25">
      <c r="A1395" s="35">
        <v>573</v>
      </c>
      <c r="B1395" s="46" t="s">
        <v>665</v>
      </c>
      <c r="C1395" s="95">
        <f t="shared" si="97"/>
        <v>3649413.18</v>
      </c>
      <c r="D1395" s="43">
        <v>37634.730000000003</v>
      </c>
      <c r="E1395" s="44"/>
      <c r="F1395" s="44"/>
      <c r="G1395" s="45">
        <v>1359112.61</v>
      </c>
      <c r="H1395" s="44">
        <v>736680.46</v>
      </c>
      <c r="I1395" s="44">
        <v>672255.06</v>
      </c>
      <c r="J1395" s="44"/>
      <c r="K1395" s="44"/>
      <c r="L1395" s="30"/>
      <c r="M1395" s="44"/>
      <c r="N1395" s="44"/>
      <c r="O1395" s="44"/>
      <c r="P1395" s="44">
        <v>843730.32</v>
      </c>
      <c r="Q1395" s="44"/>
      <c r="R1395" s="44"/>
      <c r="S1395" s="44"/>
    </row>
    <row r="1396" spans="1:19" hidden="1" x14ac:dyDescent="0.25">
      <c r="A1396" s="35">
        <v>574</v>
      </c>
      <c r="B1396" s="46" t="s">
        <v>666</v>
      </c>
      <c r="C1396" s="95">
        <f t="shared" si="97"/>
        <v>4330633.09</v>
      </c>
      <c r="D1396" s="43">
        <v>44659.839999999997</v>
      </c>
      <c r="E1396" s="44"/>
      <c r="F1396" s="44">
        <v>885170.61</v>
      </c>
      <c r="G1396" s="45">
        <v>2219609.4</v>
      </c>
      <c r="H1396" s="44"/>
      <c r="I1396" s="44">
        <v>695271.71</v>
      </c>
      <c r="J1396" s="44">
        <v>485921.53</v>
      </c>
      <c r="K1396" s="44"/>
      <c r="L1396" s="30"/>
      <c r="M1396" s="44"/>
      <c r="N1396" s="44"/>
      <c r="O1396" s="44"/>
      <c r="P1396" s="44"/>
      <c r="Q1396" s="44"/>
      <c r="R1396" s="44"/>
      <c r="S1396" s="44"/>
    </row>
    <row r="1397" spans="1:19" hidden="1" x14ac:dyDescent="0.25">
      <c r="A1397" s="35">
        <v>575</v>
      </c>
      <c r="B1397" s="46" t="s">
        <v>667</v>
      </c>
      <c r="C1397" s="95">
        <f t="shared" si="97"/>
        <v>3099510.98</v>
      </c>
      <c r="D1397" s="43">
        <v>42445.520000000004</v>
      </c>
      <c r="E1397" s="44"/>
      <c r="F1397" s="44"/>
      <c r="G1397" s="45">
        <v>2345559.11</v>
      </c>
      <c r="H1397" s="44"/>
      <c r="I1397" s="44">
        <v>275452.26</v>
      </c>
      <c r="J1397" s="44">
        <v>436054.09</v>
      </c>
      <c r="K1397" s="44"/>
      <c r="L1397" s="30"/>
      <c r="M1397" s="44"/>
      <c r="N1397" s="44"/>
      <c r="O1397" s="44"/>
      <c r="P1397" s="44"/>
      <c r="Q1397" s="44"/>
      <c r="R1397" s="44"/>
      <c r="S1397" s="44"/>
    </row>
    <row r="1398" spans="1:19" hidden="1" x14ac:dyDescent="0.25">
      <c r="A1398" s="35">
        <v>576</v>
      </c>
      <c r="B1398" s="46" t="s">
        <v>668</v>
      </c>
      <c r="C1398" s="95">
        <f t="shared" si="97"/>
        <v>7553094.2000000002</v>
      </c>
      <c r="D1398" s="43">
        <v>137266.96000000002</v>
      </c>
      <c r="E1398" s="44"/>
      <c r="F1398" s="47"/>
      <c r="G1398" s="48">
        <v>4752217.8099999996</v>
      </c>
      <c r="H1398" s="44">
        <v>1573015.64</v>
      </c>
      <c r="I1398" s="44">
        <v>569165.52</v>
      </c>
      <c r="J1398" s="44">
        <v>521428.27</v>
      </c>
      <c r="K1398" s="44"/>
      <c r="L1398" s="30"/>
      <c r="M1398" s="44"/>
      <c r="N1398" s="44"/>
      <c r="O1398" s="44"/>
      <c r="P1398" s="44"/>
      <c r="Q1398" s="47"/>
      <c r="R1398" s="44"/>
      <c r="S1398" s="44"/>
    </row>
    <row r="1399" spans="1:19" hidden="1" x14ac:dyDescent="0.25">
      <c r="A1399" s="35">
        <v>577</v>
      </c>
      <c r="B1399" s="46" t="s">
        <v>669</v>
      </c>
      <c r="C1399" s="95">
        <f t="shared" si="97"/>
        <v>7656011.3799999999</v>
      </c>
      <c r="D1399" s="43">
        <v>139137.34</v>
      </c>
      <c r="E1399" s="44"/>
      <c r="F1399" s="44"/>
      <c r="G1399" s="48"/>
      <c r="H1399" s="44"/>
      <c r="I1399" s="44"/>
      <c r="J1399" s="44"/>
      <c r="K1399" s="44"/>
      <c r="L1399" s="30"/>
      <c r="M1399" s="44"/>
      <c r="N1399" s="44" t="s">
        <v>102</v>
      </c>
      <c r="O1399" s="44">
        <v>6469178.6900000004</v>
      </c>
      <c r="P1399" s="44"/>
      <c r="Q1399" s="47"/>
      <c r="R1399" s="44"/>
      <c r="S1399" s="44">
        <v>1047695.35</v>
      </c>
    </row>
    <row r="1400" spans="1:19" hidden="1" x14ac:dyDescent="0.25">
      <c r="A1400" s="35">
        <v>578</v>
      </c>
      <c r="B1400" s="46" t="s">
        <v>670</v>
      </c>
      <c r="C1400" s="95">
        <f t="shared" si="97"/>
        <v>2199590.7000000002</v>
      </c>
      <c r="D1400" s="43">
        <v>22683.37</v>
      </c>
      <c r="E1400" s="44"/>
      <c r="F1400" s="44"/>
      <c r="G1400" s="48"/>
      <c r="H1400" s="44"/>
      <c r="I1400" s="44"/>
      <c r="J1400" s="44"/>
      <c r="K1400" s="44"/>
      <c r="L1400" s="30"/>
      <c r="M1400" s="44"/>
      <c r="N1400" s="44" t="s">
        <v>102</v>
      </c>
      <c r="O1400" s="44">
        <v>2176907.33</v>
      </c>
      <c r="P1400" s="44"/>
      <c r="Q1400" s="47"/>
      <c r="R1400" s="44"/>
      <c r="S1400" s="44"/>
    </row>
    <row r="1401" spans="1:19" hidden="1" x14ac:dyDescent="0.25">
      <c r="A1401" s="35">
        <v>579</v>
      </c>
      <c r="B1401" s="46" t="s">
        <v>671</v>
      </c>
      <c r="C1401" s="95">
        <f t="shared" si="97"/>
        <v>9565713.3499999996</v>
      </c>
      <c r="D1401" s="43">
        <v>173843.51</v>
      </c>
      <c r="E1401" s="44"/>
      <c r="F1401" s="47"/>
      <c r="G1401" s="45">
        <v>5727224.8700000001</v>
      </c>
      <c r="H1401" s="47">
        <v>2543757.79</v>
      </c>
      <c r="I1401" s="47">
        <v>928158.44</v>
      </c>
      <c r="J1401" s="47">
        <v>192728.74</v>
      </c>
      <c r="K1401" s="44"/>
      <c r="L1401" s="30"/>
      <c r="M1401" s="44"/>
      <c r="N1401" s="44"/>
      <c r="O1401" s="44"/>
      <c r="P1401" s="44"/>
      <c r="Q1401" s="44"/>
      <c r="R1401" s="44"/>
      <c r="S1401" s="44"/>
    </row>
    <row r="1402" spans="1:19" hidden="1" x14ac:dyDescent="0.25">
      <c r="A1402" s="35">
        <v>580</v>
      </c>
      <c r="B1402" s="46" t="s">
        <v>672</v>
      </c>
      <c r="C1402" s="95">
        <f t="shared" si="97"/>
        <v>5119184.57</v>
      </c>
      <c r="D1402" s="43">
        <v>93034.04</v>
      </c>
      <c r="E1402" s="44"/>
      <c r="F1402" s="44"/>
      <c r="G1402" s="48">
        <v>3358825.2</v>
      </c>
      <c r="H1402" s="44">
        <v>619477.1</v>
      </c>
      <c r="I1402" s="44">
        <v>402060.92</v>
      </c>
      <c r="J1402" s="44"/>
      <c r="K1402" s="44"/>
      <c r="L1402" s="30"/>
      <c r="M1402" s="44"/>
      <c r="N1402" s="44"/>
      <c r="O1402" s="47"/>
      <c r="P1402" s="44">
        <v>645787.31000000006</v>
      </c>
      <c r="Q1402" s="47"/>
      <c r="R1402" s="44"/>
      <c r="S1402" s="44"/>
    </row>
    <row r="1403" spans="1:19" hidden="1" x14ac:dyDescent="0.25">
      <c r="A1403" s="35">
        <v>581</v>
      </c>
      <c r="B1403" s="46" t="s">
        <v>673</v>
      </c>
      <c r="C1403" s="95">
        <f t="shared" si="97"/>
        <v>201944.95</v>
      </c>
      <c r="D1403" s="43">
        <v>3670.07</v>
      </c>
      <c r="E1403" s="44"/>
      <c r="F1403" s="44"/>
      <c r="G1403" s="48"/>
      <c r="H1403" s="44"/>
      <c r="I1403" s="44"/>
      <c r="J1403" s="44"/>
      <c r="K1403" s="44"/>
      <c r="L1403" s="30"/>
      <c r="M1403" s="44"/>
      <c r="N1403" s="44"/>
      <c r="O1403" s="47"/>
      <c r="P1403" s="44">
        <v>198274.88</v>
      </c>
      <c r="Q1403" s="47"/>
      <c r="R1403" s="44"/>
      <c r="S1403" s="44"/>
    </row>
    <row r="1404" spans="1:19" hidden="1" x14ac:dyDescent="0.25">
      <c r="A1404" s="35">
        <v>582</v>
      </c>
      <c r="B1404" s="46" t="s">
        <v>674</v>
      </c>
      <c r="C1404" s="95">
        <f t="shared" si="97"/>
        <v>7697130.29</v>
      </c>
      <c r="D1404" s="43">
        <v>79376.990000000005</v>
      </c>
      <c r="E1404" s="44"/>
      <c r="F1404" s="44"/>
      <c r="G1404" s="48">
        <v>4015302.59</v>
      </c>
      <c r="H1404" s="44"/>
      <c r="I1404" s="44">
        <v>485326.85</v>
      </c>
      <c r="J1404" s="44"/>
      <c r="K1404" s="44"/>
      <c r="L1404" s="30"/>
      <c r="M1404" s="44"/>
      <c r="N1404" s="44" t="s">
        <v>54</v>
      </c>
      <c r="O1404" s="47">
        <v>3117123.86</v>
      </c>
      <c r="P1404" s="44"/>
      <c r="Q1404" s="44"/>
      <c r="R1404" s="44"/>
      <c r="S1404" s="44"/>
    </row>
    <row r="1405" spans="1:19" hidden="1" x14ac:dyDescent="0.25">
      <c r="A1405" s="35">
        <v>583</v>
      </c>
      <c r="B1405" s="46" t="s">
        <v>943</v>
      </c>
      <c r="C1405" s="95">
        <f t="shared" si="97"/>
        <v>248655.84</v>
      </c>
      <c r="D1405" s="43"/>
      <c r="E1405" s="44">
        <v>248655.84</v>
      </c>
      <c r="F1405" s="44"/>
      <c r="G1405" s="48"/>
      <c r="H1405" s="44"/>
      <c r="I1405" s="44"/>
      <c r="J1405" s="44"/>
      <c r="K1405" s="44"/>
      <c r="L1405" s="30"/>
      <c r="M1405" s="44"/>
      <c r="N1405" s="44"/>
      <c r="O1405" s="47"/>
      <c r="P1405" s="44"/>
      <c r="Q1405" s="47"/>
      <c r="R1405" s="44"/>
      <c r="S1405" s="44"/>
    </row>
    <row r="1406" spans="1:19" hidden="1" x14ac:dyDescent="0.25">
      <c r="A1406" s="35">
        <v>584</v>
      </c>
      <c r="B1406" s="46" t="s">
        <v>676</v>
      </c>
      <c r="C1406" s="95">
        <f t="shared" si="97"/>
        <v>5792247.8200000003</v>
      </c>
      <c r="D1406" s="43">
        <v>59732.81</v>
      </c>
      <c r="E1406" s="44"/>
      <c r="F1406" s="44">
        <v>781853.79</v>
      </c>
      <c r="G1406" s="48">
        <v>2404271.83</v>
      </c>
      <c r="H1406" s="44"/>
      <c r="I1406" s="44">
        <v>597035.4</v>
      </c>
      <c r="J1406" s="44">
        <v>447955.69</v>
      </c>
      <c r="K1406" s="44"/>
      <c r="L1406" s="30"/>
      <c r="M1406" s="44"/>
      <c r="N1406" s="44"/>
      <c r="O1406" s="47"/>
      <c r="P1406" s="44"/>
      <c r="Q1406" s="44">
        <v>1501398.3</v>
      </c>
      <c r="R1406" s="44"/>
      <c r="S1406" s="44"/>
    </row>
    <row r="1407" spans="1:19" hidden="1" x14ac:dyDescent="0.25">
      <c r="A1407" s="35">
        <v>585</v>
      </c>
      <c r="B1407" s="46" t="s">
        <v>677</v>
      </c>
      <c r="C1407" s="95">
        <f t="shared" si="97"/>
        <v>4172559.81</v>
      </c>
      <c r="D1407" s="43">
        <v>75830.47</v>
      </c>
      <c r="E1407" s="44"/>
      <c r="F1407" s="47"/>
      <c r="G1407" s="48">
        <v>2143101.23</v>
      </c>
      <c r="H1407" s="44"/>
      <c r="I1407" s="44"/>
      <c r="J1407" s="44"/>
      <c r="K1407" s="44"/>
      <c r="L1407" s="30"/>
      <c r="M1407" s="44"/>
      <c r="N1407" s="44"/>
      <c r="O1407" s="47"/>
      <c r="P1407" s="44">
        <v>1953628.11</v>
      </c>
      <c r="Q1407" s="47"/>
      <c r="R1407" s="44"/>
      <c r="S1407" s="44"/>
    </row>
    <row r="1408" spans="1:19" hidden="1" x14ac:dyDescent="0.25">
      <c r="A1408" s="35">
        <v>586</v>
      </c>
      <c r="B1408" s="46" t="s">
        <v>678</v>
      </c>
      <c r="C1408" s="95">
        <f t="shared" si="97"/>
        <v>6087832.8600000003</v>
      </c>
      <c r="D1408" s="43">
        <v>110637.87999999999</v>
      </c>
      <c r="E1408" s="44"/>
      <c r="F1408" s="44"/>
      <c r="G1408" s="48">
        <v>5107421.4000000004</v>
      </c>
      <c r="H1408" s="44"/>
      <c r="I1408" s="44"/>
      <c r="J1408" s="44"/>
      <c r="K1408" s="44"/>
      <c r="L1408" s="30"/>
      <c r="M1408" s="44"/>
      <c r="N1408" s="80"/>
      <c r="O1408" s="80"/>
      <c r="P1408" s="44">
        <v>869773.58</v>
      </c>
      <c r="Q1408" s="47"/>
      <c r="R1408" s="44"/>
      <c r="S1408" s="44"/>
    </row>
    <row r="1409" spans="1:19" hidden="1" x14ac:dyDescent="0.25">
      <c r="A1409" s="35">
        <v>587</v>
      </c>
      <c r="B1409" s="46" t="s">
        <v>680</v>
      </c>
      <c r="C1409" s="95">
        <f t="shared" si="97"/>
        <v>13755074.76</v>
      </c>
      <c r="D1409" s="43">
        <v>249979.31</v>
      </c>
      <c r="E1409" s="44"/>
      <c r="F1409" s="48"/>
      <c r="G1409" s="48">
        <v>4938984.3499999996</v>
      </c>
      <c r="H1409" s="48">
        <v>3872829.47</v>
      </c>
      <c r="I1409" s="48">
        <v>1966441.57</v>
      </c>
      <c r="J1409" s="48">
        <v>1206844.25</v>
      </c>
      <c r="K1409" s="44"/>
      <c r="L1409" s="30"/>
      <c r="M1409" s="44"/>
      <c r="N1409" s="44"/>
      <c r="O1409" s="45"/>
      <c r="P1409" s="48">
        <v>1519995.81</v>
      </c>
      <c r="Q1409" s="47"/>
      <c r="R1409" s="44"/>
      <c r="S1409" s="44"/>
    </row>
    <row r="1410" spans="1:19" ht="18.75" hidden="1" customHeight="1" x14ac:dyDescent="0.25">
      <c r="A1410" s="35">
        <v>588</v>
      </c>
      <c r="B1410" s="46" t="s">
        <v>681</v>
      </c>
      <c r="C1410" s="95">
        <f t="shared" si="97"/>
        <v>4584969.0199999996</v>
      </c>
      <c r="D1410" s="43">
        <v>47282.7</v>
      </c>
      <c r="E1410" s="44"/>
      <c r="F1410" s="48">
        <v>826182.91</v>
      </c>
      <c r="G1410" s="48">
        <v>2122995.92</v>
      </c>
      <c r="H1410" s="44">
        <v>1030732.6</v>
      </c>
      <c r="I1410" s="44">
        <v>557774.89</v>
      </c>
      <c r="J1410" s="44"/>
      <c r="K1410" s="44"/>
      <c r="L1410" s="30"/>
      <c r="M1410" s="44"/>
      <c r="N1410" s="44"/>
      <c r="O1410" s="45"/>
      <c r="P1410" s="44"/>
      <c r="Q1410" s="48"/>
      <c r="R1410" s="44"/>
      <c r="S1410" s="44"/>
    </row>
    <row r="1411" spans="1:19" hidden="1" x14ac:dyDescent="0.25">
      <c r="A1411" s="35">
        <v>589</v>
      </c>
      <c r="B1411" s="46" t="s">
        <v>682</v>
      </c>
      <c r="C1411" s="95">
        <f t="shared" si="97"/>
        <v>8865868.75</v>
      </c>
      <c r="D1411" s="43">
        <v>91429.65</v>
      </c>
      <c r="E1411" s="44"/>
      <c r="F1411" s="44"/>
      <c r="G1411" s="44"/>
      <c r="H1411" s="44"/>
      <c r="I1411" s="44"/>
      <c r="J1411" s="44"/>
      <c r="K1411" s="48"/>
      <c r="L1411" s="30"/>
      <c r="M1411" s="44"/>
      <c r="N1411" s="44" t="s">
        <v>102</v>
      </c>
      <c r="O1411" s="47">
        <v>8774439.0999999996</v>
      </c>
      <c r="P1411" s="44"/>
      <c r="Q1411" s="47"/>
      <c r="R1411" s="44"/>
      <c r="S1411" s="44"/>
    </row>
    <row r="1412" spans="1:19" hidden="1" x14ac:dyDescent="0.25">
      <c r="A1412" s="35">
        <v>590</v>
      </c>
      <c r="B1412" s="46" t="s">
        <v>683</v>
      </c>
      <c r="C1412" s="95">
        <f t="shared" si="97"/>
        <v>4629242.66</v>
      </c>
      <c r="D1412" s="43">
        <v>47739.270000000004</v>
      </c>
      <c r="E1412" s="44"/>
      <c r="F1412" s="47"/>
      <c r="G1412" s="44">
        <v>3097488.12</v>
      </c>
      <c r="H1412" s="44"/>
      <c r="I1412" s="44">
        <v>793710.06</v>
      </c>
      <c r="J1412" s="44"/>
      <c r="K1412" s="44"/>
      <c r="L1412" s="30"/>
      <c r="M1412" s="44"/>
      <c r="N1412" s="44"/>
      <c r="O1412" s="47"/>
      <c r="P1412" s="48">
        <v>690305.21</v>
      </c>
      <c r="Q1412" s="47"/>
      <c r="R1412" s="44"/>
      <c r="S1412" s="44"/>
    </row>
    <row r="1413" spans="1:19" hidden="1" x14ac:dyDescent="0.25">
      <c r="A1413" s="35">
        <v>591</v>
      </c>
      <c r="B1413" s="46" t="s">
        <v>685</v>
      </c>
      <c r="C1413" s="95">
        <f t="shared" si="97"/>
        <v>21172251.25</v>
      </c>
      <c r="D1413" s="43">
        <v>218339.76</v>
      </c>
      <c r="E1413" s="44"/>
      <c r="F1413" s="47"/>
      <c r="G1413" s="44">
        <v>12139123.49</v>
      </c>
      <c r="H1413" s="44">
        <v>4717420.01</v>
      </c>
      <c r="I1413" s="44">
        <v>2612819.91</v>
      </c>
      <c r="J1413" s="44"/>
      <c r="K1413" s="44"/>
      <c r="L1413" s="30"/>
      <c r="M1413" s="44"/>
      <c r="N1413" s="44"/>
      <c r="O1413" s="47"/>
      <c r="P1413" s="48">
        <v>1484548.08</v>
      </c>
      <c r="Q1413" s="47"/>
      <c r="R1413" s="44"/>
      <c r="S1413" s="44"/>
    </row>
    <row r="1414" spans="1:19" hidden="1" x14ac:dyDescent="0.25">
      <c r="A1414" s="35">
        <v>592</v>
      </c>
      <c r="B1414" s="46" t="s">
        <v>686</v>
      </c>
      <c r="C1414" s="95">
        <f t="shared" si="97"/>
        <v>2048022.5</v>
      </c>
      <c r="D1414" s="43">
        <v>37219.96</v>
      </c>
      <c r="E1414" s="44"/>
      <c r="F1414" s="47"/>
      <c r="G1414" s="47"/>
      <c r="H1414" s="47">
        <v>1466887.63</v>
      </c>
      <c r="I1414" s="47">
        <v>543914.91</v>
      </c>
      <c r="J1414" s="47"/>
      <c r="K1414" s="44"/>
      <c r="L1414" s="30"/>
      <c r="M1414" s="44"/>
      <c r="N1414" s="44"/>
      <c r="O1414" s="45"/>
      <c r="P1414" s="44"/>
      <c r="Q1414" s="48"/>
      <c r="R1414" s="44"/>
      <c r="S1414" s="44"/>
    </row>
    <row r="1415" spans="1:19" hidden="1" x14ac:dyDescent="0.25">
      <c r="A1415" s="35">
        <v>593</v>
      </c>
      <c r="B1415" s="46" t="s">
        <v>687</v>
      </c>
      <c r="C1415" s="95">
        <f t="shared" si="97"/>
        <v>7462573.1200000001</v>
      </c>
      <c r="D1415" s="43">
        <v>135621.87</v>
      </c>
      <c r="E1415" s="44"/>
      <c r="F1415" s="44"/>
      <c r="G1415" s="45">
        <v>2376240.3199999998</v>
      </c>
      <c r="H1415" s="48">
        <v>1171755.8499999999</v>
      </c>
      <c r="I1415" s="48">
        <v>465389.44</v>
      </c>
      <c r="J1415" s="48"/>
      <c r="K1415" s="44"/>
      <c r="L1415" s="30"/>
      <c r="M1415" s="44"/>
      <c r="N1415" s="44"/>
      <c r="O1415" s="48"/>
      <c r="P1415" s="48">
        <v>3313565.64</v>
      </c>
      <c r="Q1415" s="45"/>
      <c r="R1415" s="44"/>
      <c r="S1415" s="44"/>
    </row>
    <row r="1416" spans="1:19" hidden="1" x14ac:dyDescent="0.25">
      <c r="A1416" s="35">
        <v>594</v>
      </c>
      <c r="B1416" s="46" t="s">
        <v>690</v>
      </c>
      <c r="C1416" s="95">
        <f t="shared" si="97"/>
        <v>2834798.64</v>
      </c>
      <c r="D1416" s="43">
        <v>51518.52</v>
      </c>
      <c r="E1416" s="44"/>
      <c r="F1416" s="47"/>
      <c r="G1416" s="44"/>
      <c r="H1416" s="47"/>
      <c r="I1416" s="47"/>
      <c r="J1416" s="47"/>
      <c r="K1416" s="48"/>
      <c r="L1416" s="30"/>
      <c r="M1416" s="44"/>
      <c r="N1416" s="44"/>
      <c r="O1416" s="44"/>
      <c r="P1416" s="44">
        <v>845717.53999999992</v>
      </c>
      <c r="Q1416" s="44">
        <v>1937562.58</v>
      </c>
      <c r="R1416" s="44"/>
      <c r="S1416" s="44"/>
    </row>
    <row r="1417" spans="1:19" hidden="1" x14ac:dyDescent="0.25">
      <c r="A1417" s="35">
        <v>595</v>
      </c>
      <c r="B1417" s="46" t="s">
        <v>691</v>
      </c>
      <c r="C1417" s="95">
        <f t="shared" si="97"/>
        <v>5489607.0899999999</v>
      </c>
      <c r="D1417" s="43">
        <v>99765.959999999992</v>
      </c>
      <c r="E1417" s="44"/>
      <c r="F1417" s="47">
        <v>1027815.72</v>
      </c>
      <c r="G1417" s="47">
        <v>1878661.23</v>
      </c>
      <c r="H1417" s="44">
        <v>1508755.31</v>
      </c>
      <c r="I1417" s="44">
        <v>586033.79</v>
      </c>
      <c r="J1417" s="44">
        <v>388575.08000000007</v>
      </c>
      <c r="K1417" s="44"/>
      <c r="L1417" s="30"/>
      <c r="M1417" s="44"/>
      <c r="N1417" s="44"/>
      <c r="O1417" s="45"/>
      <c r="P1417" s="44"/>
      <c r="Q1417" s="47"/>
      <c r="R1417" s="44"/>
      <c r="S1417" s="44"/>
    </row>
    <row r="1418" spans="1:19" hidden="1" x14ac:dyDescent="0.25">
      <c r="A1418" s="35">
        <v>596</v>
      </c>
      <c r="B1418" s="46" t="s">
        <v>692</v>
      </c>
      <c r="C1418" s="95">
        <f t="shared" si="97"/>
        <v>5644793.6200000001</v>
      </c>
      <c r="D1418" s="43">
        <f>ROUND((F1418+G1418+H1418+I1418+J1418+K1418+M1418+O1418+P1418+Q1418+R1418+S1418)*0.0214,2)</f>
        <v>118267.66</v>
      </c>
      <c r="E1418" s="44"/>
      <c r="F1418" s="45"/>
      <c r="G1418" s="44">
        <v>1625385.54</v>
      </c>
      <c r="H1418" s="47">
        <v>782813.7</v>
      </c>
      <c r="I1418" s="47">
        <v>600722.52</v>
      </c>
      <c r="J1418" s="47"/>
      <c r="K1418" s="44"/>
      <c r="L1418" s="30"/>
      <c r="M1418" s="44"/>
      <c r="N1418" s="44"/>
      <c r="O1418" s="44"/>
      <c r="P1418" s="44">
        <v>2517604.2000000002</v>
      </c>
      <c r="Q1418" s="44"/>
      <c r="R1418" s="44"/>
      <c r="S1418" s="44"/>
    </row>
    <row r="1419" spans="1:19" hidden="1" x14ac:dyDescent="0.25">
      <c r="A1419" s="35">
        <v>597</v>
      </c>
      <c r="B1419" s="46" t="s">
        <v>693</v>
      </c>
      <c r="C1419" s="95">
        <f t="shared" si="97"/>
        <v>417280.12</v>
      </c>
      <c r="D1419" s="43">
        <v>7583.48</v>
      </c>
      <c r="E1419" s="44"/>
      <c r="F1419" s="44"/>
      <c r="G1419" s="48"/>
      <c r="H1419" s="44"/>
      <c r="I1419" s="44"/>
      <c r="J1419" s="44"/>
      <c r="K1419" s="44"/>
      <c r="L1419" s="30"/>
      <c r="M1419" s="44"/>
      <c r="N1419" s="44"/>
      <c r="O1419" s="47"/>
      <c r="P1419" s="44">
        <v>409696.64</v>
      </c>
      <c r="Q1419" s="47"/>
      <c r="R1419" s="44"/>
      <c r="S1419" s="44"/>
    </row>
    <row r="1420" spans="1:19" hidden="1" x14ac:dyDescent="0.25">
      <c r="A1420" s="35">
        <v>598</v>
      </c>
      <c r="B1420" s="46" t="s">
        <v>689</v>
      </c>
      <c r="C1420" s="95">
        <f t="shared" si="97"/>
        <v>204861.33</v>
      </c>
      <c r="D1420" s="43">
        <v>4270.58</v>
      </c>
      <c r="E1420" s="44"/>
      <c r="F1420" s="44"/>
      <c r="G1420" s="48"/>
      <c r="H1420" s="44"/>
      <c r="I1420" s="44">
        <v>64740.73</v>
      </c>
      <c r="J1420" s="44">
        <v>135850.01999999999</v>
      </c>
      <c r="K1420" s="44"/>
      <c r="L1420" s="30"/>
      <c r="M1420" s="44"/>
      <c r="N1420" s="44"/>
      <c r="O1420" s="47"/>
      <c r="P1420" s="44"/>
      <c r="Q1420" s="47"/>
      <c r="R1420" s="44"/>
      <c r="S1420" s="44"/>
    </row>
    <row r="1421" spans="1:19" hidden="1" x14ac:dyDescent="0.25">
      <c r="A1421" s="35">
        <v>599</v>
      </c>
      <c r="B1421" s="46" t="s">
        <v>696</v>
      </c>
      <c r="C1421" s="95">
        <f t="shared" si="97"/>
        <v>10450829.91</v>
      </c>
      <c r="D1421" s="43">
        <v>85434.36</v>
      </c>
      <c r="E1421" s="44"/>
      <c r="F1421" s="44">
        <v>997210.17</v>
      </c>
      <c r="G1421" s="48">
        <v>2316558.63</v>
      </c>
      <c r="H1421" s="44"/>
      <c r="I1421" s="44">
        <v>471707.21</v>
      </c>
      <c r="J1421" s="44">
        <v>463330.33</v>
      </c>
      <c r="K1421" s="44"/>
      <c r="L1421" s="30"/>
      <c r="M1421" s="44"/>
      <c r="N1421" s="44"/>
      <c r="O1421" s="44"/>
      <c r="P1421" s="44"/>
      <c r="Q1421" s="47">
        <v>4075593.6799999997</v>
      </c>
      <c r="R1421" s="44">
        <v>2040995.53</v>
      </c>
      <c r="S1421" s="44"/>
    </row>
    <row r="1422" spans="1:19" hidden="1" x14ac:dyDescent="0.25">
      <c r="A1422" s="35">
        <v>600</v>
      </c>
      <c r="B1422" s="46" t="s">
        <v>697</v>
      </c>
      <c r="C1422" s="95">
        <f t="shared" si="97"/>
        <v>6023771.9500000002</v>
      </c>
      <c r="D1422" s="43">
        <v>109473.66</v>
      </c>
      <c r="E1422" s="44"/>
      <c r="F1422" s="47"/>
      <c r="G1422" s="45"/>
      <c r="H1422" s="44"/>
      <c r="I1422" s="44"/>
      <c r="J1422" s="44"/>
      <c r="K1422" s="44"/>
      <c r="L1422" s="30"/>
      <c r="M1422" s="44"/>
      <c r="N1422" s="44"/>
      <c r="O1422" s="47"/>
      <c r="P1422" s="44"/>
      <c r="Q1422" s="44">
        <v>5914298.29</v>
      </c>
      <c r="R1422" s="44"/>
      <c r="S1422" s="44"/>
    </row>
    <row r="1423" spans="1:19" hidden="1" x14ac:dyDescent="0.25">
      <c r="A1423" s="35">
        <v>601</v>
      </c>
      <c r="B1423" s="46" t="s">
        <v>698</v>
      </c>
      <c r="C1423" s="95">
        <f t="shared" si="97"/>
        <v>32726828.59</v>
      </c>
      <c r="D1423" s="43">
        <v>594764.51</v>
      </c>
      <c r="E1423" s="44"/>
      <c r="F1423" s="44"/>
      <c r="G1423" s="45">
        <v>16385243.699999999</v>
      </c>
      <c r="H1423" s="44">
        <v>9946894.0299999993</v>
      </c>
      <c r="I1423" s="44">
        <v>4549609.26</v>
      </c>
      <c r="J1423" s="44"/>
      <c r="K1423" s="44"/>
      <c r="L1423" s="30"/>
      <c r="M1423" s="44"/>
      <c r="N1423" s="44"/>
      <c r="O1423" s="44"/>
      <c r="P1423" s="44">
        <v>1250317.0900000001</v>
      </c>
      <c r="Q1423" s="44"/>
      <c r="R1423" s="44"/>
      <c r="S1423" s="44"/>
    </row>
    <row r="1424" spans="1:19" hidden="1" x14ac:dyDescent="0.25">
      <c r="A1424" s="35">
        <v>602</v>
      </c>
      <c r="B1424" s="46" t="s">
        <v>700</v>
      </c>
      <c r="C1424" s="95">
        <f t="shared" si="97"/>
        <v>3861979.28</v>
      </c>
      <c r="D1424" s="43">
        <v>70186.09</v>
      </c>
      <c r="E1424" s="44"/>
      <c r="F1424" s="48"/>
      <c r="G1424" s="44">
        <v>2396259.16</v>
      </c>
      <c r="H1424" s="48"/>
      <c r="I1424" s="48"/>
      <c r="J1424" s="48"/>
      <c r="K1424" s="44"/>
      <c r="L1424" s="30"/>
      <c r="M1424" s="44"/>
      <c r="N1424" s="44"/>
      <c r="O1424" s="47"/>
      <c r="P1424" s="44">
        <v>1395534.03</v>
      </c>
      <c r="Q1424" s="47"/>
      <c r="R1424" s="44"/>
      <c r="S1424" s="44"/>
    </row>
    <row r="1425" spans="1:19" hidden="1" x14ac:dyDescent="0.25">
      <c r="A1425" s="35">
        <v>603</v>
      </c>
      <c r="B1425" s="46" t="s">
        <v>701</v>
      </c>
      <c r="C1425" s="95">
        <f t="shared" ref="C1425:C1442" si="98">ROUND(SUM(D1425+E1425+F1425+G1425+H1425+I1425+J1425+K1425+M1425+O1425+P1425+Q1425+R1425+S1425),2)</f>
        <v>8357352.6600000001</v>
      </c>
      <c r="D1425" s="43">
        <v>86185.56</v>
      </c>
      <c r="E1425" s="44"/>
      <c r="F1425" s="45"/>
      <c r="G1425" s="45">
        <v>5719355.4299999997</v>
      </c>
      <c r="H1425" s="44">
        <v>1826886.2</v>
      </c>
      <c r="I1425" s="44">
        <v>724925.47</v>
      </c>
      <c r="J1425" s="44"/>
      <c r="K1425" s="44"/>
      <c r="L1425" s="30"/>
      <c r="M1425" s="44"/>
      <c r="N1425" s="44"/>
      <c r="O1425" s="48"/>
      <c r="P1425" s="44"/>
      <c r="Q1425" s="44"/>
      <c r="R1425" s="44"/>
      <c r="S1425" s="44"/>
    </row>
    <row r="1426" spans="1:19" hidden="1" x14ac:dyDescent="0.25">
      <c r="A1426" s="35">
        <v>604</v>
      </c>
      <c r="B1426" s="46" t="s">
        <v>93</v>
      </c>
      <c r="C1426" s="95">
        <f t="shared" si="98"/>
        <v>747583.56</v>
      </c>
      <c r="D1426" s="43">
        <v>7709.49</v>
      </c>
      <c r="E1426" s="44"/>
      <c r="F1426" s="44"/>
      <c r="G1426" s="44">
        <v>573499.75</v>
      </c>
      <c r="H1426" s="44"/>
      <c r="I1426" s="44">
        <v>166374.32</v>
      </c>
      <c r="J1426" s="44"/>
      <c r="K1426" s="44"/>
      <c r="L1426" s="30"/>
      <c r="M1426" s="44"/>
      <c r="N1426" s="44"/>
      <c r="O1426" s="45"/>
      <c r="P1426" s="44"/>
      <c r="Q1426" s="44"/>
      <c r="R1426" s="44"/>
      <c r="S1426" s="44"/>
    </row>
    <row r="1427" spans="1:19" hidden="1" x14ac:dyDescent="0.25">
      <c r="A1427" s="35">
        <v>605</v>
      </c>
      <c r="B1427" s="46" t="s">
        <v>702</v>
      </c>
      <c r="C1427" s="95">
        <f t="shared" si="98"/>
        <v>11544801.02</v>
      </c>
      <c r="D1427" s="43">
        <v>209810.67</v>
      </c>
      <c r="E1427" s="44"/>
      <c r="F1427" s="44">
        <v>1527048.81</v>
      </c>
      <c r="G1427" s="48">
        <v>5264840.97</v>
      </c>
      <c r="H1427" s="44">
        <v>2616222.88</v>
      </c>
      <c r="I1427" s="44">
        <v>1076334.83</v>
      </c>
      <c r="J1427" s="45">
        <v>850542.86</v>
      </c>
      <c r="K1427" s="44"/>
      <c r="L1427" s="30"/>
      <c r="M1427" s="44"/>
      <c r="N1427" s="44"/>
      <c r="O1427" s="44"/>
      <c r="P1427" s="44"/>
      <c r="Q1427" s="44"/>
      <c r="R1427" s="44"/>
      <c r="S1427" s="44"/>
    </row>
    <row r="1428" spans="1:19" hidden="1" x14ac:dyDescent="0.25">
      <c r="A1428" s="35">
        <v>606</v>
      </c>
      <c r="B1428" s="46" t="s">
        <v>703</v>
      </c>
      <c r="C1428" s="95">
        <f t="shared" si="98"/>
        <v>6901283.0300000003</v>
      </c>
      <c r="D1428" s="43">
        <v>125421.2</v>
      </c>
      <c r="E1428" s="44"/>
      <c r="F1428" s="44"/>
      <c r="G1428" s="44">
        <v>1699915.18</v>
      </c>
      <c r="H1428" s="48">
        <v>1323208.97</v>
      </c>
      <c r="I1428" s="48">
        <v>673172.87</v>
      </c>
      <c r="J1428" s="48"/>
      <c r="K1428" s="44"/>
      <c r="L1428" s="30"/>
      <c r="M1428" s="44"/>
      <c r="N1428" s="44"/>
      <c r="O1428" s="48"/>
      <c r="P1428" s="47">
        <v>3079564.81</v>
      </c>
      <c r="Q1428" s="48"/>
      <c r="R1428" s="44"/>
      <c r="S1428" s="44"/>
    </row>
    <row r="1429" spans="1:19" hidden="1" x14ac:dyDescent="0.25">
      <c r="A1429" s="35">
        <v>607</v>
      </c>
      <c r="B1429" s="46" t="s">
        <v>704</v>
      </c>
      <c r="C1429" s="95">
        <f t="shared" si="98"/>
        <v>4651537.99</v>
      </c>
      <c r="D1429" s="43">
        <f>ROUND((F1429+G1429+H1429+I1429+J1429+K1429+M1429+O1429+P1429+Q1429+R1429+S1429)*0.0214,2)</f>
        <v>97457.33</v>
      </c>
      <c r="E1429" s="44"/>
      <c r="F1429" s="47"/>
      <c r="G1429" s="48">
        <v>2600328.67</v>
      </c>
      <c r="H1429" s="48">
        <v>806428.64</v>
      </c>
      <c r="I1429" s="48">
        <v>402332.43</v>
      </c>
      <c r="J1429" s="48">
        <v>256117.72</v>
      </c>
      <c r="K1429" s="44"/>
      <c r="L1429" s="30"/>
      <c r="M1429" s="44"/>
      <c r="N1429" s="44"/>
      <c r="O1429" s="44"/>
      <c r="P1429" s="48">
        <v>488873.2</v>
      </c>
      <c r="Q1429" s="48"/>
      <c r="R1429" s="44"/>
      <c r="S1429" s="44"/>
    </row>
    <row r="1430" spans="1:19" hidden="1" x14ac:dyDescent="0.25">
      <c r="A1430" s="35">
        <v>608</v>
      </c>
      <c r="B1430" s="46" t="s">
        <v>705</v>
      </c>
      <c r="C1430" s="95">
        <f t="shared" si="98"/>
        <v>19792719.329999998</v>
      </c>
      <c r="D1430" s="43">
        <v>204113.27</v>
      </c>
      <c r="E1430" s="44"/>
      <c r="F1430" s="47"/>
      <c r="G1430" s="44">
        <v>7246847.4199999999</v>
      </c>
      <c r="H1430" s="44">
        <v>1836554.56</v>
      </c>
      <c r="I1430" s="44">
        <v>856432.96</v>
      </c>
      <c r="J1430" s="44"/>
      <c r="K1430" s="44"/>
      <c r="L1430" s="30"/>
      <c r="M1430" s="44"/>
      <c r="N1430" s="44" t="s">
        <v>102</v>
      </c>
      <c r="O1430" s="48">
        <v>8939012.6400000006</v>
      </c>
      <c r="P1430" s="48">
        <v>709758.48</v>
      </c>
      <c r="Q1430" s="48"/>
      <c r="R1430" s="44"/>
      <c r="S1430" s="44"/>
    </row>
    <row r="1431" spans="1:19" hidden="1" x14ac:dyDescent="0.25">
      <c r="A1431" s="35">
        <v>609</v>
      </c>
      <c r="B1431" s="46" t="s">
        <v>706</v>
      </c>
      <c r="C1431" s="95">
        <f t="shared" si="98"/>
        <v>6668347.4400000004</v>
      </c>
      <c r="D1431" s="43">
        <v>68767.62</v>
      </c>
      <c r="E1431" s="44"/>
      <c r="F1431" s="47"/>
      <c r="G1431" s="47">
        <v>6599579.8200000003</v>
      </c>
      <c r="H1431" s="47"/>
      <c r="I1431" s="47"/>
      <c r="J1431" s="45"/>
      <c r="K1431" s="44"/>
      <c r="L1431" s="30"/>
      <c r="M1431" s="44"/>
      <c r="N1431" s="44"/>
      <c r="O1431" s="47"/>
      <c r="P1431" s="44"/>
      <c r="Q1431" s="47"/>
      <c r="R1431" s="44"/>
      <c r="S1431" s="44"/>
    </row>
    <row r="1432" spans="1:19" hidden="1" x14ac:dyDescent="0.25">
      <c r="A1432" s="35">
        <v>610</v>
      </c>
      <c r="B1432" s="46" t="s">
        <v>707</v>
      </c>
      <c r="C1432" s="95">
        <f t="shared" si="98"/>
        <v>4460647.97</v>
      </c>
      <c r="D1432" s="43">
        <v>46000.630000000005</v>
      </c>
      <c r="E1432" s="44"/>
      <c r="F1432" s="45"/>
      <c r="G1432" s="45"/>
      <c r="H1432" s="45">
        <v>2347990.75</v>
      </c>
      <c r="I1432" s="45">
        <v>869633.86</v>
      </c>
      <c r="J1432" s="45"/>
      <c r="K1432" s="48"/>
      <c r="L1432" s="23"/>
      <c r="M1432" s="48"/>
      <c r="N1432" s="48"/>
      <c r="O1432" s="48"/>
      <c r="P1432" s="48">
        <v>1197022.73</v>
      </c>
      <c r="Q1432" s="45"/>
      <c r="R1432" s="44"/>
      <c r="S1432" s="44"/>
    </row>
    <row r="1433" spans="1:19" hidden="1" x14ac:dyDescent="0.25">
      <c r="A1433" s="35">
        <v>611</v>
      </c>
      <c r="B1433" s="46" t="s">
        <v>708</v>
      </c>
      <c r="C1433" s="95">
        <f t="shared" si="98"/>
        <v>15381310.82</v>
      </c>
      <c r="D1433" s="43">
        <v>129304.42</v>
      </c>
      <c r="E1433" s="44"/>
      <c r="F1433" s="48">
        <v>2008172.26</v>
      </c>
      <c r="G1433" s="45">
        <v>2702156.73</v>
      </c>
      <c r="H1433" s="45">
        <v>3088114.55</v>
      </c>
      <c r="I1433" s="45">
        <v>1476767.45</v>
      </c>
      <c r="J1433" s="45">
        <v>980161.74</v>
      </c>
      <c r="K1433" s="48"/>
      <c r="L1433" s="23"/>
      <c r="M1433" s="48"/>
      <c r="N1433" s="48"/>
      <c r="O1433" s="48"/>
      <c r="P1433" s="48"/>
      <c r="Q1433" s="45">
        <v>4996633.67</v>
      </c>
      <c r="R1433" s="44"/>
      <c r="S1433" s="44"/>
    </row>
    <row r="1434" spans="1:19" hidden="1" x14ac:dyDescent="0.25">
      <c r="A1434" s="35">
        <v>612</v>
      </c>
      <c r="B1434" s="46" t="s">
        <v>709</v>
      </c>
      <c r="C1434" s="95">
        <f t="shared" si="98"/>
        <v>3773942.02</v>
      </c>
      <c r="D1434" s="43">
        <v>68586.14</v>
      </c>
      <c r="E1434" s="44"/>
      <c r="F1434" s="44">
        <v>1582477.43</v>
      </c>
      <c r="G1434" s="47">
        <v>1245432.55</v>
      </c>
      <c r="H1434" s="44">
        <v>572682.34</v>
      </c>
      <c r="I1434" s="44">
        <v>304763.56</v>
      </c>
      <c r="J1434" s="44"/>
      <c r="K1434" s="44"/>
      <c r="L1434" s="30"/>
      <c r="M1434" s="44"/>
      <c r="N1434" s="48"/>
      <c r="O1434" s="48"/>
      <c r="P1434" s="44"/>
      <c r="Q1434" s="48"/>
      <c r="R1434" s="44"/>
      <c r="S1434" s="44"/>
    </row>
    <row r="1435" spans="1:19" hidden="1" x14ac:dyDescent="0.25">
      <c r="A1435" s="35">
        <v>613</v>
      </c>
      <c r="B1435" s="46" t="s">
        <v>710</v>
      </c>
      <c r="C1435" s="95">
        <f t="shared" si="98"/>
        <v>3004267.67</v>
      </c>
      <c r="D1435" s="43">
        <v>54598.38</v>
      </c>
      <c r="E1435" s="44"/>
      <c r="F1435" s="47"/>
      <c r="G1435" s="47">
        <v>1350307.62</v>
      </c>
      <c r="H1435" s="47">
        <v>560408.17000000004</v>
      </c>
      <c r="I1435" s="47">
        <v>277245.90000000002</v>
      </c>
      <c r="J1435" s="47"/>
      <c r="K1435" s="44"/>
      <c r="L1435" s="30"/>
      <c r="M1435" s="44"/>
      <c r="N1435" s="44"/>
      <c r="O1435" s="47"/>
      <c r="P1435" s="44">
        <v>761707.6</v>
      </c>
      <c r="Q1435" s="48"/>
      <c r="R1435" s="44"/>
      <c r="S1435" s="44"/>
    </row>
    <row r="1436" spans="1:19" hidden="1" x14ac:dyDescent="0.25">
      <c r="A1436" s="35">
        <v>614</v>
      </c>
      <c r="B1436" s="46" t="s">
        <v>711</v>
      </c>
      <c r="C1436" s="95">
        <f t="shared" si="98"/>
        <v>35078951.75</v>
      </c>
      <c r="D1436" s="43">
        <v>362268.83</v>
      </c>
      <c r="E1436" s="44"/>
      <c r="F1436" s="44"/>
      <c r="G1436" s="47">
        <v>9962535.8499999996</v>
      </c>
      <c r="H1436" s="44">
        <v>1449720.22</v>
      </c>
      <c r="I1436" s="44">
        <v>853287.51</v>
      </c>
      <c r="J1436" s="44"/>
      <c r="K1436" s="44"/>
      <c r="L1436" s="30"/>
      <c r="M1436" s="44"/>
      <c r="N1436" s="48" t="s">
        <v>102</v>
      </c>
      <c r="O1436" s="48">
        <v>17091991.280000001</v>
      </c>
      <c r="P1436" s="44">
        <v>5359148.0599999996</v>
      </c>
      <c r="Q1436" s="45"/>
      <c r="R1436" s="44"/>
      <c r="S1436" s="44"/>
    </row>
    <row r="1437" spans="1:19" hidden="1" x14ac:dyDescent="0.25">
      <c r="A1437" s="35">
        <v>615</v>
      </c>
      <c r="B1437" s="46" t="s">
        <v>712</v>
      </c>
      <c r="C1437" s="95">
        <f t="shared" si="98"/>
        <v>93798.49</v>
      </c>
      <c r="D1437" s="43">
        <v>967.3</v>
      </c>
      <c r="E1437" s="44"/>
      <c r="F1437" s="45"/>
      <c r="G1437" s="48"/>
      <c r="H1437" s="44"/>
      <c r="I1437" s="44">
        <v>92831.19</v>
      </c>
      <c r="J1437" s="44"/>
      <c r="K1437" s="44"/>
      <c r="L1437" s="30"/>
      <c r="M1437" s="44"/>
      <c r="N1437" s="44"/>
      <c r="O1437" s="44"/>
      <c r="P1437" s="44"/>
      <c r="Q1437" s="44"/>
      <c r="R1437" s="44"/>
      <c r="S1437" s="44"/>
    </row>
    <row r="1438" spans="1:19" hidden="1" x14ac:dyDescent="0.25">
      <c r="A1438" s="35">
        <v>616</v>
      </c>
      <c r="B1438" s="46" t="s">
        <v>713</v>
      </c>
      <c r="C1438" s="95">
        <f t="shared" si="98"/>
        <v>13808304.220000001</v>
      </c>
      <c r="D1438" s="43">
        <f>ROUND((F1438+G1438+H1438+I1438+J1438+K1438+M1438+O1438+P1438+Q1438+R1438+S1438)*0.0214,2)</f>
        <v>289306.55</v>
      </c>
      <c r="E1438" s="44"/>
      <c r="F1438" s="45"/>
      <c r="G1438" s="48">
        <v>4388632.1399999997</v>
      </c>
      <c r="H1438" s="48">
        <v>5630522.1299999999</v>
      </c>
      <c r="I1438" s="48">
        <v>2692572.33</v>
      </c>
      <c r="J1438" s="48"/>
      <c r="K1438" s="44"/>
      <c r="L1438" s="30"/>
      <c r="M1438" s="44"/>
      <c r="N1438" s="48"/>
      <c r="O1438" s="48"/>
      <c r="P1438" s="48">
        <v>807271.07</v>
      </c>
      <c r="Q1438" s="48"/>
      <c r="R1438" s="44"/>
      <c r="S1438" s="44"/>
    </row>
    <row r="1439" spans="1:19" hidden="1" x14ac:dyDescent="0.25">
      <c r="A1439" s="35">
        <v>617</v>
      </c>
      <c r="B1439" s="46" t="s">
        <v>714</v>
      </c>
      <c r="C1439" s="95">
        <f t="shared" si="98"/>
        <v>3726212.47</v>
      </c>
      <c r="D1439" s="43">
        <v>49960.26</v>
      </c>
      <c r="E1439" s="44"/>
      <c r="F1439" s="45"/>
      <c r="G1439" s="45">
        <v>3676252.21</v>
      </c>
      <c r="H1439" s="45"/>
      <c r="I1439" s="45"/>
      <c r="J1439" s="45"/>
      <c r="K1439" s="44"/>
      <c r="L1439" s="30"/>
      <c r="M1439" s="44"/>
      <c r="N1439" s="44"/>
      <c r="O1439" s="45"/>
      <c r="P1439" s="44"/>
      <c r="Q1439" s="44"/>
      <c r="R1439" s="44"/>
      <c r="S1439" s="44"/>
    </row>
    <row r="1440" spans="1:19" hidden="1" x14ac:dyDescent="0.25">
      <c r="A1440" s="35">
        <v>618</v>
      </c>
      <c r="B1440" s="46" t="s">
        <v>1053</v>
      </c>
      <c r="C1440" s="95">
        <f t="shared" si="98"/>
        <v>90755.15</v>
      </c>
      <c r="D1440" s="43"/>
      <c r="E1440" s="44">
        <v>90755.15</v>
      </c>
      <c r="F1440" s="45"/>
      <c r="G1440" s="45"/>
      <c r="H1440" s="45"/>
      <c r="I1440" s="45"/>
      <c r="J1440" s="45"/>
      <c r="K1440" s="44"/>
      <c r="L1440" s="30"/>
      <c r="M1440" s="44"/>
      <c r="N1440" s="44"/>
      <c r="O1440" s="45"/>
      <c r="P1440" s="44"/>
      <c r="Q1440" s="44"/>
      <c r="R1440" s="44"/>
      <c r="S1440" s="44"/>
    </row>
    <row r="1441" spans="1:19" hidden="1" x14ac:dyDescent="0.25">
      <c r="A1441" s="35">
        <v>619</v>
      </c>
      <c r="B1441" s="46" t="s">
        <v>716</v>
      </c>
      <c r="C1441" s="95">
        <f t="shared" si="98"/>
        <v>1982492.96</v>
      </c>
      <c r="D1441" s="43">
        <v>26580.85</v>
      </c>
      <c r="E1441" s="44"/>
      <c r="F1441" s="45"/>
      <c r="G1441" s="45">
        <v>1955912.11</v>
      </c>
      <c r="H1441" s="45"/>
      <c r="I1441" s="45"/>
      <c r="J1441" s="45"/>
      <c r="K1441" s="44"/>
      <c r="L1441" s="30"/>
      <c r="M1441" s="44"/>
      <c r="N1441" s="44"/>
      <c r="O1441" s="45"/>
      <c r="P1441" s="44"/>
      <c r="Q1441" s="44"/>
      <c r="R1441" s="44"/>
      <c r="S1441" s="44"/>
    </row>
    <row r="1442" spans="1:19" ht="23.25" hidden="1" customHeight="1" x14ac:dyDescent="0.25">
      <c r="A1442" s="154" t="s">
        <v>1171</v>
      </c>
      <c r="B1442" s="155"/>
      <c r="C1442" s="77">
        <f t="shared" si="98"/>
        <v>342705338.45999998</v>
      </c>
      <c r="D1442" s="49">
        <f t="shared" ref="D1442:S1442" si="99">ROUND(SUM(D1393:D1441),2)</f>
        <v>4875116.1100000003</v>
      </c>
      <c r="E1442" s="49">
        <f t="shared" si="99"/>
        <v>339410.99</v>
      </c>
      <c r="F1442" s="49">
        <f t="shared" si="99"/>
        <v>9635931.6999999993</v>
      </c>
      <c r="G1442" s="49">
        <f t="shared" si="99"/>
        <v>139831384.37</v>
      </c>
      <c r="H1442" s="49">
        <f t="shared" si="99"/>
        <v>53087634.060000002</v>
      </c>
      <c r="I1442" s="49">
        <f t="shared" si="99"/>
        <v>28896583.300000001</v>
      </c>
      <c r="J1442" s="49">
        <f t="shared" si="99"/>
        <v>6365510.3200000003</v>
      </c>
      <c r="K1442" s="49">
        <f t="shared" si="99"/>
        <v>0</v>
      </c>
      <c r="L1442" s="49">
        <f t="shared" si="99"/>
        <v>0</v>
      </c>
      <c r="M1442" s="49">
        <f t="shared" si="99"/>
        <v>0</v>
      </c>
      <c r="N1442" s="49">
        <f t="shared" si="99"/>
        <v>0</v>
      </c>
      <c r="O1442" s="49">
        <f t="shared" si="99"/>
        <v>47192089.420000002</v>
      </c>
      <c r="P1442" s="49">
        <f t="shared" si="99"/>
        <v>30967500.789999999</v>
      </c>
      <c r="Q1442" s="49">
        <f t="shared" si="99"/>
        <v>18425486.52</v>
      </c>
      <c r="R1442" s="49">
        <f t="shared" si="99"/>
        <v>2040995.53</v>
      </c>
      <c r="S1442" s="49">
        <f t="shared" si="99"/>
        <v>1047695.35</v>
      </c>
    </row>
    <row r="1443" spans="1:19" ht="15.75" hidden="1" x14ac:dyDescent="0.25">
      <c r="A1443" s="156" t="s">
        <v>1172</v>
      </c>
      <c r="B1443" s="157"/>
      <c r="C1443" s="158"/>
      <c r="D1443" s="61"/>
      <c r="E1443" s="44"/>
      <c r="F1443" s="44"/>
      <c r="G1443" s="44"/>
      <c r="H1443" s="44"/>
      <c r="I1443" s="44"/>
      <c r="J1443" s="44"/>
      <c r="K1443" s="44"/>
      <c r="L1443" s="28"/>
      <c r="M1443" s="44"/>
      <c r="N1443" s="49"/>
      <c r="O1443" s="44"/>
      <c r="P1443" s="44"/>
      <c r="Q1443" s="44"/>
      <c r="R1443" s="44"/>
      <c r="S1443" s="48"/>
    </row>
    <row r="1444" spans="1:19" hidden="1" x14ac:dyDescent="0.25">
      <c r="A1444" s="22">
        <v>620</v>
      </c>
      <c r="B1444" s="46" t="s">
        <v>718</v>
      </c>
      <c r="C1444" s="95">
        <f t="shared" ref="C1444:C1469" si="100">ROUND(SUM(D1444+E1444+F1444+G1444+H1444+I1444+J1444+K1444+M1444+O1444+P1444+Q1444+R1444+S1444),2)</f>
        <v>13522571.15</v>
      </c>
      <c r="D1444" s="43">
        <v>221986.75999999998</v>
      </c>
      <c r="E1444" s="44"/>
      <c r="F1444" s="44"/>
      <c r="G1444" s="44"/>
      <c r="H1444" s="44"/>
      <c r="I1444" s="44"/>
      <c r="J1444" s="44">
        <v>227112.95</v>
      </c>
      <c r="K1444" s="44"/>
      <c r="L1444" s="30"/>
      <c r="M1444" s="44"/>
      <c r="N1444" s="44" t="s">
        <v>102</v>
      </c>
      <c r="O1444" s="48">
        <v>13073471.439999999</v>
      </c>
      <c r="P1444" s="44"/>
      <c r="Q1444" s="47"/>
      <c r="R1444" s="44"/>
      <c r="S1444" s="44"/>
    </row>
    <row r="1445" spans="1:19" hidden="1" x14ac:dyDescent="0.25">
      <c r="A1445" s="22">
        <v>621</v>
      </c>
      <c r="B1445" s="46" t="s">
        <v>719</v>
      </c>
      <c r="C1445" s="95">
        <f t="shared" si="100"/>
        <v>3026360.55</v>
      </c>
      <c r="D1445" s="43">
        <v>47674.91</v>
      </c>
      <c r="E1445" s="44"/>
      <c r="F1445" s="44"/>
      <c r="G1445" s="44">
        <v>1968577.72</v>
      </c>
      <c r="H1445" s="44">
        <v>605384.61</v>
      </c>
      <c r="I1445" s="44">
        <v>218315.09999999998</v>
      </c>
      <c r="J1445" s="44">
        <v>186408.21</v>
      </c>
      <c r="K1445" s="44"/>
      <c r="L1445" s="30"/>
      <c r="M1445" s="44"/>
      <c r="N1445" s="44"/>
      <c r="O1445" s="48"/>
      <c r="P1445" s="44"/>
      <c r="Q1445" s="45"/>
      <c r="R1445" s="44"/>
      <c r="S1445" s="44"/>
    </row>
    <row r="1446" spans="1:19" hidden="1" x14ac:dyDescent="0.25">
      <c r="A1446" s="22">
        <v>622</v>
      </c>
      <c r="B1446" s="46" t="s">
        <v>720</v>
      </c>
      <c r="C1446" s="95">
        <f t="shared" si="100"/>
        <v>3390269.56</v>
      </c>
      <c r="D1446" s="43">
        <v>55654.720000000001</v>
      </c>
      <c r="E1446" s="44"/>
      <c r="F1446" s="47"/>
      <c r="G1446" s="47">
        <v>2567438.12</v>
      </c>
      <c r="H1446" s="47">
        <v>549779.92000000004</v>
      </c>
      <c r="I1446" s="47">
        <v>217396.8</v>
      </c>
      <c r="J1446" s="47"/>
      <c r="K1446" s="44"/>
      <c r="L1446" s="30"/>
      <c r="M1446" s="44"/>
      <c r="N1446" s="44"/>
      <c r="O1446" s="48"/>
      <c r="P1446" s="44"/>
      <c r="Q1446" s="48"/>
      <c r="R1446" s="44"/>
      <c r="S1446" s="44"/>
    </row>
    <row r="1447" spans="1:19" hidden="1" x14ac:dyDescent="0.25">
      <c r="A1447" s="22">
        <v>623</v>
      </c>
      <c r="B1447" s="46" t="s">
        <v>721</v>
      </c>
      <c r="C1447" s="95">
        <f t="shared" si="100"/>
        <v>2711107.89</v>
      </c>
      <c r="D1447" s="43">
        <v>36394.18</v>
      </c>
      <c r="E1447" s="44"/>
      <c r="F1447" s="48"/>
      <c r="G1447" s="44">
        <v>1954203.68</v>
      </c>
      <c r="H1447" s="48"/>
      <c r="I1447" s="48"/>
      <c r="J1447" s="48"/>
      <c r="K1447" s="44"/>
      <c r="L1447" s="30"/>
      <c r="M1447" s="44"/>
      <c r="N1447" s="44"/>
      <c r="O1447" s="45"/>
      <c r="P1447" s="44">
        <v>720510.03</v>
      </c>
      <c r="Q1447" s="48"/>
      <c r="R1447" s="44"/>
      <c r="S1447" s="44"/>
    </row>
    <row r="1448" spans="1:19" hidden="1" x14ac:dyDescent="0.25">
      <c r="A1448" s="22">
        <v>624</v>
      </c>
      <c r="B1448" s="46" t="s">
        <v>722</v>
      </c>
      <c r="C1448" s="95">
        <f t="shared" si="100"/>
        <v>352268.17</v>
      </c>
      <c r="D1448" s="43">
        <v>3329.63</v>
      </c>
      <c r="E1448" s="44"/>
      <c r="F1448" s="44"/>
      <c r="G1448" s="44"/>
      <c r="H1448" s="44"/>
      <c r="I1448" s="44"/>
      <c r="J1448" s="44"/>
      <c r="K1448" s="44">
        <v>348938.54</v>
      </c>
      <c r="L1448" s="30"/>
      <c r="M1448" s="44"/>
      <c r="N1448" s="44"/>
      <c r="O1448" s="45"/>
      <c r="P1448" s="44"/>
      <c r="Q1448" s="44"/>
      <c r="R1448" s="44"/>
      <c r="S1448" s="48"/>
    </row>
    <row r="1449" spans="1:19" hidden="1" x14ac:dyDescent="0.25">
      <c r="A1449" s="22">
        <v>625</v>
      </c>
      <c r="B1449" s="46" t="s">
        <v>944</v>
      </c>
      <c r="C1449" s="95">
        <f t="shared" si="100"/>
        <v>389030.55</v>
      </c>
      <c r="D1449" s="43"/>
      <c r="E1449" s="44">
        <v>389030.55</v>
      </c>
      <c r="F1449" s="47"/>
      <c r="G1449" s="44"/>
      <c r="H1449" s="44"/>
      <c r="I1449" s="44"/>
      <c r="J1449" s="44"/>
      <c r="K1449" s="44"/>
      <c r="L1449" s="30"/>
      <c r="M1449" s="44"/>
      <c r="N1449" s="44"/>
      <c r="O1449" s="45"/>
      <c r="P1449" s="44"/>
      <c r="Q1449" s="47"/>
      <c r="R1449" s="44"/>
      <c r="S1449" s="44"/>
    </row>
    <row r="1450" spans="1:19" hidden="1" x14ac:dyDescent="0.25">
      <c r="A1450" s="22">
        <v>626</v>
      </c>
      <c r="B1450" s="46" t="s">
        <v>945</v>
      </c>
      <c r="C1450" s="95">
        <f t="shared" si="100"/>
        <v>609183.31999999995</v>
      </c>
      <c r="D1450" s="43"/>
      <c r="E1450" s="44">
        <v>609183.31999999995</v>
      </c>
      <c r="F1450" s="44"/>
      <c r="G1450" s="44"/>
      <c r="H1450" s="44"/>
      <c r="I1450" s="44"/>
      <c r="J1450" s="44"/>
      <c r="K1450" s="44"/>
      <c r="L1450" s="30"/>
      <c r="M1450" s="44"/>
      <c r="N1450" s="44"/>
      <c r="O1450" s="45"/>
      <c r="P1450" s="44"/>
      <c r="Q1450" s="44"/>
      <c r="R1450" s="44"/>
      <c r="S1450" s="44"/>
    </row>
    <row r="1451" spans="1:19" hidden="1" x14ac:dyDescent="0.25">
      <c r="A1451" s="22">
        <v>627</v>
      </c>
      <c r="B1451" s="46" t="s">
        <v>723</v>
      </c>
      <c r="C1451" s="95">
        <f t="shared" si="100"/>
        <v>1127700.25</v>
      </c>
      <c r="D1451" s="43">
        <v>78325.070000000007</v>
      </c>
      <c r="E1451" s="44"/>
      <c r="F1451" s="44"/>
      <c r="G1451" s="44">
        <v>1049375.18</v>
      </c>
      <c r="H1451" s="44"/>
      <c r="I1451" s="44"/>
      <c r="J1451" s="44"/>
      <c r="K1451" s="44"/>
      <c r="L1451" s="44"/>
      <c r="M1451" s="30"/>
      <c r="N1451" s="44"/>
      <c r="O1451" s="44"/>
      <c r="P1451" s="44"/>
      <c r="Q1451" s="44"/>
      <c r="R1451" s="45"/>
      <c r="S1451" s="48"/>
    </row>
    <row r="1452" spans="1:19" hidden="1" x14ac:dyDescent="0.25">
      <c r="A1452" s="22">
        <v>628</v>
      </c>
      <c r="B1452" s="46" t="s">
        <v>946</v>
      </c>
      <c r="C1452" s="95">
        <f t="shared" si="100"/>
        <v>214293.09</v>
      </c>
      <c r="D1452" s="43"/>
      <c r="E1452" s="44">
        <v>214293.09</v>
      </c>
      <c r="F1452" s="44"/>
      <c r="G1452" s="44"/>
      <c r="H1452" s="44"/>
      <c r="I1452" s="44"/>
      <c r="J1452" s="44"/>
      <c r="K1452" s="44"/>
      <c r="L1452" s="30"/>
      <c r="M1452" s="44"/>
      <c r="N1452" s="44"/>
      <c r="O1452" s="45"/>
      <c r="P1452" s="44"/>
      <c r="Q1452" s="44"/>
      <c r="R1452" s="44"/>
      <c r="S1452" s="44"/>
    </row>
    <row r="1453" spans="1:19" hidden="1" x14ac:dyDescent="0.25">
      <c r="A1453" s="22">
        <v>629</v>
      </c>
      <c r="B1453" s="46" t="s">
        <v>947</v>
      </c>
      <c r="C1453" s="95">
        <f t="shared" si="100"/>
        <v>226059.62</v>
      </c>
      <c r="D1453" s="43"/>
      <c r="E1453" s="44">
        <v>226059.62</v>
      </c>
      <c r="F1453" s="44"/>
      <c r="G1453" s="44"/>
      <c r="H1453" s="44"/>
      <c r="I1453" s="44"/>
      <c r="J1453" s="44"/>
      <c r="K1453" s="44"/>
      <c r="L1453" s="30"/>
      <c r="M1453" s="44"/>
      <c r="N1453" s="44"/>
      <c r="O1453" s="45"/>
      <c r="P1453" s="44"/>
      <c r="Q1453" s="44"/>
      <c r="R1453" s="44"/>
      <c r="S1453" s="44"/>
    </row>
    <row r="1454" spans="1:19" hidden="1" x14ac:dyDescent="0.25">
      <c r="A1454" s="22">
        <v>630</v>
      </c>
      <c r="B1454" s="46" t="s">
        <v>948</v>
      </c>
      <c r="C1454" s="95">
        <f t="shared" si="100"/>
        <v>246067.98</v>
      </c>
      <c r="D1454" s="43"/>
      <c r="E1454" s="44">
        <v>246067.98</v>
      </c>
      <c r="F1454" s="44"/>
      <c r="G1454" s="44"/>
      <c r="H1454" s="44"/>
      <c r="I1454" s="44"/>
      <c r="J1454" s="44"/>
      <c r="K1454" s="44"/>
      <c r="L1454" s="30"/>
      <c r="M1454" s="44"/>
      <c r="N1454" s="44"/>
      <c r="O1454" s="45"/>
      <c r="P1454" s="44"/>
      <c r="Q1454" s="44"/>
      <c r="R1454" s="44"/>
      <c r="S1454" s="44"/>
    </row>
    <row r="1455" spans="1:19" hidden="1" x14ac:dyDescent="0.25">
      <c r="A1455" s="22">
        <v>631</v>
      </c>
      <c r="B1455" s="46" t="s">
        <v>949</v>
      </c>
      <c r="C1455" s="95">
        <f t="shared" si="100"/>
        <v>259799.83</v>
      </c>
      <c r="D1455" s="43"/>
      <c r="E1455" s="44">
        <v>259799.83</v>
      </c>
      <c r="F1455" s="44"/>
      <c r="G1455" s="44"/>
      <c r="H1455" s="44"/>
      <c r="I1455" s="44"/>
      <c r="J1455" s="44"/>
      <c r="K1455" s="44"/>
      <c r="L1455" s="30"/>
      <c r="M1455" s="44"/>
      <c r="N1455" s="44"/>
      <c r="O1455" s="45"/>
      <c r="P1455" s="44"/>
      <c r="Q1455" s="44"/>
      <c r="R1455" s="44"/>
      <c r="S1455" s="44"/>
    </row>
    <row r="1456" spans="1:19" hidden="1" x14ac:dyDescent="0.25">
      <c r="A1456" s="22">
        <v>632</v>
      </c>
      <c r="B1456" s="46" t="s">
        <v>725</v>
      </c>
      <c r="C1456" s="95">
        <f t="shared" si="100"/>
        <v>2546989.81</v>
      </c>
      <c r="D1456" s="43">
        <v>41811.43</v>
      </c>
      <c r="E1456" s="44"/>
      <c r="F1456" s="48"/>
      <c r="G1456" s="44"/>
      <c r="H1456" s="47"/>
      <c r="I1456" s="47"/>
      <c r="J1456" s="47"/>
      <c r="K1456" s="44"/>
      <c r="L1456" s="30"/>
      <c r="M1456" s="44"/>
      <c r="N1456" s="53" t="s">
        <v>102</v>
      </c>
      <c r="O1456" s="54">
        <v>2505178.38</v>
      </c>
      <c r="P1456" s="44"/>
      <c r="Q1456" s="45"/>
      <c r="R1456" s="44"/>
      <c r="S1456" s="44"/>
    </row>
    <row r="1457" spans="1:19" hidden="1" x14ac:dyDescent="0.25">
      <c r="A1457" s="22">
        <v>633</v>
      </c>
      <c r="B1457" s="46" t="s">
        <v>726</v>
      </c>
      <c r="C1457" s="95">
        <f t="shared" si="100"/>
        <v>5554878.1200000001</v>
      </c>
      <c r="D1457" s="43">
        <v>89741.84</v>
      </c>
      <c r="E1457" s="44"/>
      <c r="F1457" s="45"/>
      <c r="G1457" s="48">
        <v>2531421.21</v>
      </c>
      <c r="H1457" s="48">
        <v>1296886</v>
      </c>
      <c r="I1457" s="48">
        <v>465795.97</v>
      </c>
      <c r="J1457" s="48"/>
      <c r="K1457" s="44"/>
      <c r="L1457" s="30"/>
      <c r="M1457" s="44"/>
      <c r="N1457" s="44"/>
      <c r="O1457" s="48"/>
      <c r="P1457" s="44">
        <v>1171033.1000000001</v>
      </c>
      <c r="Q1457" s="44"/>
      <c r="R1457" s="44"/>
      <c r="S1457" s="44"/>
    </row>
    <row r="1458" spans="1:19" hidden="1" x14ac:dyDescent="0.25">
      <c r="A1458" s="22">
        <v>634</v>
      </c>
      <c r="B1458" s="46" t="s">
        <v>950</v>
      </c>
      <c r="C1458" s="95">
        <f t="shared" si="100"/>
        <v>323622.82</v>
      </c>
      <c r="D1458" s="43"/>
      <c r="E1458" s="44">
        <v>323622.82</v>
      </c>
      <c r="F1458" s="44"/>
      <c r="G1458" s="48"/>
      <c r="H1458" s="44"/>
      <c r="I1458" s="44"/>
      <c r="J1458" s="44"/>
      <c r="K1458" s="47"/>
      <c r="L1458" s="30"/>
      <c r="M1458" s="44"/>
      <c r="N1458" s="44"/>
      <c r="O1458" s="44"/>
      <c r="P1458" s="44"/>
      <c r="Q1458" s="44"/>
      <c r="R1458" s="44"/>
      <c r="S1458" s="44"/>
    </row>
    <row r="1459" spans="1:19" hidden="1" x14ac:dyDescent="0.25">
      <c r="A1459" s="22">
        <v>635</v>
      </c>
      <c r="B1459" s="46" t="s">
        <v>951</v>
      </c>
      <c r="C1459" s="95">
        <f t="shared" si="100"/>
        <v>355341.11</v>
      </c>
      <c r="D1459" s="43"/>
      <c r="E1459" s="44">
        <v>355341.11</v>
      </c>
      <c r="F1459" s="48"/>
      <c r="G1459" s="45"/>
      <c r="H1459" s="48"/>
      <c r="I1459" s="48"/>
      <c r="J1459" s="48"/>
      <c r="K1459" s="44"/>
      <c r="L1459" s="30"/>
      <c r="M1459" s="44"/>
      <c r="N1459" s="44"/>
      <c r="O1459" s="48"/>
      <c r="P1459" s="48"/>
      <c r="Q1459" s="44"/>
      <c r="R1459" s="44"/>
      <c r="S1459" s="44"/>
    </row>
    <row r="1460" spans="1:19" hidden="1" x14ac:dyDescent="0.25">
      <c r="A1460" s="22">
        <v>636</v>
      </c>
      <c r="B1460" s="46" t="s">
        <v>952</v>
      </c>
      <c r="C1460" s="95">
        <f t="shared" si="100"/>
        <v>242909.93</v>
      </c>
      <c r="D1460" s="43"/>
      <c r="E1460" s="44">
        <v>242909.93</v>
      </c>
      <c r="F1460" s="48"/>
      <c r="G1460" s="47"/>
      <c r="H1460" s="48"/>
      <c r="I1460" s="48"/>
      <c r="J1460" s="48"/>
      <c r="K1460" s="44"/>
      <c r="L1460" s="30"/>
      <c r="M1460" s="44"/>
      <c r="N1460" s="44"/>
      <c r="O1460" s="44"/>
      <c r="P1460" s="44"/>
      <c r="Q1460" s="44"/>
      <c r="R1460" s="44"/>
      <c r="S1460" s="44"/>
    </row>
    <row r="1461" spans="1:19" hidden="1" x14ac:dyDescent="0.25">
      <c r="A1461" s="22">
        <v>637</v>
      </c>
      <c r="B1461" s="46" t="s">
        <v>953</v>
      </c>
      <c r="C1461" s="95">
        <f t="shared" si="100"/>
        <v>383253.09</v>
      </c>
      <c r="D1461" s="43"/>
      <c r="E1461" s="44">
        <v>383253.09</v>
      </c>
      <c r="F1461" s="48"/>
      <c r="G1461" s="45"/>
      <c r="H1461" s="44"/>
      <c r="I1461" s="44"/>
      <c r="J1461" s="44"/>
      <c r="K1461" s="44"/>
      <c r="L1461" s="30"/>
      <c r="M1461" s="44"/>
      <c r="N1461" s="44"/>
      <c r="O1461" s="48"/>
      <c r="P1461" s="44"/>
      <c r="Q1461" s="48"/>
      <c r="R1461" s="44"/>
      <c r="S1461" s="44"/>
    </row>
    <row r="1462" spans="1:19" hidden="1" x14ac:dyDescent="0.25">
      <c r="A1462" s="22">
        <v>638</v>
      </c>
      <c r="B1462" s="46" t="s">
        <v>954</v>
      </c>
      <c r="C1462" s="95">
        <f t="shared" si="100"/>
        <v>280731.52000000002</v>
      </c>
      <c r="D1462" s="43"/>
      <c r="E1462" s="44">
        <v>280731.52000000002</v>
      </c>
      <c r="F1462" s="47"/>
      <c r="G1462" s="44"/>
      <c r="H1462" s="44"/>
      <c r="I1462" s="44"/>
      <c r="J1462" s="44"/>
      <c r="K1462" s="44"/>
      <c r="L1462" s="30"/>
      <c r="M1462" s="44"/>
      <c r="N1462" s="44"/>
      <c r="O1462" s="48"/>
      <c r="P1462" s="44"/>
      <c r="Q1462" s="45"/>
      <c r="R1462" s="44"/>
      <c r="S1462" s="44"/>
    </row>
    <row r="1463" spans="1:19" hidden="1" x14ac:dyDescent="0.25">
      <c r="A1463" s="22">
        <v>639</v>
      </c>
      <c r="B1463" s="42" t="s">
        <v>728</v>
      </c>
      <c r="C1463" s="95">
        <f t="shared" si="100"/>
        <v>7772951.6399999997</v>
      </c>
      <c r="D1463" s="43">
        <v>127600.9</v>
      </c>
      <c r="E1463" s="44"/>
      <c r="F1463" s="44"/>
      <c r="G1463" s="44">
        <v>7645350.7400000002</v>
      </c>
      <c r="H1463" s="44"/>
      <c r="I1463" s="44"/>
      <c r="J1463" s="44"/>
      <c r="K1463" s="44"/>
      <c r="L1463" s="30"/>
      <c r="M1463" s="44"/>
      <c r="N1463" s="44"/>
      <c r="O1463" s="47"/>
      <c r="P1463" s="44"/>
      <c r="Q1463" s="45"/>
      <c r="R1463" s="44"/>
      <c r="S1463" s="44"/>
    </row>
    <row r="1464" spans="1:19" hidden="1" x14ac:dyDescent="0.25">
      <c r="A1464" s="22">
        <v>640</v>
      </c>
      <c r="B1464" s="46" t="s">
        <v>729</v>
      </c>
      <c r="C1464" s="95">
        <f t="shared" si="100"/>
        <v>5714323.5700000003</v>
      </c>
      <c r="D1464" s="43">
        <v>60495.95</v>
      </c>
      <c r="E1464" s="44"/>
      <c r="F1464" s="45"/>
      <c r="G1464" s="45">
        <v>2669845.29</v>
      </c>
      <c r="H1464" s="45">
        <v>1438193.2</v>
      </c>
      <c r="I1464" s="45">
        <v>456996.57</v>
      </c>
      <c r="J1464" s="45">
        <v>1088792.56</v>
      </c>
      <c r="K1464" s="44"/>
      <c r="L1464" s="30"/>
      <c r="M1464" s="44"/>
      <c r="N1464" s="44"/>
      <c r="O1464" s="44"/>
      <c r="P1464" s="44"/>
      <c r="Q1464" s="45"/>
      <c r="R1464" s="44"/>
      <c r="S1464" s="48"/>
    </row>
    <row r="1465" spans="1:19" hidden="1" x14ac:dyDescent="0.25">
      <c r="A1465" s="22">
        <v>641</v>
      </c>
      <c r="B1465" s="42" t="s">
        <v>530</v>
      </c>
      <c r="C1465" s="95">
        <f t="shared" si="100"/>
        <v>5280374.6399999997</v>
      </c>
      <c r="D1465" s="43">
        <f>ROUND((F1465+G1465+H1465+I1465+J1465+K1465+M1465+O1465+P1465+Q1465+R1465+S1465)*0.0214,2)</f>
        <v>110632.48</v>
      </c>
      <c r="E1465" s="44"/>
      <c r="F1465" s="48"/>
      <c r="G1465" s="48">
        <v>2473192.38</v>
      </c>
      <c r="H1465" s="44">
        <v>1040337.84</v>
      </c>
      <c r="I1465" s="44">
        <v>325241.14</v>
      </c>
      <c r="J1465" s="44"/>
      <c r="K1465" s="44"/>
      <c r="L1465" s="30"/>
      <c r="M1465" s="44"/>
      <c r="N1465" s="44"/>
      <c r="O1465" s="47"/>
      <c r="P1465" s="44">
        <v>1330970.8</v>
      </c>
      <c r="Q1465" s="47"/>
      <c r="R1465" s="44"/>
      <c r="S1465" s="44"/>
    </row>
    <row r="1466" spans="1:19" hidden="1" x14ac:dyDescent="0.25">
      <c r="A1466" s="22">
        <v>642</v>
      </c>
      <c r="B1466" s="46" t="s">
        <v>731</v>
      </c>
      <c r="C1466" s="95">
        <f t="shared" si="100"/>
        <v>6158093.9500000002</v>
      </c>
      <c r="D1466" s="43">
        <v>101091.37</v>
      </c>
      <c r="E1466" s="44"/>
      <c r="F1466" s="44"/>
      <c r="G1466" s="44">
        <v>4149237.7599999998</v>
      </c>
      <c r="H1466" s="44">
        <v>506195.03</v>
      </c>
      <c r="I1466" s="44">
        <v>229457.18</v>
      </c>
      <c r="J1466" s="44"/>
      <c r="K1466" s="44"/>
      <c r="L1466" s="30"/>
      <c r="M1466" s="44"/>
      <c r="N1466" s="44"/>
      <c r="O1466" s="47"/>
      <c r="P1466" s="44">
        <v>1172112.6100000001</v>
      </c>
      <c r="Q1466" s="47"/>
      <c r="R1466" s="44"/>
      <c r="S1466" s="44"/>
    </row>
    <row r="1467" spans="1:19" hidden="1" x14ac:dyDescent="0.25">
      <c r="A1467" s="22">
        <v>643</v>
      </c>
      <c r="B1467" s="46" t="s">
        <v>732</v>
      </c>
      <c r="C1467" s="95">
        <f t="shared" si="100"/>
        <v>1217342.29</v>
      </c>
      <c r="D1467" s="43">
        <v>19983.91</v>
      </c>
      <c r="E1467" s="44"/>
      <c r="F1467" s="44"/>
      <c r="G1467" s="44">
        <v>799877.29</v>
      </c>
      <c r="H1467" s="44">
        <v>188410.54</v>
      </c>
      <c r="I1467" s="44">
        <v>72061</v>
      </c>
      <c r="J1467" s="44">
        <v>137009.54999999999</v>
      </c>
      <c r="K1467" s="44"/>
      <c r="L1467" s="30"/>
      <c r="M1467" s="44"/>
      <c r="N1467" s="44"/>
      <c r="O1467" s="47"/>
      <c r="P1467" s="44"/>
      <c r="Q1467" s="47"/>
      <c r="R1467" s="44"/>
      <c r="S1467" s="44"/>
    </row>
    <row r="1468" spans="1:19" hidden="1" x14ac:dyDescent="0.25">
      <c r="A1468" s="22">
        <v>644</v>
      </c>
      <c r="B1468" s="46" t="s">
        <v>733</v>
      </c>
      <c r="C1468" s="95">
        <f t="shared" si="100"/>
        <v>1027953.09</v>
      </c>
      <c r="D1468" s="43">
        <v>16874.89</v>
      </c>
      <c r="E1468" s="44"/>
      <c r="F1468" s="44"/>
      <c r="G1468" s="47">
        <v>410676.89</v>
      </c>
      <c r="H1468" s="44">
        <v>179271.05</v>
      </c>
      <c r="I1468" s="44">
        <v>79736.92</v>
      </c>
      <c r="J1468" s="44"/>
      <c r="K1468" s="48"/>
      <c r="L1468" s="30"/>
      <c r="M1468" s="44"/>
      <c r="N1468" s="44"/>
      <c r="O1468" s="47"/>
      <c r="P1468" s="44">
        <v>341393.33999999997</v>
      </c>
      <c r="Q1468" s="44"/>
      <c r="R1468" s="44"/>
      <c r="S1468" s="44"/>
    </row>
    <row r="1469" spans="1:19" hidden="1" x14ac:dyDescent="0.25">
      <c r="A1469" s="159" t="s">
        <v>1173</v>
      </c>
      <c r="B1469" s="160"/>
      <c r="C1469" s="77">
        <f t="shared" si="100"/>
        <v>62933477.539999999</v>
      </c>
      <c r="D1469" s="49">
        <f t="shared" ref="D1469:M1469" si="101">ROUND(SUM(D1444:D1468),2)</f>
        <v>1011598.04</v>
      </c>
      <c r="E1469" s="49">
        <f t="shared" si="101"/>
        <v>3530292.86</v>
      </c>
      <c r="F1469" s="49">
        <f t="shared" si="101"/>
        <v>0</v>
      </c>
      <c r="G1469" s="49">
        <f t="shared" si="101"/>
        <v>28219196.260000002</v>
      </c>
      <c r="H1469" s="49">
        <f t="shared" si="101"/>
        <v>5804458.1900000004</v>
      </c>
      <c r="I1469" s="49">
        <f t="shared" si="101"/>
        <v>2065000.68</v>
      </c>
      <c r="J1469" s="49">
        <f t="shared" si="101"/>
        <v>1639323.27</v>
      </c>
      <c r="K1469" s="49">
        <f t="shared" si="101"/>
        <v>348938.54</v>
      </c>
      <c r="L1469" s="49">
        <f t="shared" si="101"/>
        <v>0</v>
      </c>
      <c r="M1469" s="49">
        <f t="shared" si="101"/>
        <v>0</v>
      </c>
      <c r="N1469" s="116" t="s">
        <v>18</v>
      </c>
      <c r="O1469" s="49">
        <f>ROUND(SUM(O1444:O1468),2)</f>
        <v>15578649.82</v>
      </c>
      <c r="P1469" s="49">
        <f>ROUND(SUM(P1444:P1468),2)</f>
        <v>4736019.88</v>
      </c>
      <c r="Q1469" s="49">
        <f>ROUND(SUM(Q1444:Q1468),2)</f>
        <v>0</v>
      </c>
      <c r="R1469" s="49">
        <f>ROUND(SUM(R1444:R1468),2)</f>
        <v>0</v>
      </c>
      <c r="S1469" s="49">
        <f>ROUND(SUM(S1444:S1468),2)</f>
        <v>0</v>
      </c>
    </row>
    <row r="1470" spans="1:19" ht="15.75" x14ac:dyDescent="0.25">
      <c r="A1470" s="161" t="s">
        <v>955</v>
      </c>
      <c r="B1470" s="162"/>
      <c r="C1470" s="163"/>
      <c r="D1470" s="162"/>
      <c r="E1470" s="162"/>
      <c r="F1470" s="162"/>
      <c r="G1470" s="162"/>
      <c r="H1470" s="162"/>
      <c r="I1470" s="162"/>
      <c r="J1470" s="162"/>
      <c r="K1470" s="162"/>
      <c r="L1470" s="162"/>
      <c r="M1470" s="162"/>
      <c r="N1470" s="162"/>
      <c r="O1470" s="162"/>
      <c r="P1470" s="162"/>
      <c r="Q1470" s="162"/>
      <c r="R1470" s="162"/>
      <c r="S1470" s="164"/>
    </row>
    <row r="1471" spans="1:19" x14ac:dyDescent="0.25">
      <c r="A1471" s="84">
        <f>A1974</f>
        <v>462</v>
      </c>
      <c r="B1471" s="85" t="s">
        <v>956</v>
      </c>
      <c r="C1471" s="77">
        <f>ROUND(SUM(D1471+R1471+E1471+F1471+G1471+H1471+I1471+J1471+K1471+M1471+O1471+P1471+Q1471+S1471),2)</f>
        <v>5463494128.3400002</v>
      </c>
      <c r="D1471" s="49">
        <f t="shared" ref="D1471:M1471" si="102">D1477+D1483+D1493+D1516+D1539+D1556+D1610+D1637+D1718+D1726+D1766+D1769+D1780+D1793+D1801+D1888+D1897+D1927+D1939+D1953+D1975</f>
        <v>106248796.52999999</v>
      </c>
      <c r="E1471" s="49">
        <f t="shared" si="102"/>
        <v>30954093.619999997</v>
      </c>
      <c r="F1471" s="49">
        <f t="shared" si="102"/>
        <v>215429667.04999998</v>
      </c>
      <c r="G1471" s="49">
        <f t="shared" si="102"/>
        <v>722712406.20000017</v>
      </c>
      <c r="H1471" s="49">
        <f t="shared" si="102"/>
        <v>338130184.51999998</v>
      </c>
      <c r="I1471" s="49">
        <f t="shared" si="102"/>
        <v>162849436.39000005</v>
      </c>
      <c r="J1471" s="49">
        <f t="shared" si="102"/>
        <v>290224979.36000007</v>
      </c>
      <c r="K1471" s="49">
        <f t="shared" si="102"/>
        <v>4241072.4000000004</v>
      </c>
      <c r="L1471" s="49">
        <f t="shared" si="102"/>
        <v>111</v>
      </c>
      <c r="M1471" s="49">
        <f t="shared" si="102"/>
        <v>458493691.92000002</v>
      </c>
      <c r="N1471" s="49" t="s">
        <v>18</v>
      </c>
      <c r="O1471" s="49">
        <f>O1477+O1483+O1493+O1516+O1539+O1556+O1610+O1637+O1718+O1726+O1766+O1769+O1780+O1793+O1801+O1888+O1897+O1927+O1939+O1953+O1975</f>
        <v>1245787278.3500001</v>
      </c>
      <c r="P1471" s="49">
        <f>P1477+P1483+P1493+P1516+P1539+P1556+P1610+P1637+P1718+P1726+P1766+P1769+P1780+P1793+P1801+P1888+P1897+P1927+P1939+P1953+P1975</f>
        <v>144550865.95999998</v>
      </c>
      <c r="Q1471" s="49">
        <f>Q1477+Q1483+Q1493+Q1516+Q1539+Q1556+Q1610+Q1637+Q1718+Q1726+Q1766+Q1769+Q1780+Q1793+Q1801+Q1888+Q1897+Q1927+Q1939+Q1953+Q1975</f>
        <v>774142258.59000003</v>
      </c>
      <c r="R1471" s="49">
        <f>R1477+R1483+R1493+R1516+R1539+R1556+R1610+R1637+R1718+R1726+R1766+R1769+R1780+R1793+R1801+R1888+R1897+R1927+R1939+R1953+R1975</f>
        <v>968590796.13999987</v>
      </c>
      <c r="S1471" s="49">
        <f>S1477+S1483+S1493+S1516+S1539+S1556+S1610+S1637+S1718+S1726+S1766+S1769+S1780+S1793+S1801+S1888+S1897+S1927+S1939+S1953+S1975</f>
        <v>1138601.31</v>
      </c>
    </row>
    <row r="1472" spans="1:19" ht="15.75" hidden="1" x14ac:dyDescent="0.25">
      <c r="A1472" s="165" t="s">
        <v>1056</v>
      </c>
      <c r="B1472" s="165"/>
      <c r="C1472" s="166"/>
      <c r="D1472" s="115"/>
      <c r="E1472" s="44"/>
      <c r="F1472" s="50"/>
      <c r="G1472" s="50"/>
      <c r="H1472" s="50"/>
      <c r="I1472" s="50"/>
      <c r="J1472" s="50"/>
      <c r="K1472" s="50"/>
      <c r="L1472" s="23"/>
      <c r="M1472" s="50"/>
      <c r="N1472" s="51"/>
      <c r="O1472" s="50"/>
      <c r="P1472" s="50"/>
      <c r="Q1472" s="50"/>
      <c r="R1472" s="50"/>
      <c r="S1472" s="50"/>
    </row>
    <row r="1473" spans="1:19" hidden="1" x14ac:dyDescent="0.25">
      <c r="A1473" s="23">
        <v>1</v>
      </c>
      <c r="B1473" s="74" t="s">
        <v>22</v>
      </c>
      <c r="C1473" s="95">
        <f>ROUND(SUM(D1473+E1473+F1473+G1473+H1473+I1473+J1473+K1473+M1473+O1473+P1473+Q1473+R1473+S1473),2)</f>
        <v>843957.14</v>
      </c>
      <c r="D1473" s="43">
        <v>17601.38</v>
      </c>
      <c r="E1473" s="44"/>
      <c r="F1473" s="47"/>
      <c r="G1473" s="47"/>
      <c r="H1473" s="47">
        <v>500475.01</v>
      </c>
      <c r="I1473" s="47">
        <v>94345.52</v>
      </c>
      <c r="J1473" s="47">
        <v>231535.23</v>
      </c>
      <c r="K1473" s="44"/>
      <c r="L1473" s="30"/>
      <c r="M1473" s="44"/>
      <c r="N1473" s="44"/>
      <c r="O1473" s="48"/>
      <c r="P1473" s="44"/>
      <c r="Q1473" s="48"/>
      <c r="R1473" s="44"/>
      <c r="S1473" s="44"/>
    </row>
    <row r="1474" spans="1:19" hidden="1" x14ac:dyDescent="0.25">
      <c r="A1474" s="23">
        <v>2</v>
      </c>
      <c r="B1474" s="42" t="s">
        <v>29</v>
      </c>
      <c r="C1474" s="95">
        <f>ROUND(SUM(D1474+E1474+F1474+G1474+H1474+I1474+J1474+K1474+M1474+O1474+P1474+Q1474+R1474+S1474),2)</f>
        <v>15959473.83</v>
      </c>
      <c r="D1474" s="43">
        <v>332847.14</v>
      </c>
      <c r="E1474" s="44"/>
      <c r="F1474" s="44"/>
      <c r="G1474" s="44"/>
      <c r="H1474" s="44"/>
      <c r="I1474" s="44"/>
      <c r="J1474" s="44"/>
      <c r="K1474" s="44"/>
      <c r="L1474" s="30"/>
      <c r="M1474" s="44"/>
      <c r="N1474" s="44"/>
      <c r="O1474" s="47"/>
      <c r="P1474" s="44"/>
      <c r="Q1474" s="45"/>
      <c r="R1474" s="44">
        <v>15626626.689999999</v>
      </c>
      <c r="S1474" s="44"/>
    </row>
    <row r="1475" spans="1:19" hidden="1" x14ac:dyDescent="0.25">
      <c r="A1475" s="23">
        <v>3</v>
      </c>
      <c r="B1475" s="42" t="s">
        <v>30</v>
      </c>
      <c r="C1475" s="95">
        <f>ROUND(SUM(D1475+E1475+F1475+G1475+H1475+I1475+J1475+K1475+M1475+O1475+P1475+Q1475+R1475+S1475),2)</f>
        <v>8546326.1500000004</v>
      </c>
      <c r="D1475" s="43">
        <v>178240.23</v>
      </c>
      <c r="E1475" s="44"/>
      <c r="F1475" s="44"/>
      <c r="G1475" s="44"/>
      <c r="H1475" s="44"/>
      <c r="I1475" s="44"/>
      <c r="J1475" s="44"/>
      <c r="K1475" s="48"/>
      <c r="L1475" s="30"/>
      <c r="M1475" s="44"/>
      <c r="N1475" s="44"/>
      <c r="O1475" s="44"/>
      <c r="P1475" s="44"/>
      <c r="Q1475" s="47"/>
      <c r="R1475" s="44">
        <v>8368085.9199999999</v>
      </c>
      <c r="S1475" s="44"/>
    </row>
    <row r="1476" spans="1:19" hidden="1" x14ac:dyDescent="0.25">
      <c r="A1476" s="23">
        <v>4</v>
      </c>
      <c r="B1476" s="42" t="s">
        <v>1026</v>
      </c>
      <c r="C1476" s="95">
        <f>ROUND(SUM(D1476+E1476+F1476+G1476+H1476+I1476+J1476+K1476+M1476+O1476+P1476+Q1476+R1476+S1476),2)</f>
        <v>8111132.2800000003</v>
      </c>
      <c r="D1476" s="43">
        <f>ROUND((F1476+G1476+H1476+I1476+J1476+K1476+M1476+O1476+P1476+Q1476+R1476+S1476)*0.0214,2)</f>
        <v>169941.48</v>
      </c>
      <c r="E1476" s="44"/>
      <c r="F1476" s="44"/>
      <c r="G1476" s="44"/>
      <c r="H1476" s="44"/>
      <c r="I1476" s="44"/>
      <c r="J1476" s="44"/>
      <c r="K1476" s="48"/>
      <c r="L1476" s="30"/>
      <c r="M1476" s="44"/>
      <c r="N1476" s="44"/>
      <c r="O1476" s="44"/>
      <c r="P1476" s="44"/>
      <c r="Q1476" s="47"/>
      <c r="R1476" s="44">
        <v>7941190.7999999998</v>
      </c>
      <c r="S1476" s="44"/>
    </row>
    <row r="1477" spans="1:19" hidden="1" x14ac:dyDescent="0.25">
      <c r="A1477" s="147" t="s">
        <v>1233</v>
      </c>
      <c r="B1477" s="147"/>
      <c r="C1477" s="77">
        <f>ROUND(SUM(D1477+E1477+F1477+G1477+H1477+I1477+J1477+K1477+M1477+O1477+P1477+Q1477+R1477+S1477),2)</f>
        <v>33460889.399999999</v>
      </c>
      <c r="D1477" s="49">
        <f t="shared" ref="D1477:S1477" si="103">ROUND(SUM(D1473:D1476),2)</f>
        <v>698630.23</v>
      </c>
      <c r="E1477" s="49">
        <f t="shared" si="103"/>
        <v>0</v>
      </c>
      <c r="F1477" s="49">
        <f t="shared" si="103"/>
        <v>0</v>
      </c>
      <c r="G1477" s="49">
        <f t="shared" si="103"/>
        <v>0</v>
      </c>
      <c r="H1477" s="49">
        <f t="shared" si="103"/>
        <v>500475.01</v>
      </c>
      <c r="I1477" s="49">
        <f t="shared" si="103"/>
        <v>94345.52</v>
      </c>
      <c r="J1477" s="49">
        <f t="shared" si="103"/>
        <v>231535.23</v>
      </c>
      <c r="K1477" s="49">
        <f t="shared" si="103"/>
        <v>0</v>
      </c>
      <c r="L1477" s="49">
        <f t="shared" si="103"/>
        <v>0</v>
      </c>
      <c r="M1477" s="49">
        <f t="shared" si="103"/>
        <v>0</v>
      </c>
      <c r="N1477" s="49">
        <f t="shared" si="103"/>
        <v>0</v>
      </c>
      <c r="O1477" s="49">
        <f t="shared" si="103"/>
        <v>0</v>
      </c>
      <c r="P1477" s="49">
        <f t="shared" si="103"/>
        <v>0</v>
      </c>
      <c r="Q1477" s="49">
        <f t="shared" si="103"/>
        <v>0</v>
      </c>
      <c r="R1477" s="49">
        <f t="shared" si="103"/>
        <v>31935903.41</v>
      </c>
      <c r="S1477" s="49">
        <f t="shared" si="103"/>
        <v>0</v>
      </c>
    </row>
    <row r="1478" spans="1:19" ht="15.75" hidden="1" x14ac:dyDescent="0.25">
      <c r="A1478" s="161" t="s">
        <v>1060</v>
      </c>
      <c r="B1478" s="162"/>
      <c r="C1478" s="167"/>
      <c r="D1478" s="30"/>
      <c r="E1478" s="44"/>
      <c r="F1478" s="50"/>
      <c r="G1478" s="50"/>
      <c r="H1478" s="50"/>
      <c r="I1478" s="50"/>
      <c r="J1478" s="50"/>
      <c r="K1478" s="50"/>
      <c r="L1478" s="23"/>
      <c r="M1478" s="50"/>
      <c r="N1478" s="51"/>
      <c r="O1478" s="50"/>
      <c r="P1478" s="50"/>
      <c r="Q1478" s="50"/>
      <c r="R1478" s="50"/>
      <c r="S1478" s="50"/>
    </row>
    <row r="1479" spans="1:19" hidden="1" x14ac:dyDescent="0.25">
      <c r="A1479" s="78">
        <v>5</v>
      </c>
      <c r="B1479" s="74" t="s">
        <v>1047</v>
      </c>
      <c r="C1479" s="95">
        <f>ROUND(SUM(D1479+E1479+F1479+G1479+H1479+I1479+J1479+K1479+M1479+O1479+P1479+Q1479+R1479+S1479),2)</f>
        <v>12076838.859999999</v>
      </c>
      <c r="D1479" s="43">
        <f>ROUND((F1479+G1479+H1479+I1479+J1479+K1479+M1479+O1479+P1479+Q1479+R1479+S1479)*0.0214,2)</f>
        <v>253029.52</v>
      </c>
      <c r="E1479" s="44"/>
      <c r="F1479" s="47"/>
      <c r="G1479" s="47"/>
      <c r="H1479" s="47"/>
      <c r="I1479" s="47"/>
      <c r="J1479" s="47"/>
      <c r="K1479" s="44"/>
      <c r="L1479" s="30"/>
      <c r="M1479" s="44"/>
      <c r="N1479" s="44" t="s">
        <v>102</v>
      </c>
      <c r="O1479" s="48">
        <v>11823809.34</v>
      </c>
      <c r="P1479" s="44"/>
      <c r="Q1479" s="44"/>
      <c r="R1479" s="44"/>
      <c r="S1479" s="44"/>
    </row>
    <row r="1480" spans="1:19" ht="24.75" hidden="1" customHeight="1" x14ac:dyDescent="0.25">
      <c r="A1480" s="78">
        <v>6</v>
      </c>
      <c r="B1480" s="42" t="s">
        <v>1048</v>
      </c>
      <c r="C1480" s="95">
        <f>ROUND(SUM(D1480+E1480+F1480+G1480+H1480+I1480+J1480+K1480+M1480+O1480+P1480+Q1480+R1480+S1480),2)</f>
        <v>5347498.99</v>
      </c>
      <c r="D1480" s="43">
        <f>ROUND((F1480+G1480+H1480+I1480+J1480+K1480+M1480+O1480+P1480+Q1480+R1480+S1480)*0.0214,2)</f>
        <v>112038.85</v>
      </c>
      <c r="E1480" s="44"/>
      <c r="F1480" s="44"/>
      <c r="G1480" s="44"/>
      <c r="H1480" s="44"/>
      <c r="I1480" s="44"/>
      <c r="J1480" s="44"/>
      <c r="K1480" s="44"/>
      <c r="L1480" s="30"/>
      <c r="M1480" s="44"/>
      <c r="N1480" s="44" t="s">
        <v>102</v>
      </c>
      <c r="O1480" s="48">
        <v>5235460.1399999997</v>
      </c>
      <c r="P1480" s="44"/>
      <c r="Q1480" s="45"/>
      <c r="R1480" s="44"/>
      <c r="S1480" s="44"/>
    </row>
    <row r="1481" spans="1:19" hidden="1" x14ac:dyDescent="0.25">
      <c r="A1481" s="78">
        <v>7</v>
      </c>
      <c r="B1481" s="74" t="s">
        <v>1111</v>
      </c>
      <c r="C1481" s="95">
        <f>ROUND(SUM(D1481+E1481+F1481+G1481+H1481+I1481+J1481+K1481+M1481+O1481+P1481+Q1481+R1481+S1481),2)</f>
        <v>151794.31</v>
      </c>
      <c r="D1481" s="43"/>
      <c r="E1481" s="43">
        <v>151794.31</v>
      </c>
      <c r="F1481" s="47"/>
      <c r="G1481" s="47"/>
      <c r="H1481" s="47"/>
      <c r="I1481" s="47"/>
      <c r="J1481" s="47"/>
      <c r="K1481" s="44"/>
      <c r="L1481" s="30"/>
      <c r="M1481" s="44"/>
      <c r="N1481" s="44"/>
      <c r="O1481" s="48"/>
      <c r="P1481" s="44"/>
      <c r="Q1481" s="44"/>
      <c r="R1481" s="44"/>
      <c r="S1481" s="44"/>
    </row>
    <row r="1482" spans="1:19" hidden="1" x14ac:dyDescent="0.25">
      <c r="A1482" s="78">
        <v>8</v>
      </c>
      <c r="B1482" s="74" t="s">
        <v>1112</v>
      </c>
      <c r="C1482" s="95">
        <f>ROUND(SUM(D1482+E1482+F1482+G1482+H1482+I1482+J1482+K1482+M1482+O1482+P1482+Q1482+R1482+S1482),2)</f>
        <v>141493.51999999999</v>
      </c>
      <c r="D1482" s="43"/>
      <c r="E1482" s="43">
        <v>141493.51999999999</v>
      </c>
      <c r="F1482" s="47"/>
      <c r="G1482" s="47"/>
      <c r="H1482" s="47"/>
      <c r="I1482" s="47"/>
      <c r="J1482" s="47"/>
      <c r="K1482" s="44"/>
      <c r="L1482" s="30"/>
      <c r="M1482" s="44"/>
      <c r="N1482" s="44"/>
      <c r="O1482" s="48"/>
      <c r="P1482" s="44"/>
      <c r="Q1482" s="44"/>
      <c r="R1482" s="44"/>
      <c r="S1482" s="44"/>
    </row>
    <row r="1483" spans="1:19" hidden="1" x14ac:dyDescent="0.25">
      <c r="A1483" s="154" t="s">
        <v>1234</v>
      </c>
      <c r="B1483" s="155"/>
      <c r="C1483" s="77">
        <f>ROUND(SUM(D1483+E1483+F1483+G1483+H1483+I1483+J1483+K1483+M1483+O1483+P1483+Q1483+R1483+S1483),2)</f>
        <v>17717625.68</v>
      </c>
      <c r="D1483" s="49">
        <f t="shared" ref="D1483:M1483" si="104">ROUND(SUM(D1479:D1482),2)</f>
        <v>365068.37</v>
      </c>
      <c r="E1483" s="49">
        <f t="shared" si="104"/>
        <v>293287.83</v>
      </c>
      <c r="F1483" s="49">
        <f t="shared" si="104"/>
        <v>0</v>
      </c>
      <c r="G1483" s="49">
        <f t="shared" si="104"/>
        <v>0</v>
      </c>
      <c r="H1483" s="49">
        <f t="shared" si="104"/>
        <v>0</v>
      </c>
      <c r="I1483" s="49">
        <f t="shared" si="104"/>
        <v>0</v>
      </c>
      <c r="J1483" s="49">
        <f t="shared" si="104"/>
        <v>0</v>
      </c>
      <c r="K1483" s="49">
        <f t="shared" si="104"/>
        <v>0</v>
      </c>
      <c r="L1483" s="49">
        <f t="shared" si="104"/>
        <v>0</v>
      </c>
      <c r="M1483" s="49">
        <f t="shared" si="104"/>
        <v>0</v>
      </c>
      <c r="N1483" s="49" t="s">
        <v>18</v>
      </c>
      <c r="O1483" s="49">
        <f>ROUND(SUM(O1479:O1482),2)</f>
        <v>17059269.48</v>
      </c>
      <c r="P1483" s="49">
        <f>ROUND(SUM(P1479:P1482),2)</f>
        <v>0</v>
      </c>
      <c r="Q1483" s="49">
        <f>ROUND(SUM(Q1479:Q1482),2)</f>
        <v>0</v>
      </c>
      <c r="R1483" s="49">
        <f>ROUND(SUM(R1479:R1482),2)</f>
        <v>0</v>
      </c>
      <c r="S1483" s="49">
        <f>ROUND(SUM(S1479:S1482),2)</f>
        <v>0</v>
      </c>
    </row>
    <row r="1484" spans="1:19" ht="15.75" hidden="1" x14ac:dyDescent="0.25">
      <c r="A1484" s="140" t="s">
        <v>1057</v>
      </c>
      <c r="B1484" s="141"/>
      <c r="C1484" s="142"/>
      <c r="D1484" s="115"/>
      <c r="E1484" s="44"/>
      <c r="F1484" s="44"/>
      <c r="G1484" s="44"/>
      <c r="H1484" s="44"/>
      <c r="I1484" s="44"/>
      <c r="J1484" s="44"/>
      <c r="K1484" s="44"/>
      <c r="L1484" s="23"/>
      <c r="M1484" s="44"/>
      <c r="N1484" s="57"/>
      <c r="O1484" s="44"/>
      <c r="P1484" s="44"/>
      <c r="Q1484" s="44"/>
      <c r="R1484" s="44"/>
      <c r="S1484" s="48"/>
    </row>
    <row r="1485" spans="1:19" hidden="1" x14ac:dyDescent="0.25">
      <c r="A1485" s="35">
        <v>9</v>
      </c>
      <c r="B1485" s="42" t="s">
        <v>33</v>
      </c>
      <c r="C1485" s="95">
        <f t="shared" ref="C1485:C1493" si="105">ROUND(SUM(D1485+E1485+F1485+G1485+H1485+I1485+J1485+K1485+M1485+O1485+P1485+Q1485+R1485+S1485),2)</f>
        <v>3455140.55</v>
      </c>
      <c r="D1485" s="43">
        <f t="shared" ref="D1485:D1492" si="106">ROUND((F1485+G1485+H1485+I1485+J1485+K1485+M1485+O1485+P1485+Q1485+R1485+S1485)*0.0214,2)</f>
        <v>72390.84</v>
      </c>
      <c r="E1485" s="44"/>
      <c r="F1485" s="47"/>
      <c r="G1485" s="47">
        <v>905327.1399999999</v>
      </c>
      <c r="H1485" s="47"/>
      <c r="I1485" s="47">
        <v>269855.32</v>
      </c>
      <c r="J1485" s="47"/>
      <c r="K1485" s="44"/>
      <c r="L1485" s="30"/>
      <c r="M1485" s="44"/>
      <c r="N1485" s="44" t="s">
        <v>102</v>
      </c>
      <c r="O1485" s="44">
        <v>2207567.25</v>
      </c>
      <c r="P1485" s="44"/>
      <c r="Q1485" s="48"/>
      <c r="R1485" s="44"/>
      <c r="S1485" s="44"/>
    </row>
    <row r="1486" spans="1:19" hidden="1" x14ac:dyDescent="0.25">
      <c r="A1486" s="35">
        <v>10</v>
      </c>
      <c r="B1486" s="42" t="s">
        <v>34</v>
      </c>
      <c r="C1486" s="95">
        <f t="shared" si="105"/>
        <v>1171029.32</v>
      </c>
      <c r="D1486" s="43">
        <f t="shared" si="106"/>
        <v>24534.98</v>
      </c>
      <c r="E1486" s="44"/>
      <c r="F1486" s="47"/>
      <c r="G1486" s="47"/>
      <c r="H1486" s="47"/>
      <c r="I1486" s="47"/>
      <c r="J1486" s="47"/>
      <c r="K1486" s="44"/>
      <c r="L1486" s="30"/>
      <c r="M1486" s="44"/>
      <c r="N1486" s="44"/>
      <c r="O1486" s="44"/>
      <c r="P1486" s="44">
        <v>1146494.3400000001</v>
      </c>
      <c r="Q1486" s="48"/>
      <c r="R1486" s="44"/>
      <c r="S1486" s="44"/>
    </row>
    <row r="1487" spans="1:19" hidden="1" x14ac:dyDescent="0.25">
      <c r="A1487" s="35">
        <v>11</v>
      </c>
      <c r="B1487" s="42" t="s">
        <v>35</v>
      </c>
      <c r="C1487" s="95">
        <f t="shared" si="105"/>
        <v>4057775.23</v>
      </c>
      <c r="D1487" s="43">
        <f t="shared" si="106"/>
        <v>85017.03</v>
      </c>
      <c r="E1487" s="44"/>
      <c r="F1487" s="47"/>
      <c r="G1487" s="47">
        <v>3431754.15</v>
      </c>
      <c r="H1487" s="47"/>
      <c r="I1487" s="47">
        <v>252897.84</v>
      </c>
      <c r="J1487" s="47">
        <v>288106.21000000002</v>
      </c>
      <c r="K1487" s="44"/>
      <c r="L1487" s="30"/>
      <c r="M1487" s="44"/>
      <c r="N1487" s="44"/>
      <c r="O1487" s="44"/>
      <c r="P1487" s="44"/>
      <c r="Q1487" s="48"/>
      <c r="R1487" s="44"/>
      <c r="S1487" s="44"/>
    </row>
    <row r="1488" spans="1:19" hidden="1" x14ac:dyDescent="0.25">
      <c r="A1488" s="35">
        <v>12</v>
      </c>
      <c r="B1488" s="42" t="s">
        <v>36</v>
      </c>
      <c r="C1488" s="95">
        <f t="shared" si="105"/>
        <v>3485948.54</v>
      </c>
      <c r="D1488" s="43">
        <f t="shared" si="106"/>
        <v>73036.320000000007</v>
      </c>
      <c r="E1488" s="44"/>
      <c r="F1488" s="47"/>
      <c r="G1488" s="47"/>
      <c r="H1488" s="47"/>
      <c r="I1488" s="47"/>
      <c r="J1488" s="47"/>
      <c r="K1488" s="44"/>
      <c r="L1488" s="30"/>
      <c r="M1488" s="44"/>
      <c r="N1488" s="44" t="s">
        <v>102</v>
      </c>
      <c r="O1488" s="44">
        <v>2001004.74</v>
      </c>
      <c r="P1488" s="44">
        <v>1086709.72</v>
      </c>
      <c r="Q1488" s="48"/>
      <c r="R1488" s="44"/>
      <c r="S1488" s="44">
        <v>325197.76</v>
      </c>
    </row>
    <row r="1489" spans="1:19" hidden="1" x14ac:dyDescent="0.25">
      <c r="A1489" s="35">
        <v>13</v>
      </c>
      <c r="B1489" s="42" t="s">
        <v>37</v>
      </c>
      <c r="C1489" s="95">
        <f t="shared" si="105"/>
        <v>3904546.55</v>
      </c>
      <c r="D1489" s="43">
        <v>81272.070000000007</v>
      </c>
      <c r="E1489" s="44"/>
      <c r="F1489" s="47"/>
      <c r="G1489" s="47">
        <v>3216165.52</v>
      </c>
      <c r="H1489" s="47"/>
      <c r="I1489" s="47">
        <v>277428.53000000003</v>
      </c>
      <c r="J1489" s="47">
        <v>329680.43</v>
      </c>
      <c r="K1489" s="44"/>
      <c r="L1489" s="30"/>
      <c r="M1489" s="44"/>
      <c r="N1489" s="44"/>
      <c r="O1489" s="44"/>
      <c r="P1489" s="44"/>
      <c r="Q1489" s="48"/>
      <c r="R1489" s="44"/>
      <c r="S1489" s="44"/>
    </row>
    <row r="1490" spans="1:19" hidden="1" x14ac:dyDescent="0.25">
      <c r="A1490" s="35">
        <v>14</v>
      </c>
      <c r="B1490" s="42" t="s">
        <v>38</v>
      </c>
      <c r="C1490" s="95">
        <f t="shared" si="105"/>
        <v>3793255.71</v>
      </c>
      <c r="D1490" s="43">
        <v>75711.91</v>
      </c>
      <c r="E1490" s="44"/>
      <c r="F1490" s="47"/>
      <c r="G1490" s="47">
        <v>889594.64</v>
      </c>
      <c r="H1490" s="47"/>
      <c r="I1490" s="47"/>
      <c r="J1490" s="47">
        <v>413394.03</v>
      </c>
      <c r="K1490" s="44"/>
      <c r="L1490" s="30"/>
      <c r="M1490" s="44"/>
      <c r="N1490" s="44" t="s">
        <v>102</v>
      </c>
      <c r="O1490" s="44">
        <v>2234950.88</v>
      </c>
      <c r="P1490" s="44"/>
      <c r="Q1490" s="48"/>
      <c r="R1490" s="44"/>
      <c r="S1490" s="44">
        <v>179604.25</v>
      </c>
    </row>
    <row r="1491" spans="1:19" hidden="1" x14ac:dyDescent="0.25">
      <c r="A1491" s="35">
        <v>15</v>
      </c>
      <c r="B1491" s="42" t="s">
        <v>39</v>
      </c>
      <c r="C1491" s="95">
        <f t="shared" si="105"/>
        <v>1364551.01</v>
      </c>
      <c r="D1491" s="43">
        <f t="shared" si="106"/>
        <v>28589.57</v>
      </c>
      <c r="E1491" s="44"/>
      <c r="F1491" s="47">
        <v>388484.23</v>
      </c>
      <c r="G1491" s="47">
        <v>947477.21</v>
      </c>
      <c r="H1491" s="47"/>
      <c r="I1491" s="47"/>
      <c r="J1491" s="47"/>
      <c r="K1491" s="44"/>
      <c r="L1491" s="30"/>
      <c r="M1491" s="44"/>
      <c r="N1491" s="44"/>
      <c r="O1491" s="44"/>
      <c r="P1491" s="44"/>
      <c r="Q1491" s="48"/>
      <c r="R1491" s="44"/>
      <c r="S1491" s="44"/>
    </row>
    <row r="1492" spans="1:19" hidden="1" x14ac:dyDescent="0.25">
      <c r="A1492" s="35">
        <v>16</v>
      </c>
      <c r="B1492" s="42" t="s">
        <v>40</v>
      </c>
      <c r="C1492" s="95">
        <f t="shared" si="105"/>
        <v>3677524.78</v>
      </c>
      <c r="D1492" s="43">
        <f t="shared" si="106"/>
        <v>77050.16</v>
      </c>
      <c r="E1492" s="44"/>
      <c r="F1492" s="47">
        <v>388484.23</v>
      </c>
      <c r="G1492" s="47">
        <v>1077749.43</v>
      </c>
      <c r="H1492" s="47"/>
      <c r="I1492" s="47"/>
      <c r="J1492" s="47"/>
      <c r="K1492" s="44"/>
      <c r="L1492" s="30"/>
      <c r="M1492" s="44"/>
      <c r="N1492" s="44" t="s">
        <v>102</v>
      </c>
      <c r="O1492" s="44">
        <v>2007055.47</v>
      </c>
      <c r="P1492" s="44"/>
      <c r="Q1492" s="48"/>
      <c r="R1492" s="44"/>
      <c r="S1492" s="44">
        <v>127185.49</v>
      </c>
    </row>
    <row r="1493" spans="1:19" hidden="1" x14ac:dyDescent="0.25">
      <c r="A1493" s="136" t="s">
        <v>1227</v>
      </c>
      <c r="B1493" s="137"/>
      <c r="C1493" s="77">
        <f t="shared" si="105"/>
        <v>24909771.690000001</v>
      </c>
      <c r="D1493" s="49">
        <f t="shared" ref="D1493:M1493" si="107">ROUND(SUM(D1485:D1492),2)</f>
        <v>517602.88</v>
      </c>
      <c r="E1493" s="49">
        <f t="shared" si="107"/>
        <v>0</v>
      </c>
      <c r="F1493" s="49">
        <f t="shared" si="107"/>
        <v>776968.46</v>
      </c>
      <c r="G1493" s="49">
        <f t="shared" si="107"/>
        <v>10468068.09</v>
      </c>
      <c r="H1493" s="49">
        <f t="shared" si="107"/>
        <v>0</v>
      </c>
      <c r="I1493" s="49">
        <f t="shared" si="107"/>
        <v>800181.69</v>
      </c>
      <c r="J1493" s="49">
        <f t="shared" si="107"/>
        <v>1031180.67</v>
      </c>
      <c r="K1493" s="49">
        <f t="shared" si="107"/>
        <v>0</v>
      </c>
      <c r="L1493" s="49">
        <f t="shared" si="107"/>
        <v>0</v>
      </c>
      <c r="M1493" s="49">
        <f t="shared" si="107"/>
        <v>0</v>
      </c>
      <c r="N1493" s="116" t="s">
        <v>18</v>
      </c>
      <c r="O1493" s="49">
        <f>ROUND(SUM(O1485:O1492),2)</f>
        <v>8450578.3399999999</v>
      </c>
      <c r="P1493" s="49">
        <f>ROUND(SUM(P1485:P1492),2)</f>
        <v>2233204.06</v>
      </c>
      <c r="Q1493" s="49">
        <f>ROUND(SUM(Q1485:Q1492),2)</f>
        <v>0</v>
      </c>
      <c r="R1493" s="49">
        <f>ROUND(SUM(R1485:R1492),2)</f>
        <v>0</v>
      </c>
      <c r="S1493" s="49">
        <f>ROUND(SUM(S1485:S1492),2)</f>
        <v>631987.5</v>
      </c>
    </row>
    <row r="1494" spans="1:19" ht="15.75" hidden="1" x14ac:dyDescent="0.25">
      <c r="A1494" s="140" t="s">
        <v>1148</v>
      </c>
      <c r="B1494" s="141"/>
      <c r="C1494" s="142"/>
      <c r="D1494" s="115"/>
      <c r="E1494" s="44"/>
      <c r="F1494" s="44"/>
      <c r="G1494" s="44"/>
      <c r="H1494" s="44"/>
      <c r="I1494" s="44"/>
      <c r="J1494" s="44"/>
      <c r="K1494" s="44"/>
      <c r="L1494" s="23"/>
      <c r="M1494" s="44"/>
      <c r="N1494" s="48"/>
      <c r="O1494" s="44"/>
      <c r="P1494" s="44"/>
      <c r="Q1494" s="44"/>
      <c r="R1494" s="44"/>
      <c r="S1494" s="48"/>
    </row>
    <row r="1495" spans="1:19" hidden="1" x14ac:dyDescent="0.25">
      <c r="A1495" s="78">
        <v>17</v>
      </c>
      <c r="B1495" s="46" t="s">
        <v>42</v>
      </c>
      <c r="C1495" s="95">
        <f t="shared" ref="C1495:C1516" si="108">ROUND(SUM(D1495+E1495+F1495+G1495+H1495+I1495+J1495+K1495+M1495+O1495+P1495+Q1495+R1495+S1495),2)</f>
        <v>4029238.02</v>
      </c>
      <c r="D1495" s="43">
        <v>15883.19</v>
      </c>
      <c r="E1495" s="44"/>
      <c r="F1495" s="44"/>
      <c r="G1495" s="47">
        <v>832044.93</v>
      </c>
      <c r="H1495" s="44">
        <v>1640917.62</v>
      </c>
      <c r="I1495" s="44">
        <v>668075.66</v>
      </c>
      <c r="J1495" s="44">
        <v>872316.62</v>
      </c>
      <c r="K1495" s="44"/>
      <c r="L1495" s="30"/>
      <c r="M1495" s="44"/>
      <c r="N1495" s="44"/>
      <c r="O1495" s="48"/>
      <c r="P1495" s="44"/>
      <c r="Q1495" s="48"/>
      <c r="R1495" s="44"/>
      <c r="S1495" s="44"/>
    </row>
    <row r="1496" spans="1:19" hidden="1" x14ac:dyDescent="0.25">
      <c r="A1496" s="78">
        <v>18</v>
      </c>
      <c r="B1496" s="42" t="s">
        <v>736</v>
      </c>
      <c r="C1496" s="95">
        <f t="shared" si="108"/>
        <v>2580364.37</v>
      </c>
      <c r="D1496" s="43">
        <v>51413.57</v>
      </c>
      <c r="E1496" s="44"/>
      <c r="F1496" s="44"/>
      <c r="G1496" s="44"/>
      <c r="H1496" s="44"/>
      <c r="I1496" s="44"/>
      <c r="J1496" s="44"/>
      <c r="K1496" s="44"/>
      <c r="L1496" s="30"/>
      <c r="M1496" s="44"/>
      <c r="N1496" s="44"/>
      <c r="O1496" s="48"/>
      <c r="P1496" s="44"/>
      <c r="Q1496" s="45">
        <v>2528950.7999999998</v>
      </c>
      <c r="R1496" s="44"/>
      <c r="S1496" s="44"/>
    </row>
    <row r="1497" spans="1:19" hidden="1" x14ac:dyDescent="0.25">
      <c r="A1497" s="78">
        <v>19</v>
      </c>
      <c r="B1497" s="42" t="s">
        <v>737</v>
      </c>
      <c r="C1497" s="95">
        <f t="shared" si="108"/>
        <v>8869670.8200000003</v>
      </c>
      <c r="D1497" s="43">
        <f t="shared" ref="D1497:D1512" si="109">ROUND((F1497+G1497+H1497+I1497+J1497+K1497+M1497+O1497+P1497+Q1497+R1497+S1497)*0.0214,2)</f>
        <v>185834.11</v>
      </c>
      <c r="E1497" s="44"/>
      <c r="F1497" s="44"/>
      <c r="G1497" s="44"/>
      <c r="H1497" s="44"/>
      <c r="I1497" s="44"/>
      <c r="J1497" s="44"/>
      <c r="K1497" s="47"/>
      <c r="L1497" s="30"/>
      <c r="M1497" s="44"/>
      <c r="N1497" s="44"/>
      <c r="O1497" s="44"/>
      <c r="P1497" s="44"/>
      <c r="Q1497" s="48">
        <v>8683836.7100000009</v>
      </c>
      <c r="R1497" s="44"/>
      <c r="S1497" s="44"/>
    </row>
    <row r="1498" spans="1:19" hidden="1" x14ac:dyDescent="0.25">
      <c r="A1498" s="78">
        <v>20</v>
      </c>
      <c r="B1498" s="46" t="s">
        <v>738</v>
      </c>
      <c r="C1498" s="95">
        <f t="shared" si="108"/>
        <v>21619866.190000001</v>
      </c>
      <c r="D1498" s="43">
        <f t="shared" si="109"/>
        <v>452971.55</v>
      </c>
      <c r="E1498" s="44"/>
      <c r="F1498" s="47">
        <v>2424666.59</v>
      </c>
      <c r="G1498" s="47"/>
      <c r="H1498" s="47"/>
      <c r="I1498" s="47"/>
      <c r="J1498" s="47"/>
      <c r="K1498" s="48"/>
      <c r="L1498" s="30"/>
      <c r="M1498" s="44"/>
      <c r="N1498" s="44"/>
      <c r="O1498" s="44"/>
      <c r="P1498" s="44"/>
      <c r="Q1498" s="44"/>
      <c r="R1498" s="44">
        <v>18742228.050000001</v>
      </c>
      <c r="S1498" s="44"/>
    </row>
    <row r="1499" spans="1:19" hidden="1" x14ac:dyDescent="0.25">
      <c r="A1499" s="78">
        <v>21</v>
      </c>
      <c r="B1499" s="46" t="s">
        <v>739</v>
      </c>
      <c r="C1499" s="95">
        <f t="shared" si="108"/>
        <v>15391250.07</v>
      </c>
      <c r="D1499" s="43">
        <v>64442.29</v>
      </c>
      <c r="E1499" s="44"/>
      <c r="F1499" s="44">
        <v>175342.27</v>
      </c>
      <c r="G1499" s="44">
        <v>4068524.98</v>
      </c>
      <c r="H1499" s="44">
        <v>2646323.73</v>
      </c>
      <c r="I1499" s="44">
        <v>1037530.8</v>
      </c>
      <c r="J1499" s="44">
        <v>1166636.3999999999</v>
      </c>
      <c r="K1499" s="44"/>
      <c r="L1499" s="30"/>
      <c r="M1499" s="44"/>
      <c r="N1499" s="80"/>
      <c r="O1499" s="80"/>
      <c r="P1499" s="44"/>
      <c r="Q1499" s="45"/>
      <c r="R1499" s="44">
        <v>6232449.5999999996</v>
      </c>
      <c r="S1499" s="44"/>
    </row>
    <row r="1500" spans="1:19" hidden="1" x14ac:dyDescent="0.25">
      <c r="A1500" s="78">
        <v>22</v>
      </c>
      <c r="B1500" s="46" t="s">
        <v>740</v>
      </c>
      <c r="C1500" s="95">
        <f t="shared" si="108"/>
        <v>15089256.6</v>
      </c>
      <c r="D1500" s="43">
        <v>50041.39</v>
      </c>
      <c r="E1500" s="44"/>
      <c r="F1500" s="44">
        <v>1036769.08</v>
      </c>
      <c r="G1500" s="44">
        <v>1743531.73</v>
      </c>
      <c r="H1500" s="48">
        <v>1327100.53</v>
      </c>
      <c r="I1500" s="48">
        <v>240570</v>
      </c>
      <c r="J1500" s="48">
        <v>667525.55999999994</v>
      </c>
      <c r="K1500" s="44"/>
      <c r="L1500" s="30"/>
      <c r="M1500" s="44"/>
      <c r="N1500" s="44" t="s">
        <v>54</v>
      </c>
      <c r="O1500" s="47">
        <v>4470955.91</v>
      </c>
      <c r="P1500" s="44"/>
      <c r="Q1500" s="45"/>
      <c r="R1500" s="44">
        <v>5552762.4000000004</v>
      </c>
      <c r="S1500" s="44"/>
    </row>
    <row r="1501" spans="1:19" hidden="1" x14ac:dyDescent="0.25">
      <c r="A1501" s="78">
        <v>23</v>
      </c>
      <c r="B1501" s="46" t="s">
        <v>741</v>
      </c>
      <c r="C1501" s="95">
        <f t="shared" si="108"/>
        <v>26343282.84</v>
      </c>
      <c r="D1501" s="43">
        <f t="shared" si="109"/>
        <v>551934.85</v>
      </c>
      <c r="E1501" s="44"/>
      <c r="F1501" s="44">
        <v>2155679.52</v>
      </c>
      <c r="G1501" s="48"/>
      <c r="H1501" s="44"/>
      <c r="I1501" s="48"/>
      <c r="J1501" s="48"/>
      <c r="K1501" s="44"/>
      <c r="L1501" s="30"/>
      <c r="M1501" s="44"/>
      <c r="N1501" s="44" t="s">
        <v>54</v>
      </c>
      <c r="O1501" s="44">
        <v>8987853.4700000007</v>
      </c>
      <c r="P1501" s="44"/>
      <c r="Q1501" s="45"/>
      <c r="R1501" s="44">
        <v>14647815</v>
      </c>
      <c r="S1501" s="44"/>
    </row>
    <row r="1502" spans="1:19" hidden="1" x14ac:dyDescent="0.25">
      <c r="A1502" s="78">
        <v>24</v>
      </c>
      <c r="B1502" s="46" t="s">
        <v>742</v>
      </c>
      <c r="C1502" s="95">
        <f t="shared" si="108"/>
        <v>21996468.670000002</v>
      </c>
      <c r="D1502" s="43">
        <v>114660.67</v>
      </c>
      <c r="E1502" s="44"/>
      <c r="F1502" s="45">
        <v>1936809.6</v>
      </c>
      <c r="G1502" s="45"/>
      <c r="H1502" s="45">
        <v>3880604.4</v>
      </c>
      <c r="I1502" s="45">
        <v>1950152.4</v>
      </c>
      <c r="J1502" s="45">
        <v>2399677.2000000002</v>
      </c>
      <c r="K1502" s="44"/>
      <c r="L1502" s="30"/>
      <c r="M1502" s="44"/>
      <c r="N1502" s="44"/>
      <c r="O1502" s="44"/>
      <c r="P1502" s="44"/>
      <c r="Q1502" s="45"/>
      <c r="R1502" s="44">
        <v>11714564.4</v>
      </c>
      <c r="S1502" s="44"/>
    </row>
    <row r="1503" spans="1:19" hidden="1" x14ac:dyDescent="0.25">
      <c r="A1503" s="78">
        <v>25</v>
      </c>
      <c r="B1503" s="46" t="s">
        <v>743</v>
      </c>
      <c r="C1503" s="95">
        <f t="shared" si="108"/>
        <v>8414466.8300000001</v>
      </c>
      <c r="D1503" s="43">
        <v>167657.63</v>
      </c>
      <c r="E1503" s="44"/>
      <c r="F1503" s="47"/>
      <c r="G1503" s="44"/>
      <c r="H1503" s="48"/>
      <c r="I1503" s="48"/>
      <c r="J1503" s="44"/>
      <c r="K1503" s="44"/>
      <c r="L1503" s="30"/>
      <c r="M1503" s="44"/>
      <c r="N1503" s="44" t="s">
        <v>54</v>
      </c>
      <c r="O1503" s="47">
        <v>8246809.2000000002</v>
      </c>
      <c r="P1503" s="44"/>
      <c r="Q1503" s="45"/>
      <c r="R1503" s="44"/>
      <c r="S1503" s="44"/>
    </row>
    <row r="1504" spans="1:19" hidden="1" x14ac:dyDescent="0.25">
      <c r="A1504" s="78">
        <v>26</v>
      </c>
      <c r="B1504" s="46" t="s">
        <v>744</v>
      </c>
      <c r="C1504" s="95">
        <f t="shared" si="108"/>
        <v>32115055.870000001</v>
      </c>
      <c r="D1504" s="43">
        <f t="shared" si="109"/>
        <v>672862.93</v>
      </c>
      <c r="E1504" s="44"/>
      <c r="F1504" s="44">
        <v>3477218.4</v>
      </c>
      <c r="G1504" s="44"/>
      <c r="H1504" s="44"/>
      <c r="I1504" s="44"/>
      <c r="J1504" s="44"/>
      <c r="K1504" s="44"/>
      <c r="L1504" s="30"/>
      <c r="M1504" s="44"/>
      <c r="N1504" s="44" t="s">
        <v>54</v>
      </c>
      <c r="O1504" s="45">
        <v>14093292.540000001</v>
      </c>
      <c r="P1504" s="44"/>
      <c r="Q1504" s="45">
        <v>13871682</v>
      </c>
      <c r="R1504" s="44"/>
      <c r="S1504" s="44"/>
    </row>
    <row r="1505" spans="1:19" hidden="1" x14ac:dyDescent="0.25">
      <c r="A1505" s="78">
        <v>27</v>
      </c>
      <c r="B1505" s="46" t="s">
        <v>745</v>
      </c>
      <c r="C1505" s="95">
        <f t="shared" si="108"/>
        <v>7146716.8200000003</v>
      </c>
      <c r="D1505" s="43">
        <f t="shared" si="109"/>
        <v>149735.4</v>
      </c>
      <c r="E1505" s="44"/>
      <c r="F1505" s="47"/>
      <c r="G1505" s="47"/>
      <c r="H1505" s="47"/>
      <c r="I1505" s="47"/>
      <c r="J1505" s="47"/>
      <c r="K1505" s="44"/>
      <c r="L1505" s="30"/>
      <c r="M1505" s="44"/>
      <c r="N1505" s="44"/>
      <c r="O1505" s="48"/>
      <c r="P1505" s="48"/>
      <c r="Q1505" s="48">
        <v>6996981.4199999999</v>
      </c>
      <c r="R1505" s="44"/>
      <c r="S1505" s="44"/>
    </row>
    <row r="1506" spans="1:19" hidden="1" x14ac:dyDescent="0.25">
      <c r="A1506" s="78">
        <v>28</v>
      </c>
      <c r="B1506" s="46" t="s">
        <v>746</v>
      </c>
      <c r="C1506" s="95">
        <f t="shared" si="108"/>
        <v>3882159.34</v>
      </c>
      <c r="D1506" s="43">
        <v>24021.17</v>
      </c>
      <c r="E1506" s="44"/>
      <c r="F1506" s="47"/>
      <c r="G1506" s="47"/>
      <c r="H1506" s="47"/>
      <c r="I1506" s="47"/>
      <c r="J1506" s="47"/>
      <c r="K1506" s="44"/>
      <c r="L1506" s="30"/>
      <c r="M1506" s="44"/>
      <c r="N1506" s="44" t="s">
        <v>54</v>
      </c>
      <c r="O1506" s="48">
        <v>3858138.17</v>
      </c>
      <c r="P1506" s="48"/>
      <c r="Q1506" s="45"/>
      <c r="R1506" s="44"/>
      <c r="S1506" s="44"/>
    </row>
    <row r="1507" spans="1:19" hidden="1" x14ac:dyDescent="0.25">
      <c r="A1507" s="78">
        <v>29</v>
      </c>
      <c r="B1507" s="46" t="s">
        <v>747</v>
      </c>
      <c r="C1507" s="95">
        <f t="shared" si="108"/>
        <v>14126107.970000001</v>
      </c>
      <c r="D1507" s="43">
        <f t="shared" si="109"/>
        <v>295965.06</v>
      </c>
      <c r="E1507" s="44"/>
      <c r="F1507" s="47">
        <v>1524015.01</v>
      </c>
      <c r="G1507" s="47"/>
      <c r="H1507" s="45"/>
      <c r="I1507" s="45"/>
      <c r="J1507" s="45"/>
      <c r="K1507" s="44"/>
      <c r="L1507" s="30"/>
      <c r="M1507" s="44"/>
      <c r="N1507" s="44" t="s">
        <v>54</v>
      </c>
      <c r="O1507" s="44">
        <v>5342526.9700000007</v>
      </c>
      <c r="P1507" s="44"/>
      <c r="Q1507" s="48">
        <v>6963600.9299999997</v>
      </c>
      <c r="R1507" s="44"/>
      <c r="S1507" s="44"/>
    </row>
    <row r="1508" spans="1:19" hidden="1" x14ac:dyDescent="0.25">
      <c r="A1508" s="78">
        <v>30</v>
      </c>
      <c r="B1508" s="46" t="s">
        <v>748</v>
      </c>
      <c r="C1508" s="95">
        <f t="shared" si="108"/>
        <v>20082029.609999999</v>
      </c>
      <c r="D1508" s="43">
        <f t="shared" si="109"/>
        <v>420751.35</v>
      </c>
      <c r="E1508" s="44"/>
      <c r="F1508" s="47"/>
      <c r="G1508" s="44"/>
      <c r="H1508" s="44"/>
      <c r="I1508" s="44"/>
      <c r="J1508" s="44"/>
      <c r="K1508" s="44"/>
      <c r="L1508" s="30"/>
      <c r="M1508" s="48"/>
      <c r="N1508" s="48" t="s">
        <v>54</v>
      </c>
      <c r="O1508" s="45">
        <v>8101937.6099999994</v>
      </c>
      <c r="P1508" s="44"/>
      <c r="Q1508" s="47">
        <v>11559340.65</v>
      </c>
      <c r="R1508" s="44"/>
      <c r="S1508" s="44"/>
    </row>
    <row r="1509" spans="1:19" hidden="1" x14ac:dyDescent="0.25">
      <c r="A1509" s="78">
        <v>31</v>
      </c>
      <c r="B1509" s="46" t="s">
        <v>749</v>
      </c>
      <c r="C1509" s="95">
        <f t="shared" si="108"/>
        <v>12828787.210000001</v>
      </c>
      <c r="D1509" s="43">
        <f t="shared" si="109"/>
        <v>268784.07</v>
      </c>
      <c r="E1509" s="44"/>
      <c r="F1509" s="45"/>
      <c r="G1509" s="45">
        <v>3716907.9699999997</v>
      </c>
      <c r="H1509" s="45"/>
      <c r="I1509" s="45"/>
      <c r="J1509" s="45"/>
      <c r="K1509" s="44"/>
      <c r="L1509" s="30"/>
      <c r="M1509" s="44"/>
      <c r="N1509" s="44"/>
      <c r="O1509" s="47"/>
      <c r="P1509" s="44"/>
      <c r="Q1509" s="44"/>
      <c r="R1509" s="44">
        <v>8843095.1699999999</v>
      </c>
      <c r="S1509" s="44"/>
    </row>
    <row r="1510" spans="1:19" hidden="1" x14ac:dyDescent="0.25">
      <c r="A1510" s="78">
        <v>32</v>
      </c>
      <c r="B1510" s="46" t="s">
        <v>750</v>
      </c>
      <c r="C1510" s="95">
        <f t="shared" si="108"/>
        <v>24867663.809999999</v>
      </c>
      <c r="D1510" s="43">
        <f t="shared" si="109"/>
        <v>521018.22</v>
      </c>
      <c r="E1510" s="44"/>
      <c r="F1510" s="47">
        <v>2492446.4500000002</v>
      </c>
      <c r="G1510" s="47"/>
      <c r="H1510" s="47"/>
      <c r="I1510" s="47"/>
      <c r="J1510" s="47"/>
      <c r="K1510" s="44"/>
      <c r="L1510" s="30"/>
      <c r="M1510" s="44"/>
      <c r="N1510" s="44" t="s">
        <v>54</v>
      </c>
      <c r="O1510" s="45">
        <v>8927908.3399999999</v>
      </c>
      <c r="P1510" s="44"/>
      <c r="Q1510" s="48"/>
      <c r="R1510" s="44">
        <v>12926290.800000001</v>
      </c>
      <c r="S1510" s="44"/>
    </row>
    <row r="1511" spans="1:19" hidden="1" x14ac:dyDescent="0.25">
      <c r="A1511" s="78">
        <v>33</v>
      </c>
      <c r="B1511" s="46" t="s">
        <v>751</v>
      </c>
      <c r="C1511" s="95">
        <f t="shared" si="108"/>
        <v>5448194.1799999997</v>
      </c>
      <c r="D1511" s="43">
        <f t="shared" si="109"/>
        <v>114148.58</v>
      </c>
      <c r="E1511" s="44"/>
      <c r="F1511" s="47"/>
      <c r="G1511" s="47">
        <v>1973370</v>
      </c>
      <c r="H1511" s="47">
        <v>787538.4</v>
      </c>
      <c r="I1511" s="47">
        <v>212102.39999999999</v>
      </c>
      <c r="J1511" s="47">
        <v>416493.6</v>
      </c>
      <c r="K1511" s="44"/>
      <c r="L1511" s="30"/>
      <c r="M1511" s="44"/>
      <c r="N1511" s="39"/>
      <c r="O1511" s="41"/>
      <c r="P1511" s="44">
        <v>778168.8</v>
      </c>
      <c r="Q1511" s="45">
        <v>1166372.3999999999</v>
      </c>
      <c r="R1511" s="44"/>
      <c r="S1511" s="44"/>
    </row>
    <row r="1512" spans="1:19" hidden="1" x14ac:dyDescent="0.25">
      <c r="A1512" s="78">
        <v>34</v>
      </c>
      <c r="B1512" s="46" t="s">
        <v>752</v>
      </c>
      <c r="C1512" s="95">
        <f t="shared" si="108"/>
        <v>1728670.88</v>
      </c>
      <c r="D1512" s="43">
        <f t="shared" si="109"/>
        <v>36218.480000000003</v>
      </c>
      <c r="E1512" s="44"/>
      <c r="F1512" s="44"/>
      <c r="G1512" s="47"/>
      <c r="H1512" s="44"/>
      <c r="I1512" s="44"/>
      <c r="J1512" s="44"/>
      <c r="K1512" s="44"/>
      <c r="L1512" s="30"/>
      <c r="M1512" s="44"/>
      <c r="N1512" s="44"/>
      <c r="O1512" s="48"/>
      <c r="P1512" s="44"/>
      <c r="Q1512" s="48">
        <v>1692452.4</v>
      </c>
      <c r="R1512" s="44"/>
      <c r="S1512" s="44"/>
    </row>
    <row r="1513" spans="1:19" hidden="1" x14ac:dyDescent="0.25">
      <c r="A1513" s="78">
        <v>35</v>
      </c>
      <c r="B1513" s="46" t="s">
        <v>753</v>
      </c>
      <c r="C1513" s="95">
        <f t="shared" si="108"/>
        <v>5467430.6299999999</v>
      </c>
      <c r="D1513" s="43">
        <v>24555.83</v>
      </c>
      <c r="E1513" s="44"/>
      <c r="F1513" s="44"/>
      <c r="G1513" s="47">
        <v>2644819.2000000002</v>
      </c>
      <c r="H1513" s="44">
        <v>1231156.8</v>
      </c>
      <c r="I1513" s="44">
        <v>714799.2</v>
      </c>
      <c r="J1513" s="44">
        <v>852099.6</v>
      </c>
      <c r="K1513" s="44"/>
      <c r="L1513" s="30"/>
      <c r="M1513" s="44"/>
      <c r="N1513" s="44"/>
      <c r="O1513" s="48"/>
      <c r="P1513" s="44"/>
      <c r="Q1513" s="45"/>
      <c r="R1513" s="44"/>
      <c r="S1513" s="44"/>
    </row>
    <row r="1514" spans="1:19" hidden="1" x14ac:dyDescent="0.25">
      <c r="A1514" s="78">
        <v>36</v>
      </c>
      <c r="B1514" s="46" t="s">
        <v>754</v>
      </c>
      <c r="C1514" s="95">
        <f t="shared" si="108"/>
        <v>5317147.6500000004</v>
      </c>
      <c r="D1514" s="43">
        <f>ROUND((F1514+G1514+H1514+I1514+J1514+K1514+M1514+O1514+P1514+Q1514+R1514+S1514)*0.0214,2)</f>
        <v>111402.94</v>
      </c>
      <c r="E1514" s="44"/>
      <c r="F1514" s="48"/>
      <c r="G1514" s="44"/>
      <c r="H1514" s="47"/>
      <c r="I1514" s="47"/>
      <c r="J1514" s="47"/>
      <c r="K1514" s="44"/>
      <c r="L1514" s="30"/>
      <c r="M1514" s="44"/>
      <c r="N1514" s="44" t="s">
        <v>54</v>
      </c>
      <c r="O1514" s="48">
        <v>2888534</v>
      </c>
      <c r="P1514" s="44"/>
      <c r="Q1514" s="48">
        <v>2317210.71</v>
      </c>
      <c r="R1514" s="44"/>
      <c r="S1514" s="44"/>
    </row>
    <row r="1515" spans="1:19" hidden="1" x14ac:dyDescent="0.25">
      <c r="A1515" s="78">
        <v>37</v>
      </c>
      <c r="B1515" s="46" t="s">
        <v>755</v>
      </c>
      <c r="C1515" s="95">
        <f t="shared" si="108"/>
        <v>2921224.13</v>
      </c>
      <c r="D1515" s="43">
        <f>ROUND((F1515+G1515+H1515+I1515+J1515+K1515+M1515+O1515+P1515+Q1515+R1515+S1515)*0.0214,2)</f>
        <v>61204.42</v>
      </c>
      <c r="E1515" s="44"/>
      <c r="F1515" s="48">
        <v>545984.43000000005</v>
      </c>
      <c r="G1515" s="45"/>
      <c r="H1515" s="48"/>
      <c r="I1515" s="48"/>
      <c r="J1515" s="48"/>
      <c r="K1515" s="44"/>
      <c r="L1515" s="30"/>
      <c r="M1515" s="44"/>
      <c r="N1515" s="44"/>
      <c r="O1515" s="44"/>
      <c r="P1515" s="44"/>
      <c r="Q1515" s="48">
        <v>2314035.2799999998</v>
      </c>
      <c r="R1515" s="44"/>
      <c r="S1515" s="44"/>
    </row>
    <row r="1516" spans="1:19" hidden="1" x14ac:dyDescent="0.25">
      <c r="A1516" s="147" t="s">
        <v>1149</v>
      </c>
      <c r="B1516" s="147"/>
      <c r="C1516" s="49">
        <f t="shared" si="108"/>
        <v>260265052.50999999</v>
      </c>
      <c r="D1516" s="49">
        <f t="shared" ref="D1516:M1516" si="110">ROUND(SUM(D1495:D1515),2)</f>
        <v>4355507.7</v>
      </c>
      <c r="E1516" s="49">
        <f t="shared" si="110"/>
        <v>0</v>
      </c>
      <c r="F1516" s="49">
        <f t="shared" si="110"/>
        <v>15768931.35</v>
      </c>
      <c r="G1516" s="49">
        <f t="shared" si="110"/>
        <v>14979198.810000001</v>
      </c>
      <c r="H1516" s="49">
        <f t="shared" si="110"/>
        <v>11513641.48</v>
      </c>
      <c r="I1516" s="49">
        <f t="shared" si="110"/>
        <v>4823230.46</v>
      </c>
      <c r="J1516" s="49">
        <f t="shared" si="110"/>
        <v>6374748.9800000004</v>
      </c>
      <c r="K1516" s="49">
        <f t="shared" si="110"/>
        <v>0</v>
      </c>
      <c r="L1516" s="49">
        <f t="shared" si="110"/>
        <v>0</v>
      </c>
      <c r="M1516" s="49">
        <f t="shared" si="110"/>
        <v>0</v>
      </c>
      <c r="N1516" s="49" t="s">
        <v>18</v>
      </c>
      <c r="O1516" s="49">
        <f>ROUND(SUM(O1495:O1515),2)</f>
        <v>64917956.210000001</v>
      </c>
      <c r="P1516" s="49">
        <f>ROUND(SUM(P1495:P1515),2)</f>
        <v>778168.8</v>
      </c>
      <c r="Q1516" s="49">
        <f>ROUND(SUM(Q1495:Q1515),2)</f>
        <v>58094463.299999997</v>
      </c>
      <c r="R1516" s="49">
        <f>ROUND(SUM(R1495:R1515),2)</f>
        <v>78659205.420000002</v>
      </c>
      <c r="S1516" s="49">
        <f>ROUND(SUM(S1495:S1515),2)</f>
        <v>0</v>
      </c>
    </row>
    <row r="1517" spans="1:19" ht="15.75" hidden="1" x14ac:dyDescent="0.25">
      <c r="A1517" s="140" t="s">
        <v>1150</v>
      </c>
      <c r="B1517" s="141"/>
      <c r="C1517" s="142"/>
      <c r="D1517" s="115"/>
      <c r="E1517" s="44"/>
      <c r="F1517" s="44"/>
      <c r="G1517" s="44"/>
      <c r="H1517" s="44"/>
      <c r="I1517" s="44"/>
      <c r="J1517" s="44"/>
      <c r="K1517" s="44"/>
      <c r="L1517" s="23"/>
      <c r="M1517" s="44"/>
      <c r="N1517" s="48"/>
      <c r="O1517" s="44"/>
      <c r="P1517" s="44"/>
      <c r="Q1517" s="44"/>
      <c r="R1517" s="44"/>
      <c r="S1517" s="48"/>
    </row>
    <row r="1518" spans="1:19" hidden="1" x14ac:dyDescent="0.25">
      <c r="A1518" s="35">
        <v>38</v>
      </c>
      <c r="B1518" s="46" t="s">
        <v>70</v>
      </c>
      <c r="C1518" s="95">
        <f t="shared" ref="C1518:C1539" si="111">ROUND(SUM(D1518+E1518+F1518+G1518+H1518+I1518+J1518+K1518+M1518+O1518+P1518+Q1518+R1518+S1518),2)</f>
        <v>4756636.9000000004</v>
      </c>
      <c r="D1518" s="43">
        <v>88416.1</v>
      </c>
      <c r="E1518" s="44"/>
      <c r="F1518" s="44"/>
      <c r="G1518" s="47">
        <v>607378.80000000005</v>
      </c>
      <c r="H1518" s="44">
        <v>2186322</v>
      </c>
      <c r="I1518" s="44">
        <v>895534.8</v>
      </c>
      <c r="J1518" s="44">
        <v>978985.2</v>
      </c>
      <c r="K1518" s="44"/>
      <c r="L1518" s="30"/>
      <c r="M1518" s="44"/>
      <c r="N1518" s="44"/>
      <c r="O1518" s="48"/>
      <c r="P1518" s="44"/>
      <c r="Q1518" s="48"/>
      <c r="R1518" s="44"/>
      <c r="S1518" s="44"/>
    </row>
    <row r="1519" spans="1:19" hidden="1" x14ac:dyDescent="0.25">
      <c r="A1519" s="35">
        <v>39</v>
      </c>
      <c r="B1519" s="46" t="s">
        <v>71</v>
      </c>
      <c r="C1519" s="95">
        <f t="shared" si="111"/>
        <v>4142366.48</v>
      </c>
      <c r="D1519" s="43">
        <v>76998.080000000002</v>
      </c>
      <c r="E1519" s="44"/>
      <c r="F1519" s="44"/>
      <c r="G1519" s="47">
        <v>450584.4</v>
      </c>
      <c r="H1519" s="44">
        <v>1909830</v>
      </c>
      <c r="I1519" s="44">
        <v>790384.8</v>
      </c>
      <c r="J1519" s="44">
        <v>914569.2</v>
      </c>
      <c r="K1519" s="44"/>
      <c r="L1519" s="30"/>
      <c r="M1519" s="44"/>
      <c r="N1519" s="44"/>
      <c r="O1519" s="48"/>
      <c r="P1519" s="44"/>
      <c r="Q1519" s="48"/>
      <c r="R1519" s="44"/>
      <c r="S1519" s="44"/>
    </row>
    <row r="1520" spans="1:19" hidden="1" x14ac:dyDescent="0.25">
      <c r="A1520" s="35">
        <v>40</v>
      </c>
      <c r="B1520" s="74" t="s">
        <v>72</v>
      </c>
      <c r="C1520" s="95">
        <f t="shared" si="111"/>
        <v>3293376.3</v>
      </c>
      <c r="D1520" s="43">
        <v>61217.1</v>
      </c>
      <c r="E1520" s="44"/>
      <c r="F1520" s="45"/>
      <c r="G1520" s="47">
        <v>290935.2</v>
      </c>
      <c r="H1520" s="45">
        <v>1461616.8</v>
      </c>
      <c r="I1520" s="45">
        <v>698026.8</v>
      </c>
      <c r="J1520" s="45">
        <v>781580.4</v>
      </c>
      <c r="K1520" s="44"/>
      <c r="L1520" s="30"/>
      <c r="M1520" s="44"/>
      <c r="N1520" s="44"/>
      <c r="O1520" s="48"/>
      <c r="P1520" s="44"/>
      <c r="Q1520" s="48"/>
      <c r="R1520" s="44"/>
      <c r="S1520" s="44"/>
    </row>
    <row r="1521" spans="1:19" hidden="1" x14ac:dyDescent="0.25">
      <c r="A1521" s="35">
        <v>41</v>
      </c>
      <c r="B1521" s="46" t="s">
        <v>73</v>
      </c>
      <c r="C1521" s="95">
        <f t="shared" si="111"/>
        <v>5599547.6799999997</v>
      </c>
      <c r="D1521" s="43">
        <v>104084.08</v>
      </c>
      <c r="E1521" s="44"/>
      <c r="F1521" s="44"/>
      <c r="G1521" s="44">
        <v>586047.6</v>
      </c>
      <c r="H1521" s="44">
        <v>2513815.2000000002</v>
      </c>
      <c r="I1521" s="44">
        <v>962852.4</v>
      </c>
      <c r="J1521" s="44">
        <v>1432748.4</v>
      </c>
      <c r="K1521" s="47"/>
      <c r="L1521" s="30"/>
      <c r="M1521" s="44"/>
      <c r="N1521" s="44"/>
      <c r="O1521" s="48"/>
      <c r="P1521" s="44"/>
      <c r="Q1521" s="44"/>
      <c r="R1521" s="44"/>
      <c r="S1521" s="44"/>
    </row>
    <row r="1522" spans="1:19" hidden="1" x14ac:dyDescent="0.25">
      <c r="A1522" s="35">
        <v>42</v>
      </c>
      <c r="B1522" s="46" t="s">
        <v>74</v>
      </c>
      <c r="C1522" s="95">
        <f t="shared" si="111"/>
        <v>3343822.38</v>
      </c>
      <c r="D1522" s="43">
        <v>62154.78</v>
      </c>
      <c r="E1522" s="44"/>
      <c r="F1522" s="44"/>
      <c r="G1522" s="47">
        <v>402612</v>
      </c>
      <c r="H1522" s="44">
        <v>1445294.4</v>
      </c>
      <c r="I1522" s="44">
        <v>589990.80000000005</v>
      </c>
      <c r="J1522" s="44">
        <v>843770.4</v>
      </c>
      <c r="K1522" s="44"/>
      <c r="L1522" s="30"/>
      <c r="M1522" s="44"/>
      <c r="N1522" s="44"/>
      <c r="O1522" s="48"/>
      <c r="P1522" s="44"/>
      <c r="Q1522" s="44"/>
      <c r="R1522" s="44"/>
      <c r="S1522" s="44"/>
    </row>
    <row r="1523" spans="1:19" hidden="1" x14ac:dyDescent="0.25">
      <c r="A1523" s="35">
        <v>43</v>
      </c>
      <c r="B1523" s="46" t="s">
        <v>78</v>
      </c>
      <c r="C1523" s="95">
        <f t="shared" si="111"/>
        <v>3441643.07</v>
      </c>
      <c r="D1523" s="43">
        <v>63973.07</v>
      </c>
      <c r="E1523" s="44"/>
      <c r="F1523" s="48"/>
      <c r="G1523" s="47">
        <v>400819.20000000001</v>
      </c>
      <c r="H1523" s="44">
        <v>1565370</v>
      </c>
      <c r="I1523" s="44">
        <v>652168.80000000005</v>
      </c>
      <c r="J1523" s="44">
        <v>759312</v>
      </c>
      <c r="K1523" s="44"/>
      <c r="L1523" s="30"/>
      <c r="M1523" s="44"/>
      <c r="N1523" s="53"/>
      <c r="O1523" s="54"/>
      <c r="P1523" s="44"/>
      <c r="Q1523" s="48"/>
      <c r="R1523" s="44"/>
      <c r="S1523" s="44"/>
    </row>
    <row r="1524" spans="1:19" hidden="1" x14ac:dyDescent="0.25">
      <c r="A1524" s="35">
        <v>44</v>
      </c>
      <c r="B1524" s="46" t="s">
        <v>79</v>
      </c>
      <c r="C1524" s="95">
        <f t="shared" si="111"/>
        <v>4019718.3</v>
      </c>
      <c r="D1524" s="43">
        <v>74718.300000000017</v>
      </c>
      <c r="E1524" s="44"/>
      <c r="F1524" s="48"/>
      <c r="G1524" s="45">
        <v>481021.2</v>
      </c>
      <c r="H1524" s="48">
        <v>1858768.8</v>
      </c>
      <c r="I1524" s="48">
        <v>725672.4</v>
      </c>
      <c r="J1524" s="48">
        <v>879537.6</v>
      </c>
      <c r="K1524" s="44"/>
      <c r="L1524" s="30"/>
      <c r="M1524" s="44"/>
      <c r="N1524" s="44"/>
      <c r="O1524" s="48"/>
      <c r="P1524" s="44"/>
      <c r="Q1524" s="44"/>
      <c r="R1524" s="44"/>
      <c r="S1524" s="44"/>
    </row>
    <row r="1525" spans="1:19" hidden="1" x14ac:dyDescent="0.25">
      <c r="A1525" s="35">
        <v>45</v>
      </c>
      <c r="B1525" s="46" t="s">
        <v>80</v>
      </c>
      <c r="C1525" s="95">
        <f t="shared" si="111"/>
        <v>2937732.41</v>
      </c>
      <c r="D1525" s="43">
        <v>54606.41</v>
      </c>
      <c r="E1525" s="44"/>
      <c r="F1525" s="47"/>
      <c r="G1525" s="48">
        <v>402288</v>
      </c>
      <c r="H1525" s="44">
        <v>1293534</v>
      </c>
      <c r="I1525" s="44">
        <v>489696</v>
      </c>
      <c r="J1525" s="44">
        <v>697608</v>
      </c>
      <c r="K1525" s="44"/>
      <c r="L1525" s="30"/>
      <c r="M1525" s="44"/>
      <c r="N1525" s="44"/>
      <c r="O1525" s="44"/>
      <c r="P1525" s="44"/>
      <c r="Q1525" s="45"/>
      <c r="R1525" s="44"/>
      <c r="S1525" s="44"/>
    </row>
    <row r="1526" spans="1:19" hidden="1" x14ac:dyDescent="0.25">
      <c r="A1526" s="35">
        <v>46</v>
      </c>
      <c r="B1526" s="46" t="s">
        <v>81</v>
      </c>
      <c r="C1526" s="95">
        <f t="shared" si="111"/>
        <v>398533.52</v>
      </c>
      <c r="D1526" s="43">
        <v>7407.92</v>
      </c>
      <c r="E1526" s="44"/>
      <c r="F1526" s="44"/>
      <c r="G1526" s="47">
        <v>391125.6</v>
      </c>
      <c r="H1526" s="44"/>
      <c r="I1526" s="44"/>
      <c r="J1526" s="44"/>
      <c r="K1526" s="44"/>
      <c r="L1526" s="30"/>
      <c r="M1526" s="44"/>
      <c r="N1526" s="44"/>
      <c r="O1526" s="48"/>
      <c r="P1526" s="44"/>
      <c r="Q1526" s="44"/>
      <c r="R1526" s="44"/>
      <c r="S1526" s="44"/>
    </row>
    <row r="1527" spans="1:19" hidden="1" x14ac:dyDescent="0.25">
      <c r="A1527" s="35">
        <v>47</v>
      </c>
      <c r="B1527" s="42" t="s">
        <v>83</v>
      </c>
      <c r="C1527" s="95">
        <f t="shared" si="111"/>
        <v>12076287.800000001</v>
      </c>
      <c r="D1527" s="43">
        <f>ROUND((F1527+G1527+H1527+I1527+J1527+K1527+M1527+O1527+P1527+Q1527+R1527+S1527)*0.0214,2)</f>
        <v>253017.97</v>
      </c>
      <c r="E1527" s="44"/>
      <c r="F1527" s="44">
        <v>2039334</v>
      </c>
      <c r="G1527" s="44"/>
      <c r="H1527" s="44">
        <v>4772339.0199999996</v>
      </c>
      <c r="I1527" s="44">
        <v>2282180.5299999998</v>
      </c>
      <c r="J1527" s="44">
        <v>2729416.28</v>
      </c>
      <c r="K1527" s="47"/>
      <c r="L1527" s="30"/>
      <c r="M1527" s="44"/>
      <c r="N1527" s="44"/>
      <c r="O1527" s="48"/>
      <c r="P1527" s="44"/>
      <c r="Q1527" s="48"/>
      <c r="R1527" s="44"/>
      <c r="S1527" s="44"/>
    </row>
    <row r="1528" spans="1:19" hidden="1" x14ac:dyDescent="0.25">
      <c r="A1528" s="35">
        <v>48</v>
      </c>
      <c r="B1528" s="42" t="s">
        <v>84</v>
      </c>
      <c r="C1528" s="95">
        <f t="shared" si="111"/>
        <v>13665967.23</v>
      </c>
      <c r="D1528" s="43">
        <v>144906.63</v>
      </c>
      <c r="E1528" s="44"/>
      <c r="F1528" s="44">
        <v>2057756.4</v>
      </c>
      <c r="G1528" s="44">
        <v>4244311.2</v>
      </c>
      <c r="H1528" s="44">
        <v>3130975.8</v>
      </c>
      <c r="I1528" s="44">
        <v>1987343.76</v>
      </c>
      <c r="J1528" s="44">
        <v>2100673.4400000004</v>
      </c>
      <c r="K1528" s="44"/>
      <c r="L1528" s="30"/>
      <c r="M1528" s="44"/>
      <c r="N1528" s="44"/>
      <c r="O1528" s="44"/>
      <c r="P1528" s="44"/>
      <c r="Q1528" s="45"/>
      <c r="R1528" s="44"/>
      <c r="S1528" s="44"/>
    </row>
    <row r="1529" spans="1:19" hidden="1" x14ac:dyDescent="0.25">
      <c r="A1529" s="35">
        <v>49</v>
      </c>
      <c r="B1529" s="46" t="s">
        <v>85</v>
      </c>
      <c r="C1529" s="95">
        <f t="shared" si="111"/>
        <v>25332303.34</v>
      </c>
      <c r="D1529" s="43">
        <f>ROUND((F1529+G1529+H1529+I1529+J1529+K1529+M1529+O1529+P1529+Q1529+R1529+S1529)*0.0214,2)</f>
        <v>530753.17000000004</v>
      </c>
      <c r="E1529" s="44"/>
      <c r="F1529" s="47">
        <v>3347505.6</v>
      </c>
      <c r="G1529" s="47">
        <v>5395492.1399999997</v>
      </c>
      <c r="H1529" s="47">
        <v>7832927.1299999999</v>
      </c>
      <c r="I1529" s="47">
        <v>3745784.55</v>
      </c>
      <c r="J1529" s="47">
        <v>4479840.75</v>
      </c>
      <c r="K1529" s="48"/>
      <c r="L1529" s="30"/>
      <c r="M1529" s="44"/>
      <c r="N1529" s="44"/>
      <c r="O1529" s="44"/>
      <c r="P1529" s="44"/>
      <c r="Q1529" s="44"/>
      <c r="R1529" s="44"/>
      <c r="S1529" s="44"/>
    </row>
    <row r="1530" spans="1:19" hidden="1" x14ac:dyDescent="0.25">
      <c r="A1530" s="35">
        <v>50</v>
      </c>
      <c r="B1530" s="46" t="s">
        <v>86</v>
      </c>
      <c r="C1530" s="95">
        <f t="shared" si="111"/>
        <v>12266772.67</v>
      </c>
      <c r="D1530" s="43">
        <f>ROUND((F1530+G1530+H1530+I1530+J1530+K1530+M1530+O1530+P1530+Q1530+R1530+S1530)*0.0214,2)</f>
        <v>257008.94</v>
      </c>
      <c r="E1530" s="44"/>
      <c r="F1530" s="44">
        <v>2029120.8</v>
      </c>
      <c r="G1530" s="44">
        <v>3270788.93</v>
      </c>
      <c r="H1530" s="44">
        <v>3370026</v>
      </c>
      <c r="I1530" s="44">
        <v>1521205.2</v>
      </c>
      <c r="J1530" s="44">
        <v>1818622.8</v>
      </c>
      <c r="K1530" s="44"/>
      <c r="L1530" s="30"/>
      <c r="M1530" s="44"/>
      <c r="N1530" s="80"/>
      <c r="O1530" s="80"/>
      <c r="P1530" s="44"/>
      <c r="Q1530" s="45"/>
      <c r="R1530" s="44"/>
      <c r="S1530" s="44"/>
    </row>
    <row r="1531" spans="1:19" hidden="1" x14ac:dyDescent="0.25">
      <c r="A1531" s="35">
        <v>51</v>
      </c>
      <c r="B1531" s="46" t="s">
        <v>87</v>
      </c>
      <c r="C1531" s="95">
        <f t="shared" si="111"/>
        <v>13431911.369999999</v>
      </c>
      <c r="D1531" s="43">
        <v>140753.37</v>
      </c>
      <c r="E1531" s="44"/>
      <c r="F1531" s="44">
        <v>2044512</v>
      </c>
      <c r="G1531" s="44">
        <v>4158583.2</v>
      </c>
      <c r="H1531" s="48">
        <v>3425710.8</v>
      </c>
      <c r="I1531" s="48">
        <v>1761830.4</v>
      </c>
      <c r="J1531" s="48">
        <v>1900521.6</v>
      </c>
      <c r="K1531" s="44"/>
      <c r="L1531" s="30"/>
      <c r="M1531" s="44"/>
      <c r="N1531" s="44"/>
      <c r="O1531" s="47"/>
      <c r="P1531" s="44"/>
      <c r="Q1531" s="45"/>
      <c r="R1531" s="44"/>
      <c r="S1531" s="44"/>
    </row>
    <row r="1532" spans="1:19" hidden="1" x14ac:dyDescent="0.25">
      <c r="A1532" s="35">
        <v>52</v>
      </c>
      <c r="B1532" s="46" t="s">
        <v>89</v>
      </c>
      <c r="C1532" s="95">
        <f t="shared" si="111"/>
        <v>15492156.74</v>
      </c>
      <c r="D1532" s="43">
        <v>162342.74</v>
      </c>
      <c r="E1532" s="44"/>
      <c r="F1532" s="44">
        <v>2798617.2</v>
      </c>
      <c r="G1532" s="48"/>
      <c r="H1532" s="44">
        <v>4193748</v>
      </c>
      <c r="I1532" s="48">
        <v>2164710</v>
      </c>
      <c r="J1532" s="48">
        <v>2340969.5999999996</v>
      </c>
      <c r="K1532" s="44"/>
      <c r="L1532" s="30"/>
      <c r="M1532" s="44"/>
      <c r="N1532" s="44"/>
      <c r="O1532" s="47"/>
      <c r="P1532" s="44">
        <v>3831769.2</v>
      </c>
      <c r="Q1532" s="45"/>
      <c r="R1532" s="44"/>
      <c r="S1532" s="44"/>
    </row>
    <row r="1533" spans="1:19" hidden="1" x14ac:dyDescent="0.25">
      <c r="A1533" s="35">
        <v>53</v>
      </c>
      <c r="B1533" s="46" t="s">
        <v>90</v>
      </c>
      <c r="C1533" s="95">
        <f t="shared" si="111"/>
        <v>12346048.98</v>
      </c>
      <c r="D1533" s="43">
        <v>129374.58</v>
      </c>
      <c r="E1533" s="44"/>
      <c r="F1533" s="45">
        <v>2029120.8</v>
      </c>
      <c r="G1533" s="48">
        <v>4212951.5999999996</v>
      </c>
      <c r="H1533" s="48">
        <v>2882407.2</v>
      </c>
      <c r="I1533" s="48">
        <v>1417316.4</v>
      </c>
      <c r="J1533" s="48">
        <v>1674878.4</v>
      </c>
      <c r="K1533" s="44"/>
      <c r="L1533" s="30"/>
      <c r="M1533" s="44"/>
      <c r="N1533" s="44"/>
      <c r="O1533" s="47"/>
      <c r="P1533" s="44"/>
      <c r="Q1533" s="45"/>
      <c r="R1533" s="44"/>
      <c r="S1533" s="44"/>
    </row>
    <row r="1534" spans="1:19" hidden="1" x14ac:dyDescent="0.25">
      <c r="A1534" s="35">
        <v>54</v>
      </c>
      <c r="B1534" s="46" t="s">
        <v>91</v>
      </c>
      <c r="C1534" s="95">
        <f t="shared" si="111"/>
        <v>11719553.199999999</v>
      </c>
      <c r="D1534" s="43">
        <f>ROUND((F1534+G1534+H1534+I1534+J1534+K1534+M1534+O1534+P1534+Q1534+R1534+S1534)*0.0214,2)</f>
        <v>245543.8</v>
      </c>
      <c r="E1534" s="44"/>
      <c r="F1534" s="47"/>
      <c r="G1534" s="47"/>
      <c r="H1534" s="45"/>
      <c r="I1534" s="45"/>
      <c r="J1534" s="47"/>
      <c r="K1534" s="44"/>
      <c r="L1534" s="30"/>
      <c r="M1534" s="44"/>
      <c r="N1534" s="44" t="s">
        <v>54</v>
      </c>
      <c r="O1534" s="44">
        <v>11474009.4</v>
      </c>
      <c r="P1534" s="44"/>
      <c r="Q1534" s="45"/>
      <c r="R1534" s="44"/>
      <c r="S1534" s="44"/>
    </row>
    <row r="1535" spans="1:19" hidden="1" x14ac:dyDescent="0.25">
      <c r="A1535" s="35">
        <v>55</v>
      </c>
      <c r="B1535" s="46" t="s">
        <v>92</v>
      </c>
      <c r="C1535" s="95">
        <f t="shared" si="111"/>
        <v>8499488.3699999992</v>
      </c>
      <c r="D1535" s="43">
        <v>89066.37</v>
      </c>
      <c r="E1535" s="44"/>
      <c r="F1535" s="47"/>
      <c r="G1535" s="44"/>
      <c r="H1535" s="44"/>
      <c r="I1535" s="44"/>
      <c r="J1535" s="44"/>
      <c r="K1535" s="44"/>
      <c r="L1535" s="30"/>
      <c r="M1535" s="44"/>
      <c r="N1535" s="44" t="s">
        <v>54</v>
      </c>
      <c r="O1535" s="45">
        <v>8410422</v>
      </c>
      <c r="P1535" s="44"/>
      <c r="Q1535" s="45"/>
      <c r="R1535" s="44"/>
      <c r="S1535" s="44"/>
    </row>
    <row r="1536" spans="1:19" hidden="1" x14ac:dyDescent="0.25">
      <c r="A1536" s="35">
        <v>56</v>
      </c>
      <c r="B1536" s="46" t="s">
        <v>93</v>
      </c>
      <c r="C1536" s="95">
        <f t="shared" si="111"/>
        <v>8487623.2300000004</v>
      </c>
      <c r="D1536" s="43">
        <v>88942.03</v>
      </c>
      <c r="E1536" s="44"/>
      <c r="F1536" s="47"/>
      <c r="G1536" s="47"/>
      <c r="H1536" s="47"/>
      <c r="I1536" s="47"/>
      <c r="J1536" s="47"/>
      <c r="K1536" s="44"/>
      <c r="L1536" s="30"/>
      <c r="M1536" s="44"/>
      <c r="N1536" s="44" t="s">
        <v>54</v>
      </c>
      <c r="O1536" s="48">
        <v>8398681.1999999993</v>
      </c>
      <c r="P1536" s="48"/>
      <c r="Q1536" s="48"/>
      <c r="R1536" s="44"/>
      <c r="S1536" s="44"/>
    </row>
    <row r="1537" spans="1:19" hidden="1" x14ac:dyDescent="0.25">
      <c r="A1537" s="35">
        <v>57</v>
      </c>
      <c r="B1537" s="46" t="s">
        <v>94</v>
      </c>
      <c r="C1537" s="95">
        <f t="shared" si="111"/>
        <v>11318545.75</v>
      </c>
      <c r="D1537" s="43">
        <v>118607.35</v>
      </c>
      <c r="E1537" s="44"/>
      <c r="F1537" s="47"/>
      <c r="G1537" s="47"/>
      <c r="H1537" s="47"/>
      <c r="I1537" s="47"/>
      <c r="J1537" s="47"/>
      <c r="K1537" s="44"/>
      <c r="L1537" s="30"/>
      <c r="M1537" s="44"/>
      <c r="N1537" s="44" t="s">
        <v>54</v>
      </c>
      <c r="O1537" s="48">
        <v>11199938.4</v>
      </c>
      <c r="P1537" s="48"/>
      <c r="Q1537" s="45"/>
      <c r="R1537" s="44"/>
      <c r="S1537" s="44"/>
    </row>
    <row r="1538" spans="1:19" hidden="1" x14ac:dyDescent="0.25">
      <c r="A1538" s="35">
        <v>58</v>
      </c>
      <c r="B1538" s="46" t="s">
        <v>95</v>
      </c>
      <c r="C1538" s="95">
        <f t="shared" si="111"/>
        <v>23157735.18</v>
      </c>
      <c r="D1538" s="43">
        <f>ROUND((F1538+G1538+H1538+I1538+J1538+K1538+M1538+O1538+P1538+Q1538+R1538+S1538)*0.0214,2)</f>
        <v>485192.42</v>
      </c>
      <c r="E1538" s="44"/>
      <c r="F1538" s="44">
        <v>2562856.7999999998</v>
      </c>
      <c r="G1538" s="44">
        <v>4131304.59</v>
      </c>
      <c r="H1538" s="48">
        <v>5997637.8499999996</v>
      </c>
      <c r="I1538" s="48">
        <v>2868130.76</v>
      </c>
      <c r="J1538" s="48">
        <v>3430194.36</v>
      </c>
      <c r="K1538" s="44"/>
      <c r="L1538" s="30"/>
      <c r="M1538" s="44"/>
      <c r="N1538" s="44"/>
      <c r="O1538" s="47"/>
      <c r="P1538" s="44">
        <v>3682418.4</v>
      </c>
      <c r="Q1538" s="45"/>
      <c r="R1538" s="44"/>
      <c r="S1538" s="44"/>
    </row>
    <row r="1539" spans="1:19" hidden="1" x14ac:dyDescent="0.25">
      <c r="A1539" s="147" t="s">
        <v>1151</v>
      </c>
      <c r="B1539" s="147"/>
      <c r="C1539" s="77">
        <f t="shared" si="111"/>
        <v>199727770.90000001</v>
      </c>
      <c r="D1539" s="49">
        <f t="shared" ref="D1539:M1539" si="112">ROUND(SUM(D1518:D1538),2)</f>
        <v>3239085.21</v>
      </c>
      <c r="E1539" s="49">
        <f t="shared" si="112"/>
        <v>0</v>
      </c>
      <c r="F1539" s="49">
        <f t="shared" si="112"/>
        <v>18908823.600000001</v>
      </c>
      <c r="G1539" s="49">
        <f t="shared" si="112"/>
        <v>29426243.66</v>
      </c>
      <c r="H1539" s="49">
        <f t="shared" si="112"/>
        <v>49840323</v>
      </c>
      <c r="I1539" s="49">
        <f t="shared" si="112"/>
        <v>23552828.399999999</v>
      </c>
      <c r="J1539" s="49">
        <f t="shared" si="112"/>
        <v>27763228.43</v>
      </c>
      <c r="K1539" s="49">
        <f t="shared" si="112"/>
        <v>0</v>
      </c>
      <c r="L1539" s="49">
        <f t="shared" si="112"/>
        <v>0</v>
      </c>
      <c r="M1539" s="49">
        <f t="shared" si="112"/>
        <v>0</v>
      </c>
      <c r="N1539" s="49" t="s">
        <v>18</v>
      </c>
      <c r="O1539" s="49">
        <f>ROUND(SUM(O1518:O1538),2)</f>
        <v>39483051</v>
      </c>
      <c r="P1539" s="49">
        <f>ROUND(SUM(P1518:P1538),2)</f>
        <v>7514187.5999999996</v>
      </c>
      <c r="Q1539" s="49">
        <f>ROUND(SUM(Q1518:Q1538),2)</f>
        <v>0</v>
      </c>
      <c r="R1539" s="49">
        <f>ROUND(SUM(R1518:R1538),2)</f>
        <v>0</v>
      </c>
      <c r="S1539" s="49">
        <f>ROUND(SUM(S1518:S1538),2)</f>
        <v>0</v>
      </c>
    </row>
    <row r="1540" spans="1:19" ht="15.75" hidden="1" x14ac:dyDescent="0.25">
      <c r="A1540" s="140" t="s">
        <v>1152</v>
      </c>
      <c r="B1540" s="141"/>
      <c r="C1540" s="142"/>
      <c r="D1540" s="115"/>
      <c r="E1540" s="44"/>
      <c r="F1540" s="44"/>
      <c r="G1540" s="44"/>
      <c r="H1540" s="44"/>
      <c r="I1540" s="44"/>
      <c r="J1540" s="44"/>
      <c r="K1540" s="44"/>
      <c r="L1540" s="23"/>
      <c r="M1540" s="44"/>
      <c r="N1540" s="48"/>
      <c r="O1540" s="44"/>
      <c r="P1540" s="44"/>
      <c r="Q1540" s="44"/>
      <c r="R1540" s="44"/>
      <c r="S1540" s="48"/>
    </row>
    <row r="1541" spans="1:19" hidden="1" x14ac:dyDescent="0.25">
      <c r="A1541" s="35">
        <v>59</v>
      </c>
      <c r="B1541" s="46" t="s">
        <v>96</v>
      </c>
      <c r="C1541" s="95">
        <f t="shared" ref="C1541:C1556" si="113">ROUND(SUM(D1541+E1541+F1541+G1541+H1541+I1541+J1541+K1541+M1541+O1541+P1541+Q1541+R1541+S1541),2)</f>
        <v>533048.44999999995</v>
      </c>
      <c r="D1541" s="43">
        <f t="shared" ref="D1541:D1555" si="114">ROUND((F1541+G1541+H1541+I1541+J1541+K1541+M1541+O1541+P1541+Q1541+R1541+S1541)*0.0214,2)</f>
        <v>11168.24</v>
      </c>
      <c r="E1541" s="44"/>
      <c r="F1541" s="47">
        <v>521880.21</v>
      </c>
      <c r="G1541" s="47"/>
      <c r="H1541" s="47"/>
      <c r="I1541" s="47"/>
      <c r="J1541" s="47"/>
      <c r="K1541" s="44"/>
      <c r="L1541" s="30"/>
      <c r="M1541" s="44"/>
      <c r="N1541" s="44"/>
      <c r="O1541" s="44"/>
      <c r="P1541" s="44"/>
      <c r="Q1541" s="45"/>
      <c r="R1541" s="44"/>
      <c r="S1541" s="44"/>
    </row>
    <row r="1542" spans="1:19" hidden="1" x14ac:dyDescent="0.25">
      <c r="A1542" s="35">
        <v>60</v>
      </c>
      <c r="B1542" s="46" t="s">
        <v>97</v>
      </c>
      <c r="C1542" s="95">
        <f t="shared" si="113"/>
        <v>3106980.86</v>
      </c>
      <c r="D1542" s="43">
        <f t="shared" si="114"/>
        <v>65096.33</v>
      </c>
      <c r="E1542" s="44"/>
      <c r="F1542" s="47">
        <v>553429.25</v>
      </c>
      <c r="G1542" s="44">
        <v>1758436.04</v>
      </c>
      <c r="H1542" s="44"/>
      <c r="I1542" s="44"/>
      <c r="J1542" s="44">
        <v>730019.24</v>
      </c>
      <c r="K1542" s="44"/>
      <c r="L1542" s="30"/>
      <c r="M1542" s="44"/>
      <c r="N1542" s="44"/>
      <c r="O1542" s="47"/>
      <c r="P1542" s="44"/>
      <c r="Q1542" s="47"/>
      <c r="R1542" s="44"/>
      <c r="S1542" s="44"/>
    </row>
    <row r="1543" spans="1:19" hidden="1" x14ac:dyDescent="0.25">
      <c r="A1543" s="35">
        <v>61</v>
      </c>
      <c r="B1543" s="46" t="s">
        <v>1114</v>
      </c>
      <c r="C1543" s="95">
        <f t="shared" si="113"/>
        <v>22025733.02</v>
      </c>
      <c r="D1543" s="43">
        <f t="shared" si="114"/>
        <v>457408.82</v>
      </c>
      <c r="E1543" s="43">
        <v>194080.36</v>
      </c>
      <c r="F1543" s="44"/>
      <c r="G1543" s="44"/>
      <c r="H1543" s="44"/>
      <c r="I1543" s="44"/>
      <c r="J1543" s="44"/>
      <c r="K1543" s="44"/>
      <c r="L1543" s="30">
        <v>4</v>
      </c>
      <c r="M1543" s="44">
        <f>5343560.96*L1543</f>
        <v>21374243.84</v>
      </c>
      <c r="N1543" s="44"/>
      <c r="O1543" s="44"/>
      <c r="P1543" s="44"/>
      <c r="Q1543" s="47"/>
      <c r="R1543" s="44"/>
      <c r="S1543" s="44"/>
    </row>
    <row r="1544" spans="1:19" hidden="1" x14ac:dyDescent="0.25">
      <c r="A1544" s="35">
        <v>62</v>
      </c>
      <c r="B1544" s="46" t="s">
        <v>1118</v>
      </c>
      <c r="C1544" s="95">
        <f t="shared" si="113"/>
        <v>6853942.1699999999</v>
      </c>
      <c r="D1544" s="43">
        <v>135399.78</v>
      </c>
      <c r="E1544" s="43">
        <v>54923.19</v>
      </c>
      <c r="F1544" s="44"/>
      <c r="G1544" s="44"/>
      <c r="H1544" s="44"/>
      <c r="I1544" s="44"/>
      <c r="J1544" s="44"/>
      <c r="K1544" s="44"/>
      <c r="L1544" s="30">
        <v>2</v>
      </c>
      <c r="M1544" s="44">
        <v>6663619.2000000002</v>
      </c>
      <c r="N1544" s="44"/>
      <c r="O1544" s="44"/>
      <c r="P1544" s="44"/>
      <c r="Q1544" s="47"/>
      <c r="R1544" s="44"/>
      <c r="S1544" s="44"/>
    </row>
    <row r="1545" spans="1:19" hidden="1" x14ac:dyDescent="0.25">
      <c r="A1545" s="35">
        <v>63</v>
      </c>
      <c r="B1545" s="42" t="s">
        <v>101</v>
      </c>
      <c r="C1545" s="95">
        <f t="shared" si="113"/>
        <v>18521258.07</v>
      </c>
      <c r="D1545" s="43">
        <f t="shared" si="114"/>
        <v>388050.64</v>
      </c>
      <c r="E1545" s="44"/>
      <c r="F1545" s="44"/>
      <c r="G1545" s="44">
        <v>8172978.5199999996</v>
      </c>
      <c r="H1545" s="44">
        <v>2995748.87</v>
      </c>
      <c r="I1545" s="44">
        <v>1599422.85</v>
      </c>
      <c r="J1545" s="44">
        <v>5365057.1900000004</v>
      </c>
      <c r="K1545" s="44"/>
      <c r="L1545" s="30"/>
      <c r="M1545" s="44"/>
      <c r="N1545" s="44"/>
      <c r="O1545" s="44"/>
      <c r="P1545" s="44"/>
      <c r="Q1545" s="47"/>
      <c r="R1545" s="44"/>
      <c r="S1545" s="44"/>
    </row>
    <row r="1546" spans="1:19" hidden="1" x14ac:dyDescent="0.25">
      <c r="A1546" s="35">
        <v>64</v>
      </c>
      <c r="B1546" s="42" t="s">
        <v>103</v>
      </c>
      <c r="C1546" s="95">
        <f t="shared" si="113"/>
        <v>5337847.28</v>
      </c>
      <c r="D1546" s="43">
        <f t="shared" si="114"/>
        <v>111836.63</v>
      </c>
      <c r="E1546" s="44"/>
      <c r="F1546" s="44"/>
      <c r="G1546" s="44"/>
      <c r="H1546" s="44"/>
      <c r="I1546" s="44"/>
      <c r="J1546" s="44"/>
      <c r="K1546" s="44"/>
      <c r="L1546" s="30"/>
      <c r="M1546" s="44"/>
      <c r="N1546" s="44"/>
      <c r="O1546" s="44"/>
      <c r="P1546" s="44"/>
      <c r="Q1546" s="47">
        <v>5226010.6500000004</v>
      </c>
      <c r="R1546" s="44"/>
      <c r="S1546" s="44"/>
    </row>
    <row r="1547" spans="1:19" hidden="1" x14ac:dyDescent="0.25">
      <c r="A1547" s="35">
        <v>65</v>
      </c>
      <c r="B1547" s="42" t="s">
        <v>1119</v>
      </c>
      <c r="C1547" s="95">
        <f t="shared" si="113"/>
        <v>23349281.25</v>
      </c>
      <c r="D1547" s="43">
        <f t="shared" si="114"/>
        <v>488071.74</v>
      </c>
      <c r="E1547" s="43">
        <v>54119.07</v>
      </c>
      <c r="F1547" s="44"/>
      <c r="G1547" s="44"/>
      <c r="H1547" s="44"/>
      <c r="I1547" s="44"/>
      <c r="J1547" s="44"/>
      <c r="K1547" s="44"/>
      <c r="L1547" s="30">
        <v>6</v>
      </c>
      <c r="M1547" s="44">
        <v>22807090.440000001</v>
      </c>
      <c r="N1547" s="44"/>
      <c r="O1547" s="44"/>
      <c r="P1547" s="44"/>
      <c r="Q1547" s="47"/>
      <c r="R1547" s="44"/>
      <c r="S1547" s="44"/>
    </row>
    <row r="1548" spans="1:19" hidden="1" x14ac:dyDescent="0.25">
      <c r="A1548" s="35">
        <v>66</v>
      </c>
      <c r="B1548" s="42" t="s">
        <v>1120</v>
      </c>
      <c r="C1548" s="95">
        <f t="shared" si="113"/>
        <v>20472007.550000001</v>
      </c>
      <c r="D1548" s="43">
        <f t="shared" si="114"/>
        <v>427527.91</v>
      </c>
      <c r="E1548" s="43">
        <v>66540.039999999994</v>
      </c>
      <c r="F1548" s="44"/>
      <c r="G1548" s="44"/>
      <c r="H1548" s="44"/>
      <c r="I1548" s="44"/>
      <c r="J1548" s="44"/>
      <c r="K1548" s="44"/>
      <c r="L1548" s="30">
        <v>6</v>
      </c>
      <c r="M1548" s="44">
        <v>19977939.600000001</v>
      </c>
      <c r="N1548" s="44"/>
      <c r="O1548" s="44"/>
      <c r="P1548" s="44"/>
      <c r="Q1548" s="47"/>
      <c r="R1548" s="44"/>
      <c r="S1548" s="44"/>
    </row>
    <row r="1549" spans="1:19" hidden="1" x14ac:dyDescent="0.25">
      <c r="A1549" s="35">
        <v>67</v>
      </c>
      <c r="B1549" s="42" t="s">
        <v>1115</v>
      </c>
      <c r="C1549" s="95">
        <f t="shared" si="113"/>
        <v>11843748.77</v>
      </c>
      <c r="D1549" s="43">
        <f t="shared" si="114"/>
        <v>244035.87</v>
      </c>
      <c r="E1549" s="43">
        <v>196167.67999999999</v>
      </c>
      <c r="F1549" s="44"/>
      <c r="G1549" s="44"/>
      <c r="H1549" s="44"/>
      <c r="I1549" s="44"/>
      <c r="J1549" s="44"/>
      <c r="K1549" s="44"/>
      <c r="L1549" s="30">
        <v>3</v>
      </c>
      <c r="M1549" s="44">
        <v>11403545.220000001</v>
      </c>
      <c r="N1549" s="44"/>
      <c r="O1549" s="44"/>
      <c r="P1549" s="44"/>
      <c r="Q1549" s="47"/>
      <c r="R1549" s="44"/>
      <c r="S1549" s="44"/>
    </row>
    <row r="1550" spans="1:19" hidden="1" x14ac:dyDescent="0.25">
      <c r="A1550" s="35">
        <v>68</v>
      </c>
      <c r="B1550" s="42" t="s">
        <v>104</v>
      </c>
      <c r="C1550" s="95">
        <f t="shared" si="113"/>
        <v>21887238.899999999</v>
      </c>
      <c r="D1550" s="43">
        <f t="shared" si="114"/>
        <v>457408.82</v>
      </c>
      <c r="E1550" s="43">
        <v>55586.239999999998</v>
      </c>
      <c r="F1550" s="44"/>
      <c r="G1550" s="44"/>
      <c r="H1550" s="44"/>
      <c r="I1550" s="44"/>
      <c r="J1550" s="44"/>
      <c r="K1550" s="44"/>
      <c r="L1550" s="30">
        <v>4</v>
      </c>
      <c r="M1550" s="44">
        <f>5343560.96*L1550</f>
        <v>21374243.84</v>
      </c>
      <c r="N1550" s="44"/>
      <c r="O1550" s="44"/>
      <c r="P1550" s="44"/>
      <c r="Q1550" s="47"/>
      <c r="R1550" s="44"/>
      <c r="S1550" s="44"/>
    </row>
    <row r="1551" spans="1:19" hidden="1" x14ac:dyDescent="0.25">
      <c r="A1551" s="35">
        <v>69</v>
      </c>
      <c r="B1551" s="42" t="s">
        <v>1116</v>
      </c>
      <c r="C1551" s="95">
        <f t="shared" si="113"/>
        <v>11701876.630000001</v>
      </c>
      <c r="D1551" s="43">
        <f t="shared" si="114"/>
        <v>244035.87</v>
      </c>
      <c r="E1551" s="43">
        <v>54295.54</v>
      </c>
      <c r="F1551" s="44"/>
      <c r="G1551" s="44"/>
      <c r="H1551" s="44"/>
      <c r="I1551" s="44"/>
      <c r="J1551" s="44"/>
      <c r="K1551" s="44"/>
      <c r="L1551" s="30">
        <v>3</v>
      </c>
      <c r="M1551" s="44">
        <v>11403545.220000001</v>
      </c>
      <c r="N1551" s="44"/>
      <c r="O1551" s="44"/>
      <c r="P1551" s="44"/>
      <c r="Q1551" s="47"/>
      <c r="R1551" s="44"/>
      <c r="S1551" s="44"/>
    </row>
    <row r="1552" spans="1:19" hidden="1" x14ac:dyDescent="0.25">
      <c r="A1552" s="35">
        <v>70</v>
      </c>
      <c r="B1552" s="42" t="s">
        <v>1121</v>
      </c>
      <c r="C1552" s="95">
        <f t="shared" si="113"/>
        <v>16429333.539999999</v>
      </c>
      <c r="D1552" s="43">
        <f t="shared" si="114"/>
        <v>343056.61</v>
      </c>
      <c r="E1552" s="43">
        <v>55594.05</v>
      </c>
      <c r="F1552" s="44"/>
      <c r="G1552" s="44"/>
      <c r="H1552" s="44"/>
      <c r="I1552" s="44"/>
      <c r="J1552" s="44"/>
      <c r="K1552" s="44"/>
      <c r="L1552" s="30">
        <v>3</v>
      </c>
      <c r="M1552" s="44">
        <f>5343560.96*L1552</f>
        <v>16030682.879999999</v>
      </c>
      <c r="N1552" s="44"/>
      <c r="O1552" s="44"/>
      <c r="P1552" s="44"/>
      <c r="Q1552" s="47"/>
      <c r="R1552" s="44"/>
      <c r="S1552" s="44"/>
    </row>
    <row r="1553" spans="1:19" hidden="1" x14ac:dyDescent="0.25">
      <c r="A1553" s="35">
        <v>71</v>
      </c>
      <c r="B1553" s="42" t="s">
        <v>110</v>
      </c>
      <c r="C1553" s="95">
        <f t="shared" si="113"/>
        <v>35064618.469999999</v>
      </c>
      <c r="D1553" s="43">
        <f t="shared" si="114"/>
        <v>734661.09</v>
      </c>
      <c r="E1553" s="44"/>
      <c r="F1553" s="44"/>
      <c r="G1553" s="44">
        <v>6424872.75</v>
      </c>
      <c r="H1553" s="44"/>
      <c r="I1553" s="44"/>
      <c r="J1553" s="44"/>
      <c r="K1553" s="44"/>
      <c r="L1553" s="30"/>
      <c r="M1553" s="44"/>
      <c r="N1553" s="44" t="s">
        <v>54</v>
      </c>
      <c r="O1553" s="44">
        <v>10782889.130000001</v>
      </c>
      <c r="P1553" s="44"/>
      <c r="Q1553" s="45">
        <v>17122195.5</v>
      </c>
      <c r="R1553" s="44"/>
      <c r="S1553" s="44"/>
    </row>
    <row r="1554" spans="1:19" hidden="1" x14ac:dyDescent="0.25">
      <c r="A1554" s="35">
        <v>72</v>
      </c>
      <c r="B1554" s="42" t="s">
        <v>1117</v>
      </c>
      <c r="C1554" s="95">
        <f t="shared" si="113"/>
        <v>11702425.310000001</v>
      </c>
      <c r="D1554" s="43">
        <f t="shared" si="114"/>
        <v>244035.87</v>
      </c>
      <c r="E1554" s="43">
        <v>54844.22</v>
      </c>
      <c r="F1554" s="44"/>
      <c r="G1554" s="44"/>
      <c r="H1554" s="44"/>
      <c r="I1554" s="44"/>
      <c r="J1554" s="44"/>
      <c r="K1554" s="44"/>
      <c r="L1554" s="30">
        <v>3</v>
      </c>
      <c r="M1554" s="44">
        <v>11403545.220000001</v>
      </c>
      <c r="N1554" s="44"/>
      <c r="O1554" s="44"/>
      <c r="P1554" s="44"/>
      <c r="Q1554" s="45"/>
      <c r="R1554" s="44"/>
      <c r="S1554" s="44"/>
    </row>
    <row r="1555" spans="1:19" hidden="1" x14ac:dyDescent="0.25">
      <c r="A1555" s="35">
        <v>73</v>
      </c>
      <c r="B1555" s="42" t="s">
        <v>111</v>
      </c>
      <c r="C1555" s="95">
        <f t="shared" si="113"/>
        <v>21528651.719999999</v>
      </c>
      <c r="D1555" s="43">
        <f t="shared" si="114"/>
        <v>451060.45</v>
      </c>
      <c r="E1555" s="44"/>
      <c r="F1555" s="44">
        <v>2057260.03</v>
      </c>
      <c r="G1555" s="44">
        <v>7168305.7699999996</v>
      </c>
      <c r="H1555" s="44"/>
      <c r="I1555" s="44"/>
      <c r="J1555" s="44">
        <v>2975940.57</v>
      </c>
      <c r="K1555" s="44"/>
      <c r="L1555" s="30"/>
      <c r="M1555" s="44"/>
      <c r="N1555" s="44"/>
      <c r="O1555" s="44"/>
      <c r="P1555" s="44">
        <v>3328488.29</v>
      </c>
      <c r="Q1555" s="45">
        <v>5547596.6100000003</v>
      </c>
      <c r="R1555" s="44"/>
      <c r="S1555" s="44"/>
    </row>
    <row r="1556" spans="1:19" hidden="1" x14ac:dyDescent="0.25">
      <c r="A1556" s="154" t="s">
        <v>1153</v>
      </c>
      <c r="B1556" s="155"/>
      <c r="C1556" s="77">
        <f t="shared" si="113"/>
        <v>230357991.99000001</v>
      </c>
      <c r="D1556" s="49">
        <f t="shared" ref="D1556:M1556" si="115">ROUND(SUM(D1541:D1555),2)</f>
        <v>4802854.67</v>
      </c>
      <c r="E1556" s="49">
        <f t="shared" si="115"/>
        <v>786150.39</v>
      </c>
      <c r="F1556" s="49">
        <f t="shared" si="115"/>
        <v>3132569.49</v>
      </c>
      <c r="G1556" s="49">
        <f t="shared" si="115"/>
        <v>23524593.079999998</v>
      </c>
      <c r="H1556" s="49">
        <f t="shared" si="115"/>
        <v>2995748.87</v>
      </c>
      <c r="I1556" s="49">
        <f t="shared" si="115"/>
        <v>1599422.85</v>
      </c>
      <c r="J1556" s="49">
        <f t="shared" si="115"/>
        <v>9071017</v>
      </c>
      <c r="K1556" s="49">
        <f t="shared" si="115"/>
        <v>0</v>
      </c>
      <c r="L1556" s="24">
        <f t="shared" si="115"/>
        <v>34</v>
      </c>
      <c r="M1556" s="49">
        <f t="shared" si="115"/>
        <v>142438455.46000001</v>
      </c>
      <c r="N1556" s="116" t="s">
        <v>18</v>
      </c>
      <c r="O1556" s="49">
        <f>ROUND(SUM(O1541:O1555),2)</f>
        <v>10782889.130000001</v>
      </c>
      <c r="P1556" s="49">
        <f>ROUND(SUM(P1541:P1555),2)</f>
        <v>3328488.29</v>
      </c>
      <c r="Q1556" s="49">
        <f>ROUND(SUM(Q1541:Q1555),2)</f>
        <v>27895802.760000002</v>
      </c>
      <c r="R1556" s="49">
        <f>ROUND(SUM(R1541:R1555),2)</f>
        <v>0</v>
      </c>
      <c r="S1556" s="49">
        <f>ROUND(SUM(S1541:S1555),2)</f>
        <v>0</v>
      </c>
    </row>
    <row r="1557" spans="1:19" ht="15.75" hidden="1" x14ac:dyDescent="0.25">
      <c r="A1557" s="140" t="s">
        <v>1154</v>
      </c>
      <c r="B1557" s="141"/>
      <c r="C1557" s="142"/>
      <c r="D1557" s="115"/>
      <c r="E1557" s="44"/>
      <c r="F1557" s="44"/>
      <c r="G1557" s="44"/>
      <c r="H1557" s="44"/>
      <c r="I1557" s="44"/>
      <c r="J1557" s="44"/>
      <c r="K1557" s="44"/>
      <c r="L1557" s="23"/>
      <c r="M1557" s="44"/>
      <c r="N1557" s="48"/>
      <c r="O1557" s="44"/>
      <c r="P1557" s="44"/>
      <c r="Q1557" s="44"/>
      <c r="R1557" s="44"/>
      <c r="S1557" s="48"/>
    </row>
    <row r="1558" spans="1:19" hidden="1" x14ac:dyDescent="0.25">
      <c r="A1558" s="35">
        <v>74</v>
      </c>
      <c r="B1558" s="42" t="s">
        <v>756</v>
      </c>
      <c r="C1558" s="95">
        <f t="shared" ref="C1558:C1584" si="116">ROUND(SUM(D1558+E1558+F1558+G1558+H1558+I1558+J1558+K1558+M1558+O1558+P1558+Q1558+R1558+S1558),2)</f>
        <v>6861007.8200000003</v>
      </c>
      <c r="D1558" s="43">
        <f t="shared" ref="D1558:D1570" si="117">ROUND((F1558+G1558+H1558+I1558+J1558+K1558+M1558+O1558+P1558+Q1558+R1558+S1558)*0.0214,2)</f>
        <v>143749.32999999999</v>
      </c>
      <c r="E1558" s="44"/>
      <c r="F1558" s="44"/>
      <c r="G1558" s="44"/>
      <c r="H1558" s="44"/>
      <c r="I1558" s="44"/>
      <c r="J1558" s="44"/>
      <c r="K1558" s="44"/>
      <c r="L1558" s="30"/>
      <c r="M1558" s="44"/>
      <c r="N1558" s="44"/>
      <c r="O1558" s="48"/>
      <c r="P1558" s="44"/>
      <c r="Q1558" s="45">
        <v>6717258.4900000002</v>
      </c>
      <c r="R1558" s="44"/>
      <c r="S1558" s="44"/>
    </row>
    <row r="1559" spans="1:19" hidden="1" x14ac:dyDescent="0.25">
      <c r="A1559" s="35">
        <v>75</v>
      </c>
      <c r="B1559" s="42" t="s">
        <v>757</v>
      </c>
      <c r="C1559" s="95">
        <f t="shared" si="116"/>
        <v>6712307.8600000003</v>
      </c>
      <c r="D1559" s="43">
        <f t="shared" si="117"/>
        <v>140633.82</v>
      </c>
      <c r="E1559" s="44"/>
      <c r="F1559" s="44"/>
      <c r="G1559" s="44"/>
      <c r="H1559" s="44"/>
      <c r="I1559" s="44"/>
      <c r="J1559" s="44"/>
      <c r="K1559" s="47"/>
      <c r="L1559" s="30"/>
      <c r="M1559" s="44"/>
      <c r="N1559" s="44" t="s">
        <v>102</v>
      </c>
      <c r="O1559" s="44">
        <v>6571674.04</v>
      </c>
      <c r="P1559" s="44"/>
      <c r="Q1559" s="48"/>
      <c r="R1559" s="44"/>
      <c r="S1559" s="44"/>
    </row>
    <row r="1560" spans="1:19" hidden="1" x14ac:dyDescent="0.25">
      <c r="A1560" s="35">
        <v>76</v>
      </c>
      <c r="B1560" s="42" t="s">
        <v>758</v>
      </c>
      <c r="C1560" s="95">
        <f t="shared" si="116"/>
        <v>11548584.609999999</v>
      </c>
      <c r="D1560" s="43">
        <f t="shared" si="117"/>
        <v>241961.73</v>
      </c>
      <c r="E1560" s="44"/>
      <c r="F1560" s="44"/>
      <c r="G1560" s="44"/>
      <c r="H1560" s="44"/>
      <c r="I1560" s="44"/>
      <c r="J1560" s="44"/>
      <c r="K1560" s="48"/>
      <c r="L1560" s="30"/>
      <c r="M1560" s="44"/>
      <c r="N1560" s="44" t="s">
        <v>102</v>
      </c>
      <c r="O1560" s="44">
        <v>6552263.1100000003</v>
      </c>
      <c r="P1560" s="44"/>
      <c r="Q1560" s="47">
        <v>4754359.7699999996</v>
      </c>
      <c r="R1560" s="44"/>
      <c r="S1560" s="44"/>
    </row>
    <row r="1561" spans="1:19" hidden="1" x14ac:dyDescent="0.25">
      <c r="A1561" s="35">
        <v>77</v>
      </c>
      <c r="B1561" s="46" t="s">
        <v>759</v>
      </c>
      <c r="C1561" s="95">
        <f t="shared" si="116"/>
        <v>5459354.5199999996</v>
      </c>
      <c r="D1561" s="43">
        <f t="shared" si="117"/>
        <v>114382.39999999999</v>
      </c>
      <c r="E1561" s="44"/>
      <c r="F1561" s="47"/>
      <c r="G1561" s="47"/>
      <c r="H1561" s="47"/>
      <c r="I1561" s="47"/>
      <c r="J1561" s="47">
        <v>1189405.1100000001</v>
      </c>
      <c r="K1561" s="44"/>
      <c r="L1561" s="30"/>
      <c r="M1561" s="44"/>
      <c r="N1561" s="44"/>
      <c r="O1561" s="44"/>
      <c r="P1561" s="44"/>
      <c r="Q1561" s="48">
        <v>4155567.01</v>
      </c>
      <c r="R1561" s="44"/>
      <c r="S1561" s="44"/>
    </row>
    <row r="1562" spans="1:19" hidden="1" x14ac:dyDescent="0.25">
      <c r="A1562" s="35">
        <v>78</v>
      </c>
      <c r="B1562" s="46" t="s">
        <v>760</v>
      </c>
      <c r="C1562" s="95">
        <f t="shared" si="116"/>
        <v>22108332.370000001</v>
      </c>
      <c r="D1562" s="43">
        <f t="shared" si="117"/>
        <v>463205.71</v>
      </c>
      <c r="E1562" s="44"/>
      <c r="F1562" s="44"/>
      <c r="G1562" s="44"/>
      <c r="H1562" s="48"/>
      <c r="I1562" s="48"/>
      <c r="J1562" s="48">
        <v>2554108.39</v>
      </c>
      <c r="K1562" s="44"/>
      <c r="L1562" s="30"/>
      <c r="M1562" s="44"/>
      <c r="N1562" s="44" t="s">
        <v>54</v>
      </c>
      <c r="O1562" s="44">
        <v>12358896.109999999</v>
      </c>
      <c r="P1562" s="44"/>
      <c r="Q1562" s="45">
        <v>6732122.1600000001</v>
      </c>
      <c r="R1562" s="44"/>
      <c r="S1562" s="44"/>
    </row>
    <row r="1563" spans="1:19" hidden="1" x14ac:dyDescent="0.25">
      <c r="A1563" s="35">
        <v>79</v>
      </c>
      <c r="B1563" s="46" t="s">
        <v>762</v>
      </c>
      <c r="C1563" s="95">
        <f t="shared" si="116"/>
        <v>8636488.7599999998</v>
      </c>
      <c r="D1563" s="43">
        <f t="shared" si="117"/>
        <v>180948.56</v>
      </c>
      <c r="E1563" s="44"/>
      <c r="F1563" s="48"/>
      <c r="G1563" s="48"/>
      <c r="H1563" s="48"/>
      <c r="I1563" s="48"/>
      <c r="J1563" s="48">
        <v>1309790.325</v>
      </c>
      <c r="K1563" s="44"/>
      <c r="L1563" s="30"/>
      <c r="M1563" s="44"/>
      <c r="N1563" s="44"/>
      <c r="O1563" s="47"/>
      <c r="P1563" s="44"/>
      <c r="Q1563" s="45">
        <v>7145749.8700000001</v>
      </c>
      <c r="R1563" s="44"/>
      <c r="S1563" s="44"/>
    </row>
    <row r="1564" spans="1:19" hidden="1" x14ac:dyDescent="0.25">
      <c r="A1564" s="35">
        <v>80</v>
      </c>
      <c r="B1564" s="46" t="s">
        <v>763</v>
      </c>
      <c r="C1564" s="95">
        <f t="shared" si="116"/>
        <v>970234.53</v>
      </c>
      <c r="D1564" s="43">
        <f t="shared" si="117"/>
        <v>20328</v>
      </c>
      <c r="E1564" s="44"/>
      <c r="F1564" s="44"/>
      <c r="G1564" s="44"/>
      <c r="H1564" s="48"/>
      <c r="I1564" s="48"/>
      <c r="J1564" s="44">
        <v>949906.53</v>
      </c>
      <c r="K1564" s="44"/>
      <c r="L1564" s="30"/>
      <c r="M1564" s="44"/>
      <c r="N1564" s="44"/>
      <c r="O1564" s="47"/>
      <c r="P1564" s="44"/>
      <c r="Q1564" s="45"/>
      <c r="R1564" s="44"/>
      <c r="S1564" s="44"/>
    </row>
    <row r="1565" spans="1:19" hidden="1" x14ac:dyDescent="0.25">
      <c r="A1565" s="35">
        <v>81</v>
      </c>
      <c r="B1565" s="46" t="s">
        <v>764</v>
      </c>
      <c r="C1565" s="95">
        <f t="shared" si="116"/>
        <v>4944653.0999999996</v>
      </c>
      <c r="D1565" s="43">
        <f t="shared" si="117"/>
        <v>103598.57</v>
      </c>
      <c r="E1565" s="44"/>
      <c r="F1565" s="47">
        <v>1807805.4</v>
      </c>
      <c r="G1565" s="44"/>
      <c r="H1565" s="44"/>
      <c r="I1565" s="44"/>
      <c r="J1565" s="44"/>
      <c r="K1565" s="44"/>
      <c r="L1565" s="30"/>
      <c r="M1565" s="44"/>
      <c r="N1565" s="44" t="s">
        <v>102</v>
      </c>
      <c r="O1565" s="45">
        <v>3033249.13</v>
      </c>
      <c r="P1565" s="44"/>
      <c r="Q1565" s="45"/>
      <c r="R1565" s="44"/>
      <c r="S1565" s="44"/>
    </row>
    <row r="1566" spans="1:19" hidden="1" x14ac:dyDescent="0.25">
      <c r="A1566" s="35">
        <v>82</v>
      </c>
      <c r="B1566" s="46" t="s">
        <v>765</v>
      </c>
      <c r="C1566" s="95">
        <f t="shared" si="116"/>
        <v>2274208.9</v>
      </c>
      <c r="D1566" s="43">
        <f t="shared" si="117"/>
        <v>47648.39</v>
      </c>
      <c r="E1566" s="44"/>
      <c r="F1566" s="47">
        <v>552350.77</v>
      </c>
      <c r="G1566" s="47"/>
      <c r="H1566" s="47"/>
      <c r="I1566" s="47"/>
      <c r="J1566" s="47"/>
      <c r="K1566" s="44"/>
      <c r="L1566" s="30"/>
      <c r="M1566" s="44"/>
      <c r="N1566" s="44"/>
      <c r="O1566" s="48"/>
      <c r="P1566" s="48"/>
      <c r="Q1566" s="45">
        <v>1674209.74</v>
      </c>
      <c r="R1566" s="44"/>
      <c r="S1566" s="44"/>
    </row>
    <row r="1567" spans="1:19" hidden="1" x14ac:dyDescent="0.25">
      <c r="A1567" s="35">
        <v>83</v>
      </c>
      <c r="B1567" s="46" t="s">
        <v>766</v>
      </c>
      <c r="C1567" s="95">
        <f t="shared" si="116"/>
        <v>4813629.5199999996</v>
      </c>
      <c r="D1567" s="43">
        <f t="shared" si="117"/>
        <v>100853.41</v>
      </c>
      <c r="E1567" s="44"/>
      <c r="F1567" s="47"/>
      <c r="G1567" s="44"/>
      <c r="H1567" s="44"/>
      <c r="I1567" s="44"/>
      <c r="J1567" s="44"/>
      <c r="K1567" s="44"/>
      <c r="L1567" s="30"/>
      <c r="M1567" s="44"/>
      <c r="N1567" s="44" t="s">
        <v>102</v>
      </c>
      <c r="O1567" s="45">
        <v>2930391.2</v>
      </c>
      <c r="P1567" s="48"/>
      <c r="Q1567" s="45">
        <v>1782384.91</v>
      </c>
      <c r="R1567" s="44"/>
      <c r="S1567" s="44"/>
    </row>
    <row r="1568" spans="1:19" hidden="1" x14ac:dyDescent="0.25">
      <c r="A1568" s="35">
        <v>84</v>
      </c>
      <c r="B1568" s="46" t="s">
        <v>767</v>
      </c>
      <c r="C1568" s="95">
        <f t="shared" si="116"/>
        <v>1767541.95</v>
      </c>
      <c r="D1568" s="43">
        <f t="shared" si="117"/>
        <v>37032.89</v>
      </c>
      <c r="E1568" s="44"/>
      <c r="F1568" s="47"/>
      <c r="G1568" s="47"/>
      <c r="H1568" s="45"/>
      <c r="I1568" s="45"/>
      <c r="J1568" s="45"/>
      <c r="K1568" s="44"/>
      <c r="L1568" s="30"/>
      <c r="M1568" s="44"/>
      <c r="N1568" s="44"/>
      <c r="O1568" s="44"/>
      <c r="P1568" s="44"/>
      <c r="Q1568" s="48">
        <v>1730509.06</v>
      </c>
      <c r="R1568" s="44"/>
      <c r="S1568" s="44"/>
    </row>
    <row r="1569" spans="1:19" hidden="1" x14ac:dyDescent="0.25">
      <c r="A1569" s="35">
        <v>85</v>
      </c>
      <c r="B1569" s="42" t="s">
        <v>768</v>
      </c>
      <c r="C1569" s="95">
        <f t="shared" si="116"/>
        <v>2804716.36</v>
      </c>
      <c r="D1569" s="43">
        <f t="shared" si="117"/>
        <v>58763.39</v>
      </c>
      <c r="E1569" s="44"/>
      <c r="F1569" s="44">
        <v>303834.37</v>
      </c>
      <c r="G1569" s="44">
        <v>880545.33</v>
      </c>
      <c r="H1569" s="44">
        <v>186003.66</v>
      </c>
      <c r="I1569" s="44">
        <v>80050.87</v>
      </c>
      <c r="J1569" s="44">
        <v>67192.240000000005</v>
      </c>
      <c r="K1569" s="44"/>
      <c r="L1569" s="30"/>
      <c r="M1569" s="48"/>
      <c r="N1569" s="48" t="s">
        <v>102</v>
      </c>
      <c r="O1569" s="45">
        <v>1228326.5</v>
      </c>
      <c r="P1569" s="44"/>
      <c r="Q1569" s="47"/>
      <c r="R1569" s="44"/>
      <c r="S1569" s="44"/>
    </row>
    <row r="1570" spans="1:19" hidden="1" x14ac:dyDescent="0.25">
      <c r="A1570" s="35">
        <v>86</v>
      </c>
      <c r="B1570" s="74" t="s">
        <v>957</v>
      </c>
      <c r="C1570" s="95">
        <f t="shared" si="116"/>
        <v>3055967.32</v>
      </c>
      <c r="D1570" s="43">
        <f t="shared" si="117"/>
        <v>61039.48</v>
      </c>
      <c r="E1570" s="44">
        <v>142615.60999999999</v>
      </c>
      <c r="F1570" s="45"/>
      <c r="G1570" s="45"/>
      <c r="H1570" s="45"/>
      <c r="I1570" s="45"/>
      <c r="J1570" s="45"/>
      <c r="K1570" s="44"/>
      <c r="L1570" s="30">
        <v>1</v>
      </c>
      <c r="M1570" s="44">
        <v>2852312.23</v>
      </c>
      <c r="N1570" s="44"/>
      <c r="O1570" s="44"/>
      <c r="P1570" s="44"/>
      <c r="Q1570" s="44"/>
      <c r="R1570" s="44"/>
      <c r="S1570" s="44"/>
    </row>
    <row r="1571" spans="1:19" hidden="1" x14ac:dyDescent="0.25">
      <c r="A1571" s="35">
        <v>87</v>
      </c>
      <c r="B1571" s="46" t="s">
        <v>1055</v>
      </c>
      <c r="C1571" s="95">
        <f t="shared" si="116"/>
        <v>4222567.18</v>
      </c>
      <c r="D1571" s="43"/>
      <c r="E1571" s="44">
        <v>107010.08</v>
      </c>
      <c r="F1571" s="45"/>
      <c r="G1571" s="45"/>
      <c r="H1571" s="45"/>
      <c r="I1571" s="45"/>
      <c r="J1571" s="45"/>
      <c r="K1571" s="44"/>
      <c r="L1571" s="30">
        <v>2</v>
      </c>
      <c r="M1571" s="44">
        <v>4115557.1</v>
      </c>
      <c r="N1571" s="44"/>
      <c r="O1571" s="44"/>
      <c r="P1571" s="44"/>
      <c r="Q1571" s="47"/>
      <c r="R1571" s="44"/>
      <c r="S1571" s="44"/>
    </row>
    <row r="1572" spans="1:19" hidden="1" x14ac:dyDescent="0.25">
      <c r="A1572" s="35">
        <v>88</v>
      </c>
      <c r="B1572" s="46" t="s">
        <v>769</v>
      </c>
      <c r="C1572" s="95">
        <f t="shared" si="116"/>
        <v>4933342.53</v>
      </c>
      <c r="D1572" s="43">
        <f>ROUND((F1572+G1572+H1572+I1572+J1572+K1572+M1572+O1572+P1572+Q1572+R1572+S1572)*0.0214,2)</f>
        <v>103361.59</v>
      </c>
      <c r="E1572" s="44"/>
      <c r="F1572" s="47"/>
      <c r="G1572" s="47"/>
      <c r="H1572" s="47"/>
      <c r="I1572" s="47"/>
      <c r="J1572" s="47"/>
      <c r="K1572" s="44"/>
      <c r="L1572" s="30"/>
      <c r="M1572" s="44"/>
      <c r="N1572" s="44"/>
      <c r="O1572" s="44"/>
      <c r="P1572" s="44"/>
      <c r="Q1572" s="47">
        <v>4829980.9400000004</v>
      </c>
      <c r="R1572" s="44"/>
      <c r="S1572" s="44"/>
    </row>
    <row r="1573" spans="1:19" hidden="1" x14ac:dyDescent="0.25">
      <c r="A1573" s="35">
        <v>89</v>
      </c>
      <c r="B1573" s="46" t="s">
        <v>315</v>
      </c>
      <c r="C1573" s="95">
        <f t="shared" si="116"/>
        <v>55968.29</v>
      </c>
      <c r="D1573" s="43"/>
      <c r="E1573" s="44">
        <v>55968.29</v>
      </c>
      <c r="F1573" s="47"/>
      <c r="G1573" s="47"/>
      <c r="H1573" s="47"/>
      <c r="I1573" s="47"/>
      <c r="J1573" s="47"/>
      <c r="K1573" s="44"/>
      <c r="L1573" s="30"/>
      <c r="M1573" s="44"/>
      <c r="N1573" s="44"/>
      <c r="O1573" s="44"/>
      <c r="P1573" s="44"/>
      <c r="Q1573" s="47"/>
      <c r="R1573" s="44"/>
      <c r="S1573" s="44"/>
    </row>
    <row r="1574" spans="1:19" hidden="1" x14ac:dyDescent="0.25">
      <c r="A1574" s="35">
        <v>90</v>
      </c>
      <c r="B1574" s="46" t="s">
        <v>120</v>
      </c>
      <c r="C1574" s="95">
        <f t="shared" si="116"/>
        <v>5208185.3499999996</v>
      </c>
      <c r="D1574" s="43">
        <v>23810.25</v>
      </c>
      <c r="E1574" s="44"/>
      <c r="F1574" s="44"/>
      <c r="G1574" s="47">
        <v>1076024.54</v>
      </c>
      <c r="H1574" s="44"/>
      <c r="I1574" s="44"/>
      <c r="J1574" s="44">
        <v>95163.33</v>
      </c>
      <c r="K1574" s="44"/>
      <c r="L1574" s="30"/>
      <c r="M1574" s="44"/>
      <c r="N1574" s="44"/>
      <c r="O1574" s="47"/>
      <c r="P1574" s="48"/>
      <c r="Q1574" s="44"/>
      <c r="R1574" s="44">
        <v>4013187.2300000004</v>
      </c>
      <c r="S1574" s="44"/>
    </row>
    <row r="1575" spans="1:19" hidden="1" x14ac:dyDescent="0.25">
      <c r="A1575" s="35">
        <v>91</v>
      </c>
      <c r="B1575" s="46" t="s">
        <v>122</v>
      </c>
      <c r="C1575" s="95">
        <f t="shared" si="116"/>
        <v>55468.92</v>
      </c>
      <c r="D1575" s="43"/>
      <c r="E1575" s="44">
        <v>55468.92</v>
      </c>
      <c r="F1575" s="47"/>
      <c r="G1575" s="47"/>
      <c r="H1575" s="47"/>
      <c r="I1575" s="47"/>
      <c r="J1575" s="47"/>
      <c r="K1575" s="44"/>
      <c r="L1575" s="30"/>
      <c r="M1575" s="44"/>
      <c r="N1575" s="44"/>
      <c r="O1575" s="44"/>
      <c r="P1575" s="44"/>
      <c r="Q1575" s="47"/>
      <c r="R1575" s="44"/>
      <c r="S1575" s="44"/>
    </row>
    <row r="1576" spans="1:19" hidden="1" x14ac:dyDescent="0.25">
      <c r="A1576" s="35">
        <v>92</v>
      </c>
      <c r="B1576" s="46" t="s">
        <v>125</v>
      </c>
      <c r="C1576" s="95">
        <f t="shared" si="116"/>
        <v>64123.519999999997</v>
      </c>
      <c r="D1576" s="43"/>
      <c r="E1576" s="44">
        <v>64123.519999999997</v>
      </c>
      <c r="F1576" s="47"/>
      <c r="G1576" s="47"/>
      <c r="H1576" s="47"/>
      <c r="I1576" s="47"/>
      <c r="J1576" s="47"/>
      <c r="K1576" s="44"/>
      <c r="L1576" s="30"/>
      <c r="M1576" s="44"/>
      <c r="N1576" s="44"/>
      <c r="O1576" s="44"/>
      <c r="P1576" s="44"/>
      <c r="Q1576" s="47"/>
      <c r="R1576" s="44"/>
      <c r="S1576" s="44"/>
    </row>
    <row r="1577" spans="1:19" hidden="1" x14ac:dyDescent="0.25">
      <c r="A1577" s="35">
        <v>93</v>
      </c>
      <c r="B1577" s="46" t="s">
        <v>127</v>
      </c>
      <c r="C1577" s="95">
        <f t="shared" si="116"/>
        <v>5669879.6699999999</v>
      </c>
      <c r="D1577" s="43">
        <v>112971.93</v>
      </c>
      <c r="E1577" s="44"/>
      <c r="F1577" s="44"/>
      <c r="G1577" s="48">
        <v>2620723.54</v>
      </c>
      <c r="H1577" s="44">
        <v>621114.91</v>
      </c>
      <c r="I1577" s="44">
        <v>1193618.02</v>
      </c>
      <c r="J1577" s="44">
        <v>1121451.27</v>
      </c>
      <c r="K1577" s="44"/>
      <c r="L1577" s="30"/>
      <c r="M1577" s="44"/>
      <c r="N1577" s="44"/>
      <c r="O1577" s="47"/>
      <c r="P1577" s="48"/>
      <c r="Q1577" s="44"/>
      <c r="R1577" s="44"/>
      <c r="S1577" s="44"/>
    </row>
    <row r="1578" spans="1:19" hidden="1" x14ac:dyDescent="0.25">
      <c r="A1578" s="35">
        <v>94</v>
      </c>
      <c r="B1578" s="46" t="s">
        <v>129</v>
      </c>
      <c r="C1578" s="95">
        <f t="shared" si="116"/>
        <v>6128004.3600000003</v>
      </c>
      <c r="D1578" s="43">
        <f>ROUND((F1578+G1578+H1578+I1578+J1578+K1578+M1578+O1578+P1578+Q1578+R1578+S1578)*0.0214,2)</f>
        <v>128391.71</v>
      </c>
      <c r="E1578" s="44"/>
      <c r="F1578" s="47"/>
      <c r="G1578" s="44">
        <v>1210939.6000000001</v>
      </c>
      <c r="H1578" s="48">
        <v>317249.89</v>
      </c>
      <c r="I1578" s="48">
        <v>183928.39</v>
      </c>
      <c r="J1578" s="48">
        <v>191037.44</v>
      </c>
      <c r="K1578" s="44"/>
      <c r="L1578" s="30"/>
      <c r="M1578" s="44"/>
      <c r="N1578" s="44"/>
      <c r="O1578" s="47"/>
      <c r="P1578" s="44"/>
      <c r="Q1578" s="47">
        <v>4096457.33</v>
      </c>
      <c r="R1578" s="44"/>
      <c r="S1578" s="44"/>
    </row>
    <row r="1579" spans="1:19" hidden="1" x14ac:dyDescent="0.25">
      <c r="A1579" s="35">
        <v>95</v>
      </c>
      <c r="B1579" s="46" t="s">
        <v>847</v>
      </c>
      <c r="C1579" s="95">
        <f t="shared" si="116"/>
        <v>59742.16</v>
      </c>
      <c r="D1579" s="43"/>
      <c r="E1579" s="44">
        <v>59742.16</v>
      </c>
      <c r="F1579" s="47"/>
      <c r="G1579" s="47"/>
      <c r="H1579" s="47"/>
      <c r="I1579" s="47"/>
      <c r="J1579" s="47"/>
      <c r="K1579" s="44"/>
      <c r="L1579" s="30"/>
      <c r="M1579" s="44"/>
      <c r="N1579" s="44"/>
      <c r="O1579" s="44"/>
      <c r="P1579" s="44"/>
      <c r="Q1579" s="47"/>
      <c r="R1579" s="44"/>
      <c r="S1579" s="44"/>
    </row>
    <row r="1580" spans="1:19" hidden="1" x14ac:dyDescent="0.25">
      <c r="A1580" s="35">
        <v>96</v>
      </c>
      <c r="B1580" s="46" t="s">
        <v>388</v>
      </c>
      <c r="C1580" s="95">
        <f t="shared" si="116"/>
        <v>54639.86</v>
      </c>
      <c r="D1580" s="43"/>
      <c r="E1580" s="44">
        <v>54639.86</v>
      </c>
      <c r="F1580" s="47"/>
      <c r="G1580" s="47"/>
      <c r="H1580" s="47"/>
      <c r="I1580" s="47"/>
      <c r="J1580" s="47"/>
      <c r="K1580" s="44"/>
      <c r="L1580" s="30"/>
      <c r="M1580" s="44"/>
      <c r="N1580" s="44"/>
      <c r="O1580" s="44"/>
      <c r="P1580" s="44"/>
      <c r="Q1580" s="47"/>
      <c r="R1580" s="44"/>
      <c r="S1580" s="44"/>
    </row>
    <row r="1581" spans="1:19" hidden="1" x14ac:dyDescent="0.25">
      <c r="A1581" s="35">
        <v>97</v>
      </c>
      <c r="B1581" s="46" t="s">
        <v>132</v>
      </c>
      <c r="C1581" s="95">
        <f t="shared" si="116"/>
        <v>3928158.92</v>
      </c>
      <c r="D1581" s="43">
        <v>78268.27</v>
      </c>
      <c r="E1581" s="44"/>
      <c r="F1581" s="44"/>
      <c r="G1581" s="48">
        <v>2114737</v>
      </c>
      <c r="H1581" s="48">
        <v>1022833.79</v>
      </c>
      <c r="I1581" s="48">
        <v>309842.36</v>
      </c>
      <c r="J1581" s="48">
        <v>402477.5</v>
      </c>
      <c r="K1581" s="44"/>
      <c r="L1581" s="30"/>
      <c r="M1581" s="44"/>
      <c r="N1581" s="44"/>
      <c r="O1581" s="45"/>
      <c r="P1581" s="48"/>
      <c r="Q1581" s="45"/>
      <c r="R1581" s="44"/>
      <c r="S1581" s="44"/>
    </row>
    <row r="1582" spans="1:19" hidden="1" x14ac:dyDescent="0.25">
      <c r="A1582" s="35">
        <v>98</v>
      </c>
      <c r="B1582" s="46" t="s">
        <v>133</v>
      </c>
      <c r="C1582" s="95">
        <f t="shared" si="116"/>
        <v>59588.78</v>
      </c>
      <c r="D1582" s="43"/>
      <c r="E1582" s="44">
        <v>59588.78</v>
      </c>
      <c r="F1582" s="47"/>
      <c r="G1582" s="47"/>
      <c r="H1582" s="47"/>
      <c r="I1582" s="47"/>
      <c r="J1582" s="47"/>
      <c r="K1582" s="44"/>
      <c r="L1582" s="30"/>
      <c r="M1582" s="44"/>
      <c r="N1582" s="44"/>
      <c r="O1582" s="44"/>
      <c r="P1582" s="44"/>
      <c r="Q1582" s="47"/>
      <c r="R1582" s="44"/>
      <c r="S1582" s="44"/>
    </row>
    <row r="1583" spans="1:19" hidden="1" x14ac:dyDescent="0.25">
      <c r="A1583" s="35">
        <v>99</v>
      </c>
      <c r="B1583" s="46" t="s">
        <v>136</v>
      </c>
      <c r="C1583" s="95">
        <f t="shared" si="116"/>
        <v>5151061.5599999996</v>
      </c>
      <c r="D1583" s="43">
        <v>102634.52</v>
      </c>
      <c r="E1583" s="44"/>
      <c r="F1583" s="44"/>
      <c r="G1583" s="47"/>
      <c r="H1583" s="44"/>
      <c r="I1583" s="44"/>
      <c r="J1583" s="44"/>
      <c r="K1583" s="48"/>
      <c r="L1583" s="30"/>
      <c r="M1583" s="44"/>
      <c r="N1583" s="44"/>
      <c r="O1583" s="45"/>
      <c r="P1583" s="44"/>
      <c r="Q1583" s="44">
        <v>5048427.04</v>
      </c>
      <c r="R1583" s="44"/>
      <c r="S1583" s="44"/>
    </row>
    <row r="1584" spans="1:19" hidden="1" x14ac:dyDescent="0.25">
      <c r="A1584" s="35">
        <v>100</v>
      </c>
      <c r="B1584" s="46" t="s">
        <v>141</v>
      </c>
      <c r="C1584" s="95">
        <f t="shared" si="116"/>
        <v>19323947.489999998</v>
      </c>
      <c r="D1584" s="43">
        <f t="shared" ref="D1584:D1593" si="118">ROUND((F1584+G1584+H1584+I1584+J1584+K1584+M1584+O1584+P1584+Q1584+R1584+S1584)*0.0214,2)</f>
        <v>404868.29</v>
      </c>
      <c r="E1584" s="44"/>
      <c r="F1584" s="47"/>
      <c r="G1584" s="45">
        <v>7603687.4800000004</v>
      </c>
      <c r="H1584" s="44">
        <v>5519341.7400000002</v>
      </c>
      <c r="I1584" s="44">
        <v>2639404.75</v>
      </c>
      <c r="J1584" s="44">
        <v>3156645.23</v>
      </c>
      <c r="K1584" s="44"/>
      <c r="L1584" s="30"/>
      <c r="M1584" s="44"/>
      <c r="N1584" s="44"/>
      <c r="O1584" s="44"/>
      <c r="P1584" s="44"/>
      <c r="Q1584" s="47"/>
      <c r="R1584" s="44"/>
      <c r="S1584" s="44"/>
    </row>
    <row r="1585" spans="1:19" hidden="1" x14ac:dyDescent="0.25">
      <c r="A1585" s="35">
        <v>101</v>
      </c>
      <c r="B1585" s="46" t="s">
        <v>770</v>
      </c>
      <c r="C1585" s="95">
        <f t="shared" ref="C1585:C1607" si="119">ROUND(SUM(D1585+E1585+F1585+G1585+H1585+I1585+J1585+K1585+M1585+O1585+P1585+Q1585+R1585+S1585),2)</f>
        <v>4838522.59</v>
      </c>
      <c r="D1585" s="43">
        <f t="shared" si="118"/>
        <v>101374.96</v>
      </c>
      <c r="E1585" s="44"/>
      <c r="F1585" s="47"/>
      <c r="G1585" s="47">
        <v>1310555.19</v>
      </c>
      <c r="H1585" s="47"/>
      <c r="I1585" s="47"/>
      <c r="J1585" s="47">
        <v>544072.56999999995</v>
      </c>
      <c r="K1585" s="44"/>
      <c r="L1585" s="30"/>
      <c r="M1585" s="44"/>
      <c r="N1585" s="48" t="s">
        <v>102</v>
      </c>
      <c r="O1585" s="48">
        <v>1667502.26</v>
      </c>
      <c r="P1585" s="44"/>
      <c r="Q1585" s="48">
        <v>1215017.6100000001</v>
      </c>
      <c r="R1585" s="44"/>
      <c r="S1585" s="44"/>
    </row>
    <row r="1586" spans="1:19" hidden="1" x14ac:dyDescent="0.25">
      <c r="A1586" s="35">
        <v>102</v>
      </c>
      <c r="B1586" s="46" t="s">
        <v>771</v>
      </c>
      <c r="C1586" s="95">
        <f t="shared" si="119"/>
        <v>2510641.2000000002</v>
      </c>
      <c r="D1586" s="43">
        <f t="shared" si="118"/>
        <v>52602.04</v>
      </c>
      <c r="E1586" s="44"/>
      <c r="F1586" s="47"/>
      <c r="G1586" s="47"/>
      <c r="H1586" s="47">
        <v>1502584.91</v>
      </c>
      <c r="I1586" s="47">
        <v>444695.98</v>
      </c>
      <c r="J1586" s="47">
        <v>510758.27</v>
      </c>
      <c r="K1586" s="44"/>
      <c r="L1586" s="30"/>
      <c r="M1586" s="44"/>
      <c r="N1586" s="39"/>
      <c r="O1586" s="41"/>
      <c r="P1586" s="44"/>
      <c r="Q1586" s="48"/>
      <c r="R1586" s="44"/>
      <c r="S1586" s="44"/>
    </row>
    <row r="1587" spans="1:19" hidden="1" x14ac:dyDescent="0.25">
      <c r="A1587" s="35">
        <v>103</v>
      </c>
      <c r="B1587" s="46" t="s">
        <v>772</v>
      </c>
      <c r="C1587" s="95">
        <f t="shared" si="119"/>
        <v>4848283.1399999997</v>
      </c>
      <c r="D1587" s="43">
        <f t="shared" si="118"/>
        <v>101579.46</v>
      </c>
      <c r="E1587" s="44"/>
      <c r="F1587" s="47"/>
      <c r="G1587" s="47"/>
      <c r="H1587" s="47"/>
      <c r="I1587" s="47"/>
      <c r="J1587" s="47"/>
      <c r="K1587" s="44"/>
      <c r="L1587" s="30"/>
      <c r="M1587" s="44"/>
      <c r="N1587" s="44" t="s">
        <v>54</v>
      </c>
      <c r="O1587" s="45">
        <v>4746703.68</v>
      </c>
      <c r="P1587" s="44"/>
      <c r="Q1587" s="48"/>
      <c r="R1587" s="44"/>
      <c r="S1587" s="44"/>
    </row>
    <row r="1588" spans="1:19" hidden="1" x14ac:dyDescent="0.25">
      <c r="A1588" s="35">
        <v>104</v>
      </c>
      <c r="B1588" s="46" t="s">
        <v>342</v>
      </c>
      <c r="C1588" s="95">
        <f t="shared" si="119"/>
        <v>17343613.100000001</v>
      </c>
      <c r="D1588" s="43">
        <f t="shared" si="118"/>
        <v>363377.05</v>
      </c>
      <c r="E1588" s="44"/>
      <c r="F1588" s="47"/>
      <c r="G1588" s="47"/>
      <c r="H1588" s="47"/>
      <c r="I1588" s="47"/>
      <c r="J1588" s="47"/>
      <c r="K1588" s="44"/>
      <c r="L1588" s="30"/>
      <c r="M1588" s="44"/>
      <c r="N1588" s="44" t="s">
        <v>54</v>
      </c>
      <c r="O1588" s="45">
        <v>10004804.630000001</v>
      </c>
      <c r="P1588" s="44"/>
      <c r="Q1588" s="45">
        <v>6975431.4199999999</v>
      </c>
      <c r="R1588" s="44"/>
      <c r="S1588" s="44"/>
    </row>
    <row r="1589" spans="1:19" hidden="1" x14ac:dyDescent="0.25">
      <c r="A1589" s="35">
        <v>105</v>
      </c>
      <c r="B1589" s="46" t="s">
        <v>143</v>
      </c>
      <c r="C1589" s="95">
        <f t="shared" si="119"/>
        <v>414149.73</v>
      </c>
      <c r="D1589" s="43">
        <f t="shared" si="118"/>
        <v>8677.11</v>
      </c>
      <c r="E1589" s="44"/>
      <c r="F1589" s="44"/>
      <c r="G1589" s="45"/>
      <c r="H1589" s="44">
        <v>200915.62</v>
      </c>
      <c r="I1589" s="44">
        <v>204557</v>
      </c>
      <c r="J1589" s="44"/>
      <c r="K1589" s="44"/>
      <c r="L1589" s="30"/>
      <c r="M1589" s="44"/>
      <c r="N1589" s="44"/>
      <c r="O1589" s="44"/>
      <c r="P1589" s="44"/>
      <c r="Q1589" s="44"/>
      <c r="R1589" s="44"/>
      <c r="S1589" s="44"/>
    </row>
    <row r="1590" spans="1:19" hidden="1" x14ac:dyDescent="0.25">
      <c r="A1590" s="35">
        <v>106</v>
      </c>
      <c r="B1590" s="46" t="s">
        <v>773</v>
      </c>
      <c r="C1590" s="95">
        <f t="shared" si="119"/>
        <v>11161185.07</v>
      </c>
      <c r="D1590" s="43">
        <f t="shared" si="118"/>
        <v>233845.08</v>
      </c>
      <c r="E1590" s="44"/>
      <c r="F1590" s="48"/>
      <c r="G1590" s="47"/>
      <c r="H1590" s="44"/>
      <c r="I1590" s="44"/>
      <c r="J1590" s="44"/>
      <c r="K1590" s="44"/>
      <c r="L1590" s="30"/>
      <c r="M1590" s="44"/>
      <c r="N1590" s="44" t="s">
        <v>102</v>
      </c>
      <c r="O1590" s="48">
        <v>6271033.5499999998</v>
      </c>
      <c r="P1590" s="44"/>
      <c r="Q1590" s="48">
        <v>4656306.4400000004</v>
      </c>
      <c r="R1590" s="44"/>
      <c r="S1590" s="44"/>
    </row>
    <row r="1591" spans="1:19" hidden="1" x14ac:dyDescent="0.25">
      <c r="A1591" s="35">
        <v>107</v>
      </c>
      <c r="B1591" s="46" t="s">
        <v>144</v>
      </c>
      <c r="C1591" s="95">
        <f t="shared" si="119"/>
        <v>111039.98</v>
      </c>
      <c r="D1591" s="43"/>
      <c r="E1591" s="44">
        <v>111039.98</v>
      </c>
      <c r="F1591" s="48"/>
      <c r="G1591" s="47"/>
      <c r="H1591" s="44"/>
      <c r="I1591" s="44"/>
      <c r="J1591" s="44"/>
      <c r="K1591" s="44"/>
      <c r="L1591" s="30"/>
      <c r="M1591" s="44"/>
      <c r="N1591" s="44"/>
      <c r="O1591" s="48"/>
      <c r="P1591" s="44"/>
      <c r="Q1591" s="48"/>
      <c r="R1591" s="44"/>
      <c r="S1591" s="44"/>
    </row>
    <row r="1592" spans="1:19" hidden="1" x14ac:dyDescent="0.25">
      <c r="A1592" s="35">
        <v>108</v>
      </c>
      <c r="B1592" s="46" t="s">
        <v>774</v>
      </c>
      <c r="C1592" s="95">
        <f t="shared" si="119"/>
        <v>4254965.16</v>
      </c>
      <c r="D1592" s="43">
        <v>71289.83</v>
      </c>
      <c r="E1592" s="44"/>
      <c r="F1592" s="48"/>
      <c r="G1592" s="44"/>
      <c r="H1592" s="47"/>
      <c r="I1592" s="47"/>
      <c r="J1592" s="47"/>
      <c r="K1592" s="44"/>
      <c r="L1592" s="30"/>
      <c r="M1592" s="44"/>
      <c r="N1592" s="44"/>
      <c r="O1592" s="48"/>
      <c r="P1592" s="44"/>
      <c r="Q1592" s="48">
        <v>4183675.33</v>
      </c>
      <c r="R1592" s="44"/>
      <c r="S1592" s="44"/>
    </row>
    <row r="1593" spans="1:19" hidden="1" x14ac:dyDescent="0.25">
      <c r="A1593" s="35">
        <v>109</v>
      </c>
      <c r="B1593" s="46" t="s">
        <v>147</v>
      </c>
      <c r="C1593" s="95">
        <f t="shared" si="119"/>
        <v>1130717.8500000001</v>
      </c>
      <c r="D1593" s="43">
        <f t="shared" si="118"/>
        <v>23690.39</v>
      </c>
      <c r="E1593" s="44"/>
      <c r="F1593" s="48">
        <v>1107027.46</v>
      </c>
      <c r="G1593" s="45"/>
      <c r="H1593" s="48"/>
      <c r="I1593" s="48"/>
      <c r="J1593" s="48"/>
      <c r="K1593" s="44"/>
      <c r="L1593" s="30"/>
      <c r="M1593" s="44"/>
      <c r="N1593" s="44"/>
      <c r="O1593" s="48"/>
      <c r="P1593" s="44"/>
      <c r="Q1593" s="48"/>
      <c r="R1593" s="44"/>
      <c r="S1593" s="44"/>
    </row>
    <row r="1594" spans="1:19" hidden="1" x14ac:dyDescent="0.25">
      <c r="A1594" s="35">
        <v>110</v>
      </c>
      <c r="B1594" s="46" t="s">
        <v>149</v>
      </c>
      <c r="C1594" s="95">
        <f t="shared" si="119"/>
        <v>3955106.36</v>
      </c>
      <c r="D1594" s="43">
        <v>78805.200000000012</v>
      </c>
      <c r="E1594" s="44"/>
      <c r="F1594" s="44"/>
      <c r="G1594" s="45">
        <v>3553311.62</v>
      </c>
      <c r="H1594" s="48"/>
      <c r="I1594" s="48"/>
      <c r="J1594" s="48">
        <v>322989.53999999998</v>
      </c>
      <c r="K1594" s="44"/>
      <c r="L1594" s="30"/>
      <c r="M1594" s="44"/>
      <c r="N1594" s="44"/>
      <c r="O1594" s="44"/>
      <c r="P1594" s="44"/>
      <c r="Q1594" s="48"/>
      <c r="R1594" s="44"/>
      <c r="S1594" s="44"/>
    </row>
    <row r="1595" spans="1:19" hidden="1" x14ac:dyDescent="0.25">
      <c r="A1595" s="35">
        <v>111</v>
      </c>
      <c r="B1595" s="46" t="s">
        <v>775</v>
      </c>
      <c r="C1595" s="95">
        <f t="shared" si="119"/>
        <v>5945791.2000000002</v>
      </c>
      <c r="D1595" s="43">
        <v>99618.78</v>
      </c>
      <c r="E1595" s="44"/>
      <c r="F1595" s="48"/>
      <c r="G1595" s="45"/>
      <c r="H1595" s="48"/>
      <c r="I1595" s="48"/>
      <c r="J1595" s="48"/>
      <c r="K1595" s="44"/>
      <c r="L1595" s="30"/>
      <c r="M1595" s="44"/>
      <c r="N1595" s="44"/>
      <c r="O1595" s="44"/>
      <c r="P1595" s="44"/>
      <c r="Q1595" s="44">
        <v>5846172.4199999999</v>
      </c>
      <c r="R1595" s="44"/>
      <c r="S1595" s="44"/>
    </row>
    <row r="1596" spans="1:19" hidden="1" x14ac:dyDescent="0.25">
      <c r="A1596" s="35">
        <v>112</v>
      </c>
      <c r="B1596" s="46" t="s">
        <v>776</v>
      </c>
      <c r="C1596" s="95">
        <f t="shared" si="119"/>
        <v>1323967.55</v>
      </c>
      <c r="D1596" s="43">
        <f t="shared" ref="D1596:D1605" si="120">ROUND((F1596+G1596+H1596+I1596+J1596+K1596+M1596+O1596+P1596+Q1596+R1596+S1596)*0.0214,2)</f>
        <v>27739.279999999999</v>
      </c>
      <c r="E1596" s="44"/>
      <c r="F1596" s="48"/>
      <c r="G1596" s="48"/>
      <c r="H1596" s="45"/>
      <c r="I1596" s="45"/>
      <c r="J1596" s="45"/>
      <c r="K1596" s="44"/>
      <c r="L1596" s="30"/>
      <c r="M1596" s="44"/>
      <c r="N1596" s="44"/>
      <c r="O1596" s="44"/>
      <c r="P1596" s="44">
        <v>1296228.27</v>
      </c>
      <c r="Q1596" s="45"/>
      <c r="R1596" s="44"/>
      <c r="S1596" s="44"/>
    </row>
    <row r="1597" spans="1:19" hidden="1" x14ac:dyDescent="0.25">
      <c r="A1597" s="35">
        <v>113</v>
      </c>
      <c r="B1597" s="46" t="s">
        <v>777</v>
      </c>
      <c r="C1597" s="95">
        <f t="shared" si="119"/>
        <v>4450995.2300000004</v>
      </c>
      <c r="D1597" s="43">
        <f t="shared" si="120"/>
        <v>93255.63</v>
      </c>
      <c r="E1597" s="44"/>
      <c r="F1597" s="45">
        <v>1757176.94</v>
      </c>
      <c r="G1597" s="48"/>
      <c r="H1597" s="48">
        <v>1808167.8</v>
      </c>
      <c r="I1597" s="48">
        <v>792394.86</v>
      </c>
      <c r="J1597" s="48"/>
      <c r="K1597" s="44"/>
      <c r="L1597" s="30"/>
      <c r="M1597" s="44"/>
      <c r="N1597" s="44"/>
      <c r="O1597" s="47"/>
      <c r="P1597" s="44"/>
      <c r="Q1597" s="47"/>
      <c r="R1597" s="44"/>
      <c r="S1597" s="44"/>
    </row>
    <row r="1598" spans="1:19" hidden="1" x14ac:dyDescent="0.25">
      <c r="A1598" s="35">
        <v>114</v>
      </c>
      <c r="B1598" s="46" t="s">
        <v>157</v>
      </c>
      <c r="C1598" s="95">
        <f t="shared" si="119"/>
        <v>14446509.33</v>
      </c>
      <c r="D1598" s="43">
        <f t="shared" si="120"/>
        <v>295231.53000000003</v>
      </c>
      <c r="E1598" s="44">
        <v>355412</v>
      </c>
      <c r="F1598" s="45">
        <v>2225609.9</v>
      </c>
      <c r="G1598" s="48">
        <v>3462376.66</v>
      </c>
      <c r="H1598" s="45">
        <v>796444.21</v>
      </c>
      <c r="I1598" s="45">
        <v>586235.82999999996</v>
      </c>
      <c r="J1598" s="45">
        <v>3521987.3</v>
      </c>
      <c r="K1598" s="48"/>
      <c r="L1598" s="23"/>
      <c r="M1598" s="48"/>
      <c r="N1598" s="48"/>
      <c r="O1598" s="48"/>
      <c r="P1598" s="48">
        <v>3203211.9</v>
      </c>
      <c r="Q1598" s="48"/>
      <c r="R1598" s="44"/>
      <c r="S1598" s="44"/>
    </row>
    <row r="1599" spans="1:19" hidden="1" x14ac:dyDescent="0.25">
      <c r="A1599" s="35">
        <v>115</v>
      </c>
      <c r="B1599" s="46" t="s">
        <v>165</v>
      </c>
      <c r="C1599" s="95">
        <f t="shared" si="119"/>
        <v>37435844.140000001</v>
      </c>
      <c r="D1599" s="43">
        <f t="shared" si="120"/>
        <v>784342.14</v>
      </c>
      <c r="E1599" s="44"/>
      <c r="F1599" s="48"/>
      <c r="G1599" s="47"/>
      <c r="H1599" s="44"/>
      <c r="I1599" s="44"/>
      <c r="J1599" s="44"/>
      <c r="K1599" s="44"/>
      <c r="L1599" s="30"/>
      <c r="M1599" s="44"/>
      <c r="N1599" s="44" t="s">
        <v>102</v>
      </c>
      <c r="O1599" s="48">
        <v>15710675.960000001</v>
      </c>
      <c r="P1599" s="44"/>
      <c r="Q1599" s="48"/>
      <c r="R1599" s="44">
        <v>20940826.039999999</v>
      </c>
      <c r="S1599" s="44"/>
    </row>
    <row r="1600" spans="1:19" hidden="1" x14ac:dyDescent="0.25">
      <c r="A1600" s="35">
        <v>116</v>
      </c>
      <c r="B1600" s="46" t="s">
        <v>778</v>
      </c>
      <c r="C1600" s="95">
        <f t="shared" si="119"/>
        <v>10453958.85</v>
      </c>
      <c r="D1600" s="43">
        <f t="shared" si="120"/>
        <v>219027.53</v>
      </c>
      <c r="E1600" s="44"/>
      <c r="F1600" s="44">
        <v>2417072.65</v>
      </c>
      <c r="G1600" s="44">
        <v>7817858.6699999999</v>
      </c>
      <c r="H1600" s="48"/>
      <c r="I1600" s="48"/>
      <c r="J1600" s="48"/>
      <c r="K1600" s="44"/>
      <c r="L1600" s="30"/>
      <c r="M1600" s="44"/>
      <c r="N1600" s="44"/>
      <c r="O1600" s="44"/>
      <c r="P1600" s="44"/>
      <c r="Q1600" s="45"/>
      <c r="R1600" s="44"/>
      <c r="S1600" s="44"/>
    </row>
    <row r="1601" spans="1:19" hidden="1" x14ac:dyDescent="0.25">
      <c r="A1601" s="35">
        <v>117</v>
      </c>
      <c r="B1601" s="46" t="s">
        <v>779</v>
      </c>
      <c r="C1601" s="95">
        <f t="shared" si="119"/>
        <v>12068614.52</v>
      </c>
      <c r="D1601" s="43">
        <f t="shared" si="120"/>
        <v>252857.21</v>
      </c>
      <c r="E1601" s="44"/>
      <c r="F1601" s="44">
        <v>1057899.94</v>
      </c>
      <c r="G1601" s="44">
        <v>5207182.29</v>
      </c>
      <c r="H1601" s="44"/>
      <c r="I1601" s="44"/>
      <c r="J1601" s="44"/>
      <c r="K1601" s="44"/>
      <c r="L1601" s="30"/>
      <c r="M1601" s="44"/>
      <c r="N1601" s="44"/>
      <c r="O1601" s="45"/>
      <c r="P1601" s="44"/>
      <c r="Q1601" s="45">
        <v>5550675.0800000001</v>
      </c>
      <c r="R1601" s="44"/>
      <c r="S1601" s="44"/>
    </row>
    <row r="1602" spans="1:19" hidden="1" x14ac:dyDescent="0.25">
      <c r="A1602" s="35">
        <v>118</v>
      </c>
      <c r="B1602" s="46" t="s">
        <v>781</v>
      </c>
      <c r="C1602" s="95">
        <f t="shared" si="119"/>
        <v>10444016.300000001</v>
      </c>
      <c r="D1602" s="43">
        <f t="shared" si="120"/>
        <v>218819.22</v>
      </c>
      <c r="E1602" s="44"/>
      <c r="F1602" s="45">
        <v>1756443.69</v>
      </c>
      <c r="G1602" s="45"/>
      <c r="H1602" s="45"/>
      <c r="I1602" s="45"/>
      <c r="J1602" s="45"/>
      <c r="K1602" s="44"/>
      <c r="L1602" s="30"/>
      <c r="M1602" s="44"/>
      <c r="N1602" s="44"/>
      <c r="O1602" s="47"/>
      <c r="P1602" s="44">
        <v>303948.68</v>
      </c>
      <c r="Q1602" s="44">
        <v>8164804.71</v>
      </c>
      <c r="R1602" s="44"/>
      <c r="S1602" s="44"/>
    </row>
    <row r="1603" spans="1:19" hidden="1" x14ac:dyDescent="0.25">
      <c r="A1603" s="35">
        <v>119</v>
      </c>
      <c r="B1603" s="46" t="s">
        <v>782</v>
      </c>
      <c r="C1603" s="95">
        <f t="shared" si="119"/>
        <v>19654140.300000001</v>
      </c>
      <c r="D1603" s="43">
        <f t="shared" si="120"/>
        <v>411786.37</v>
      </c>
      <c r="E1603" s="44"/>
      <c r="F1603" s="44">
        <v>1827187.96</v>
      </c>
      <c r="G1603" s="48">
        <v>3190276.91</v>
      </c>
      <c r="H1603" s="44"/>
      <c r="I1603" s="44"/>
      <c r="J1603" s="44"/>
      <c r="K1603" s="44"/>
      <c r="L1603" s="30"/>
      <c r="M1603" s="44"/>
      <c r="N1603" s="44"/>
      <c r="O1603" s="45"/>
      <c r="P1603" s="44"/>
      <c r="Q1603" s="47"/>
      <c r="R1603" s="44">
        <v>14224889.060000001</v>
      </c>
      <c r="S1603" s="44"/>
    </row>
    <row r="1604" spans="1:19" hidden="1" x14ac:dyDescent="0.25">
      <c r="A1604" s="35">
        <v>120</v>
      </c>
      <c r="B1604" s="46" t="s">
        <v>783</v>
      </c>
      <c r="C1604" s="95">
        <f t="shared" si="119"/>
        <v>11451190.300000001</v>
      </c>
      <c r="D1604" s="43">
        <f t="shared" si="120"/>
        <v>239921.16</v>
      </c>
      <c r="E1604" s="44"/>
      <c r="F1604" s="47">
        <v>1195288.25</v>
      </c>
      <c r="G1604" s="45">
        <v>4014539.38</v>
      </c>
      <c r="H1604" s="47"/>
      <c r="I1604" s="47"/>
      <c r="J1604" s="47">
        <v>433937.17</v>
      </c>
      <c r="K1604" s="44"/>
      <c r="L1604" s="30"/>
      <c r="M1604" s="44"/>
      <c r="N1604" s="44"/>
      <c r="O1604" s="47"/>
      <c r="P1604" s="44"/>
      <c r="Q1604" s="44">
        <v>5567504.3399999999</v>
      </c>
      <c r="R1604" s="44"/>
      <c r="S1604" s="44"/>
    </row>
    <row r="1605" spans="1:19" hidden="1" x14ac:dyDescent="0.25">
      <c r="A1605" s="35">
        <v>121</v>
      </c>
      <c r="B1605" s="46" t="s">
        <v>784</v>
      </c>
      <c r="C1605" s="95">
        <f t="shared" si="119"/>
        <v>15622202.43</v>
      </c>
      <c r="D1605" s="43">
        <f t="shared" si="120"/>
        <v>327310.68</v>
      </c>
      <c r="E1605" s="44"/>
      <c r="F1605" s="47"/>
      <c r="G1605" s="48">
        <v>1569902.98</v>
      </c>
      <c r="H1605" s="44"/>
      <c r="I1605" s="44"/>
      <c r="J1605" s="44">
        <v>78648.710000000006</v>
      </c>
      <c r="K1605" s="44"/>
      <c r="L1605" s="30"/>
      <c r="M1605" s="44"/>
      <c r="N1605" s="44" t="s">
        <v>102</v>
      </c>
      <c r="O1605" s="44">
        <v>6384455.3899999997</v>
      </c>
      <c r="P1605" s="44">
        <v>1627376.49</v>
      </c>
      <c r="Q1605" s="47">
        <v>5634508.1799999997</v>
      </c>
      <c r="R1605" s="44"/>
      <c r="S1605" s="44"/>
    </row>
    <row r="1606" spans="1:19" hidden="1" x14ac:dyDescent="0.25">
      <c r="A1606" s="35">
        <v>122</v>
      </c>
      <c r="B1606" s="46" t="s">
        <v>167</v>
      </c>
      <c r="C1606" s="95">
        <f t="shared" si="119"/>
        <v>4702682.8499999996</v>
      </c>
      <c r="D1606" s="43">
        <v>3853.04</v>
      </c>
      <c r="E1606" s="44"/>
      <c r="F1606" s="48"/>
      <c r="G1606" s="45">
        <v>4075243.34</v>
      </c>
      <c r="H1606" s="44"/>
      <c r="I1606" s="44"/>
      <c r="J1606" s="44">
        <v>623586.47</v>
      </c>
      <c r="K1606" s="44"/>
      <c r="L1606" s="30"/>
      <c r="M1606" s="44"/>
      <c r="N1606" s="44"/>
      <c r="O1606" s="44"/>
      <c r="P1606" s="44"/>
      <c r="Q1606" s="44"/>
      <c r="R1606" s="44"/>
      <c r="S1606" s="44"/>
    </row>
    <row r="1607" spans="1:19" hidden="1" x14ac:dyDescent="0.25">
      <c r="A1607" s="35">
        <v>123</v>
      </c>
      <c r="B1607" s="46" t="s">
        <v>169</v>
      </c>
      <c r="C1607" s="95">
        <f t="shared" si="119"/>
        <v>23226260.050000001</v>
      </c>
      <c r="D1607" s="43">
        <f>ROUND((F1607+G1607+H1607+I1607+J1607+K1607+M1607+O1607+P1607+Q1607+R1607+S1607)*0.0214,2)</f>
        <v>476823.63</v>
      </c>
      <c r="E1607" s="44">
        <v>467958.52</v>
      </c>
      <c r="F1607" s="44">
        <v>2269030.9</v>
      </c>
      <c r="G1607" s="44"/>
      <c r="H1607" s="48"/>
      <c r="I1607" s="48"/>
      <c r="J1607" s="48">
        <v>3590700.2</v>
      </c>
      <c r="K1607" s="44"/>
      <c r="L1607" s="30"/>
      <c r="M1607" s="44"/>
      <c r="N1607" s="44" t="s">
        <v>54</v>
      </c>
      <c r="O1607" s="47">
        <v>8540777.8000000007</v>
      </c>
      <c r="P1607" s="44"/>
      <c r="Q1607" s="48">
        <v>7880969</v>
      </c>
      <c r="R1607" s="44"/>
      <c r="S1607" s="44"/>
    </row>
    <row r="1608" spans="1:19" hidden="1" x14ac:dyDescent="0.25">
      <c r="A1608" s="35">
        <v>124</v>
      </c>
      <c r="B1608" s="46" t="s">
        <v>1065</v>
      </c>
      <c r="C1608" s="95">
        <f t="shared" ref="C1608:C1610" si="121">ROUND(SUM(D1608+E1608+F1608+G1608+H1608+I1608+J1608+K1608+M1608+O1608+P1608+Q1608+R1608+S1608),2)</f>
        <v>2798157.53</v>
      </c>
      <c r="D1608" s="43">
        <v>52308.43</v>
      </c>
      <c r="E1608" s="44"/>
      <c r="F1608" s="44"/>
      <c r="G1608" s="44">
        <v>1414608.63</v>
      </c>
      <c r="H1608" s="44">
        <v>704933.63</v>
      </c>
      <c r="I1608" s="44">
        <v>237097.21</v>
      </c>
      <c r="J1608" s="44">
        <v>389209.63</v>
      </c>
      <c r="K1608" s="44"/>
      <c r="L1608" s="30"/>
      <c r="M1608" s="44"/>
      <c r="N1608" s="44"/>
      <c r="O1608" s="47"/>
      <c r="P1608" s="44"/>
      <c r="Q1608" s="48"/>
      <c r="R1608" s="44"/>
      <c r="S1608" s="44"/>
    </row>
    <row r="1609" spans="1:19" hidden="1" x14ac:dyDescent="0.25">
      <c r="A1609" s="35">
        <v>125</v>
      </c>
      <c r="B1609" s="46" t="s">
        <v>1023</v>
      </c>
      <c r="C1609" s="95">
        <f t="shared" si="121"/>
        <v>781635.07</v>
      </c>
      <c r="D1609" s="43">
        <f>ROUND((F1609+G1609+H1609+I1609+J1609+K1609+M1609+O1609+P1609+Q1609+R1609+S1609)*0.0214,2)</f>
        <v>16376.53</v>
      </c>
      <c r="E1609" s="44"/>
      <c r="F1609" s="47">
        <v>765258.54</v>
      </c>
      <c r="G1609" s="47"/>
      <c r="H1609" s="47"/>
      <c r="I1609" s="47"/>
      <c r="J1609" s="47"/>
      <c r="K1609" s="44"/>
      <c r="L1609" s="30"/>
      <c r="M1609" s="44"/>
      <c r="N1609" s="44"/>
      <c r="O1609" s="45"/>
      <c r="P1609" s="44"/>
      <c r="Q1609" s="48"/>
      <c r="R1609" s="44"/>
      <c r="S1609" s="44"/>
    </row>
    <row r="1610" spans="1:19" hidden="1" x14ac:dyDescent="0.25">
      <c r="A1610" s="154" t="s">
        <v>1155</v>
      </c>
      <c r="B1610" s="155"/>
      <c r="C1610" s="77">
        <f t="shared" si="121"/>
        <v>362245896.04000002</v>
      </c>
      <c r="D1610" s="49">
        <f t="shared" ref="D1610:M1610" si="122">ROUND(SUM(D1558:D1609),2)</f>
        <v>7222964.5199999996</v>
      </c>
      <c r="E1610" s="49">
        <f t="shared" si="122"/>
        <v>1533567.72</v>
      </c>
      <c r="F1610" s="49">
        <f t="shared" si="122"/>
        <v>19041986.77</v>
      </c>
      <c r="G1610" s="49">
        <f t="shared" si="122"/>
        <v>51122513.159999996</v>
      </c>
      <c r="H1610" s="49">
        <f t="shared" si="122"/>
        <v>12679590.16</v>
      </c>
      <c r="I1610" s="49">
        <f t="shared" si="122"/>
        <v>6671825.2699999996</v>
      </c>
      <c r="J1610" s="49">
        <f t="shared" si="122"/>
        <v>21053067.23</v>
      </c>
      <c r="K1610" s="49">
        <f t="shared" si="122"/>
        <v>0</v>
      </c>
      <c r="L1610" s="24">
        <f t="shared" si="122"/>
        <v>3</v>
      </c>
      <c r="M1610" s="49">
        <f t="shared" si="122"/>
        <v>6967869.3300000001</v>
      </c>
      <c r="N1610" s="49" t="s">
        <v>18</v>
      </c>
      <c r="O1610" s="49">
        <f>ROUND(SUM(O1558:O1609),2)</f>
        <v>86000753.359999999</v>
      </c>
      <c r="P1610" s="49">
        <f>ROUND(SUM(P1558:P1609),2)</f>
        <v>6430765.3399999999</v>
      </c>
      <c r="Q1610" s="49">
        <f>ROUND(SUM(Q1558:Q1609),2)</f>
        <v>104342090.84999999</v>
      </c>
      <c r="R1610" s="49">
        <f>ROUND(SUM(R1558:R1609),2)</f>
        <v>39178902.329999998</v>
      </c>
      <c r="S1610" s="49">
        <f>ROUND(SUM(S1558:S1609),2)</f>
        <v>0</v>
      </c>
    </row>
    <row r="1611" spans="1:19" ht="15.75" hidden="1" x14ac:dyDescent="0.25">
      <c r="A1611" s="140" t="s">
        <v>1062</v>
      </c>
      <c r="B1611" s="141"/>
      <c r="C1611" s="142"/>
      <c r="D1611" s="115"/>
      <c r="E1611" s="44"/>
      <c r="F1611" s="44"/>
      <c r="G1611" s="44"/>
      <c r="H1611" s="44"/>
      <c r="I1611" s="44"/>
      <c r="J1611" s="44"/>
      <c r="K1611" s="44"/>
      <c r="L1611" s="23"/>
      <c r="M1611" s="44"/>
      <c r="N1611" s="48"/>
      <c r="O1611" s="44"/>
      <c r="P1611" s="44"/>
      <c r="Q1611" s="44"/>
      <c r="R1611" s="44"/>
      <c r="S1611" s="44"/>
    </row>
    <row r="1612" spans="1:19" hidden="1" x14ac:dyDescent="0.25">
      <c r="A1612" s="35">
        <v>126</v>
      </c>
      <c r="B1612" s="42" t="s">
        <v>172</v>
      </c>
      <c r="C1612" s="95">
        <f t="shared" ref="C1612:C1637" si="123">ROUND(SUM(D1612+E1612+F1612+G1612+H1612+I1612+J1612+K1612+M1612+O1612+P1612+Q1612+R1612+S1612),2)</f>
        <v>1181670.6399999999</v>
      </c>
      <c r="D1612" s="43">
        <v>25871.439999999999</v>
      </c>
      <c r="E1612" s="44"/>
      <c r="F1612" s="47"/>
      <c r="G1612" s="47">
        <v>1155799.2</v>
      </c>
      <c r="H1612" s="47"/>
      <c r="I1612" s="47"/>
      <c r="J1612" s="47"/>
      <c r="K1612" s="44"/>
      <c r="L1612" s="30"/>
      <c r="M1612" s="44"/>
      <c r="N1612" s="44"/>
      <c r="O1612" s="48"/>
      <c r="P1612" s="44"/>
      <c r="Q1612" s="48"/>
      <c r="R1612" s="44"/>
      <c r="S1612" s="44"/>
    </row>
    <row r="1613" spans="1:19" hidden="1" x14ac:dyDescent="0.25">
      <c r="A1613" s="35">
        <v>127</v>
      </c>
      <c r="B1613" s="42" t="s">
        <v>173</v>
      </c>
      <c r="C1613" s="95">
        <f t="shared" si="123"/>
        <v>5121246.12</v>
      </c>
      <c r="D1613" s="43">
        <f t="shared" ref="D1613:D1636" si="124">ROUND((F1613+G1613+H1613+I1613+J1613+K1613+M1613+O1613+P1613+Q1613+R1613+S1613)*0.0214,2)</f>
        <v>107298.48</v>
      </c>
      <c r="E1613" s="44"/>
      <c r="F1613" s="47"/>
      <c r="G1613" s="47">
        <v>3076743.18</v>
      </c>
      <c r="H1613" s="47">
        <v>1266893.28</v>
      </c>
      <c r="I1613" s="47">
        <v>670311.18000000005</v>
      </c>
      <c r="J1613" s="47"/>
      <c r="K1613" s="44"/>
      <c r="L1613" s="30"/>
      <c r="M1613" s="44"/>
      <c r="N1613" s="44"/>
      <c r="O1613" s="44"/>
      <c r="P1613" s="44"/>
      <c r="Q1613" s="48"/>
      <c r="R1613" s="44"/>
      <c r="S1613" s="44"/>
    </row>
    <row r="1614" spans="1:19" hidden="1" x14ac:dyDescent="0.25">
      <c r="A1614" s="35">
        <v>128</v>
      </c>
      <c r="B1614" s="42" t="s">
        <v>174</v>
      </c>
      <c r="C1614" s="95">
        <f t="shared" si="123"/>
        <v>2930975.53</v>
      </c>
      <c r="D1614" s="43">
        <v>64022.59</v>
      </c>
      <c r="E1614" s="44"/>
      <c r="F1614" s="47"/>
      <c r="G1614" s="47">
        <v>1610542.32</v>
      </c>
      <c r="H1614" s="47">
        <v>795145.99</v>
      </c>
      <c r="I1614" s="47">
        <v>461264.63</v>
      </c>
      <c r="J1614" s="47"/>
      <c r="K1614" s="44"/>
      <c r="L1614" s="30"/>
      <c r="M1614" s="44"/>
      <c r="N1614" s="44"/>
      <c r="O1614" s="44"/>
      <c r="P1614" s="44"/>
      <c r="Q1614" s="48"/>
      <c r="R1614" s="44"/>
      <c r="S1614" s="44"/>
    </row>
    <row r="1615" spans="1:19" hidden="1" x14ac:dyDescent="0.25">
      <c r="A1615" s="35">
        <v>129</v>
      </c>
      <c r="B1615" s="42" t="s">
        <v>175</v>
      </c>
      <c r="C1615" s="95">
        <f t="shared" si="123"/>
        <v>5310966.0199999996</v>
      </c>
      <c r="D1615" s="43">
        <v>114684.86</v>
      </c>
      <c r="E1615" s="44"/>
      <c r="F1615" s="47"/>
      <c r="G1615" s="47">
        <v>3063695.69</v>
      </c>
      <c r="H1615" s="47">
        <v>1387884.82</v>
      </c>
      <c r="I1615" s="47">
        <v>744700.65</v>
      </c>
      <c r="J1615" s="47"/>
      <c r="K1615" s="44"/>
      <c r="L1615" s="30"/>
      <c r="M1615" s="44"/>
      <c r="N1615" s="44"/>
      <c r="O1615" s="44"/>
      <c r="P1615" s="44"/>
      <c r="Q1615" s="48"/>
      <c r="R1615" s="44"/>
      <c r="S1615" s="44"/>
    </row>
    <row r="1616" spans="1:19" hidden="1" x14ac:dyDescent="0.25">
      <c r="A1616" s="35">
        <v>130</v>
      </c>
      <c r="B1616" s="42" t="s">
        <v>176</v>
      </c>
      <c r="C1616" s="95">
        <f t="shared" si="123"/>
        <v>5008863.7300000004</v>
      </c>
      <c r="D1616" s="43">
        <v>102311</v>
      </c>
      <c r="E1616" s="44"/>
      <c r="F1616" s="47"/>
      <c r="G1616" s="47"/>
      <c r="H1616" s="47"/>
      <c r="I1616" s="47"/>
      <c r="J1616" s="47"/>
      <c r="K1616" s="44"/>
      <c r="L1616" s="30"/>
      <c r="M1616" s="44"/>
      <c r="N1616" s="44" t="s">
        <v>102</v>
      </c>
      <c r="O1616" s="44">
        <v>4906552.7300000004</v>
      </c>
      <c r="P1616" s="44"/>
      <c r="Q1616" s="48"/>
      <c r="R1616" s="44"/>
      <c r="S1616" s="44"/>
    </row>
    <row r="1617" spans="1:19" hidden="1" x14ac:dyDescent="0.25">
      <c r="A1617" s="35">
        <v>131</v>
      </c>
      <c r="B1617" s="42" t="s">
        <v>178</v>
      </c>
      <c r="C1617" s="95">
        <f t="shared" si="123"/>
        <v>4934930.18</v>
      </c>
      <c r="D1617" s="43">
        <f t="shared" si="124"/>
        <v>103394.86</v>
      </c>
      <c r="E1617" s="44"/>
      <c r="F1617" s="47"/>
      <c r="G1617" s="47"/>
      <c r="H1617" s="47"/>
      <c r="I1617" s="47"/>
      <c r="J1617" s="47"/>
      <c r="K1617" s="44"/>
      <c r="L1617" s="30"/>
      <c r="M1617" s="44"/>
      <c r="N1617" s="44" t="s">
        <v>102</v>
      </c>
      <c r="O1617" s="44">
        <v>4831535.32</v>
      </c>
      <c r="P1617" s="44"/>
      <c r="Q1617" s="48"/>
      <c r="R1617" s="44"/>
      <c r="S1617" s="44"/>
    </row>
    <row r="1618" spans="1:19" hidden="1" x14ac:dyDescent="0.25">
      <c r="A1618" s="35">
        <v>132</v>
      </c>
      <c r="B1618" s="42" t="s">
        <v>179</v>
      </c>
      <c r="C1618" s="95">
        <f t="shared" si="123"/>
        <v>4906187.04</v>
      </c>
      <c r="D1618" s="43">
        <f t="shared" si="124"/>
        <v>102792.64</v>
      </c>
      <c r="E1618" s="44"/>
      <c r="F1618" s="47"/>
      <c r="G1618" s="47"/>
      <c r="H1618" s="47"/>
      <c r="I1618" s="47"/>
      <c r="J1618" s="47"/>
      <c r="K1618" s="44"/>
      <c r="L1618" s="30"/>
      <c r="M1618" s="44"/>
      <c r="N1618" s="44" t="s">
        <v>102</v>
      </c>
      <c r="O1618" s="44">
        <v>4803394.4000000004</v>
      </c>
      <c r="P1618" s="44"/>
      <c r="Q1618" s="48"/>
      <c r="R1618" s="44"/>
      <c r="S1618" s="44"/>
    </row>
    <row r="1619" spans="1:19" hidden="1" x14ac:dyDescent="0.25">
      <c r="A1619" s="35">
        <v>133</v>
      </c>
      <c r="B1619" s="42" t="s">
        <v>187</v>
      </c>
      <c r="C1619" s="95">
        <f t="shared" si="123"/>
        <v>3047235.95</v>
      </c>
      <c r="D1619" s="43">
        <f t="shared" si="124"/>
        <v>63844.58</v>
      </c>
      <c r="E1619" s="44"/>
      <c r="F1619" s="47"/>
      <c r="G1619" s="47"/>
      <c r="H1619" s="47"/>
      <c r="I1619" s="47"/>
      <c r="J1619" s="47"/>
      <c r="K1619" s="44"/>
      <c r="L1619" s="30"/>
      <c r="M1619" s="44"/>
      <c r="N1619" s="44"/>
      <c r="O1619" s="48"/>
      <c r="P1619" s="44"/>
      <c r="Q1619" s="44"/>
      <c r="R1619" s="44">
        <v>2983391.37</v>
      </c>
      <c r="S1619" s="44"/>
    </row>
    <row r="1620" spans="1:19" hidden="1" x14ac:dyDescent="0.25">
      <c r="A1620" s="35">
        <v>134</v>
      </c>
      <c r="B1620" s="42" t="s">
        <v>1074</v>
      </c>
      <c r="C1620" s="95">
        <f t="shared" si="123"/>
        <v>2330108.86</v>
      </c>
      <c r="D1620" s="43">
        <f t="shared" si="124"/>
        <v>47160.6</v>
      </c>
      <c r="E1620" s="44">
        <v>79182</v>
      </c>
      <c r="F1620" s="47"/>
      <c r="G1620" s="47">
        <v>1307115.47</v>
      </c>
      <c r="H1620" s="47">
        <v>644545.1</v>
      </c>
      <c r="I1620" s="47">
        <v>252105.69</v>
      </c>
      <c r="J1620" s="47"/>
      <c r="K1620" s="44"/>
      <c r="L1620" s="30"/>
      <c r="M1620" s="44"/>
      <c r="N1620" s="44"/>
      <c r="O1620" s="44"/>
      <c r="P1620" s="44"/>
      <c r="Q1620" s="48"/>
      <c r="R1620" s="44"/>
      <c r="S1620" s="44"/>
    </row>
    <row r="1621" spans="1:19" hidden="1" x14ac:dyDescent="0.25">
      <c r="A1621" s="35">
        <v>135</v>
      </c>
      <c r="B1621" s="42" t="s">
        <v>958</v>
      </c>
      <c r="C1621" s="95">
        <f t="shared" si="123"/>
        <v>3186025.02</v>
      </c>
      <c r="D1621" s="43">
        <f t="shared" si="124"/>
        <v>63637.24</v>
      </c>
      <c r="E1621" s="44">
        <v>148685.13</v>
      </c>
      <c r="F1621" s="47"/>
      <c r="G1621" s="47">
        <v>1434493.28</v>
      </c>
      <c r="H1621" s="47">
        <v>1041265.66</v>
      </c>
      <c r="I1621" s="47">
        <v>497943.71</v>
      </c>
      <c r="J1621" s="47"/>
      <c r="K1621" s="44"/>
      <c r="L1621" s="30"/>
      <c r="M1621" s="44"/>
      <c r="N1621" s="44"/>
      <c r="O1621" s="44"/>
      <c r="P1621" s="44"/>
      <c r="Q1621" s="48"/>
      <c r="R1621" s="44"/>
      <c r="S1621" s="44"/>
    </row>
    <row r="1622" spans="1:19" hidden="1" x14ac:dyDescent="0.25">
      <c r="A1622" s="35">
        <v>136</v>
      </c>
      <c r="B1622" s="42" t="s">
        <v>191</v>
      </c>
      <c r="C1622" s="95">
        <f t="shared" si="123"/>
        <v>4370804.34</v>
      </c>
      <c r="D1622" s="43">
        <f t="shared" si="124"/>
        <v>91575.5</v>
      </c>
      <c r="E1622" s="44"/>
      <c r="F1622" s="47"/>
      <c r="G1622" s="47"/>
      <c r="H1622" s="47"/>
      <c r="I1622" s="47"/>
      <c r="J1622" s="47"/>
      <c r="K1622" s="44"/>
      <c r="L1622" s="30"/>
      <c r="M1622" s="44"/>
      <c r="N1622" s="44" t="s">
        <v>102</v>
      </c>
      <c r="O1622" s="48"/>
      <c r="P1622" s="44"/>
      <c r="Q1622" s="44"/>
      <c r="R1622" s="44">
        <v>4279228.84</v>
      </c>
      <c r="S1622" s="44"/>
    </row>
    <row r="1623" spans="1:19" hidden="1" x14ac:dyDescent="0.25">
      <c r="A1623" s="35">
        <v>137</v>
      </c>
      <c r="B1623" s="42" t="s">
        <v>193</v>
      </c>
      <c r="C1623" s="95">
        <f t="shared" si="123"/>
        <v>2442742.56</v>
      </c>
      <c r="D1623" s="43">
        <f t="shared" si="124"/>
        <v>51179.45</v>
      </c>
      <c r="E1623" s="44"/>
      <c r="F1623" s="47"/>
      <c r="G1623" s="47"/>
      <c r="H1623" s="47"/>
      <c r="I1623" s="47"/>
      <c r="J1623" s="47"/>
      <c r="K1623" s="44"/>
      <c r="L1623" s="30"/>
      <c r="M1623" s="44"/>
      <c r="N1623" s="44"/>
      <c r="O1623" s="48"/>
      <c r="P1623" s="44"/>
      <c r="Q1623" s="44"/>
      <c r="R1623" s="44">
        <v>2391563.11</v>
      </c>
      <c r="S1623" s="44"/>
    </row>
    <row r="1624" spans="1:19" hidden="1" x14ac:dyDescent="0.25">
      <c r="A1624" s="35">
        <v>138</v>
      </c>
      <c r="B1624" s="42" t="s">
        <v>194</v>
      </c>
      <c r="C1624" s="95">
        <f t="shared" si="123"/>
        <v>5227912.0599999996</v>
      </c>
      <c r="D1624" s="43">
        <f t="shared" si="124"/>
        <v>109533.31</v>
      </c>
      <c r="E1624" s="44"/>
      <c r="F1624" s="47"/>
      <c r="G1624" s="47"/>
      <c r="H1624" s="47"/>
      <c r="I1624" s="47"/>
      <c r="J1624" s="47"/>
      <c r="K1624" s="44"/>
      <c r="L1624" s="30"/>
      <c r="M1624" s="44"/>
      <c r="N1624" s="44" t="s">
        <v>102</v>
      </c>
      <c r="O1624" s="48">
        <v>5118378.75</v>
      </c>
      <c r="P1624" s="44"/>
      <c r="Q1624" s="44"/>
      <c r="R1624" s="44"/>
      <c r="S1624" s="44"/>
    </row>
    <row r="1625" spans="1:19" ht="15" hidden="1" customHeight="1" x14ac:dyDescent="0.25">
      <c r="A1625" s="35">
        <v>139</v>
      </c>
      <c r="B1625" s="42" t="s">
        <v>199</v>
      </c>
      <c r="C1625" s="95">
        <f t="shared" si="123"/>
        <v>2019371.6</v>
      </c>
      <c r="D1625" s="43">
        <f t="shared" si="124"/>
        <v>42309.14</v>
      </c>
      <c r="E1625" s="44"/>
      <c r="F1625" s="47"/>
      <c r="G1625" s="47"/>
      <c r="H1625" s="47"/>
      <c r="I1625" s="47"/>
      <c r="J1625" s="47"/>
      <c r="K1625" s="44"/>
      <c r="L1625" s="30"/>
      <c r="M1625" s="44"/>
      <c r="N1625" s="44"/>
      <c r="O1625" s="48"/>
      <c r="P1625" s="44"/>
      <c r="Q1625" s="44"/>
      <c r="R1625" s="44">
        <v>1977062.46</v>
      </c>
      <c r="S1625" s="44"/>
    </row>
    <row r="1626" spans="1:19" hidden="1" x14ac:dyDescent="0.25">
      <c r="A1626" s="35">
        <v>140</v>
      </c>
      <c r="B1626" s="42" t="s">
        <v>785</v>
      </c>
      <c r="C1626" s="95">
        <f t="shared" si="123"/>
        <v>5579826.1100000003</v>
      </c>
      <c r="D1626" s="43">
        <f t="shared" si="124"/>
        <v>116906.48</v>
      </c>
      <c r="E1626" s="44"/>
      <c r="F1626" s="47"/>
      <c r="G1626" s="47">
        <v>4005994.51</v>
      </c>
      <c r="H1626" s="47">
        <v>1031833</v>
      </c>
      <c r="I1626" s="47">
        <v>425092.12</v>
      </c>
      <c r="J1626" s="47"/>
      <c r="K1626" s="44"/>
      <c r="L1626" s="30"/>
      <c r="M1626" s="44"/>
      <c r="N1626" s="44"/>
      <c r="O1626" s="44"/>
      <c r="P1626" s="44"/>
      <c r="Q1626" s="48"/>
      <c r="R1626" s="44"/>
      <c r="S1626" s="44"/>
    </row>
    <row r="1627" spans="1:19" hidden="1" x14ac:dyDescent="0.25">
      <c r="A1627" s="35">
        <v>141</v>
      </c>
      <c r="B1627" s="42" t="s">
        <v>786</v>
      </c>
      <c r="C1627" s="95">
        <f t="shared" si="123"/>
        <v>2218794.83</v>
      </c>
      <c r="D1627" s="43">
        <f t="shared" si="124"/>
        <v>46487.38</v>
      </c>
      <c r="E1627" s="44"/>
      <c r="F1627" s="47"/>
      <c r="G1627" s="47"/>
      <c r="H1627" s="47">
        <v>1573883.82</v>
      </c>
      <c r="I1627" s="47">
        <v>598423.63</v>
      </c>
      <c r="J1627" s="47"/>
      <c r="K1627" s="44"/>
      <c r="L1627" s="30"/>
      <c r="M1627" s="44"/>
      <c r="N1627" s="44"/>
      <c r="O1627" s="44"/>
      <c r="P1627" s="44"/>
      <c r="Q1627" s="48"/>
      <c r="R1627" s="44"/>
      <c r="S1627" s="44"/>
    </row>
    <row r="1628" spans="1:19" hidden="1" x14ac:dyDescent="0.25">
      <c r="A1628" s="35">
        <v>142</v>
      </c>
      <c r="B1628" s="42" t="s">
        <v>787</v>
      </c>
      <c r="C1628" s="95">
        <f t="shared" si="123"/>
        <v>4077187.26</v>
      </c>
      <c r="D1628" s="43">
        <f t="shared" si="124"/>
        <v>85423.74</v>
      </c>
      <c r="E1628" s="44"/>
      <c r="F1628" s="47"/>
      <c r="G1628" s="47">
        <v>2736896.33</v>
      </c>
      <c r="H1628" s="47">
        <v>840911.87</v>
      </c>
      <c r="I1628" s="47">
        <v>413955.32</v>
      </c>
      <c r="J1628" s="47"/>
      <c r="K1628" s="44"/>
      <c r="L1628" s="30"/>
      <c r="M1628" s="44"/>
      <c r="N1628" s="44"/>
      <c r="O1628" s="44"/>
      <c r="P1628" s="44"/>
      <c r="Q1628" s="48"/>
      <c r="R1628" s="44"/>
      <c r="S1628" s="44"/>
    </row>
    <row r="1629" spans="1:19" hidden="1" x14ac:dyDescent="0.25">
      <c r="A1629" s="35">
        <v>143</v>
      </c>
      <c r="B1629" s="42" t="s">
        <v>788</v>
      </c>
      <c r="C1629" s="95">
        <f t="shared" si="123"/>
        <v>4408268.68</v>
      </c>
      <c r="D1629" s="43">
        <f t="shared" si="124"/>
        <v>92360.44</v>
      </c>
      <c r="E1629" s="44"/>
      <c r="F1629" s="47"/>
      <c r="G1629" s="47">
        <v>3004682.89</v>
      </c>
      <c r="H1629" s="47">
        <v>944885.93</v>
      </c>
      <c r="I1629" s="47">
        <v>366339.42</v>
      </c>
      <c r="J1629" s="47"/>
      <c r="K1629" s="44"/>
      <c r="L1629" s="30"/>
      <c r="M1629" s="44"/>
      <c r="N1629" s="44"/>
      <c r="O1629" s="44"/>
      <c r="P1629" s="44"/>
      <c r="Q1629" s="48"/>
      <c r="R1629" s="44"/>
      <c r="S1629" s="44"/>
    </row>
    <row r="1630" spans="1:19" hidden="1" x14ac:dyDescent="0.25">
      <c r="A1630" s="35">
        <v>144</v>
      </c>
      <c r="B1630" s="42" t="s">
        <v>1076</v>
      </c>
      <c r="C1630" s="95">
        <f t="shared" si="123"/>
        <v>37590250.829999998</v>
      </c>
      <c r="D1630" s="43">
        <f t="shared" si="124"/>
        <v>750822.63</v>
      </c>
      <c r="E1630" s="44">
        <v>1754258.49</v>
      </c>
      <c r="F1630" s="47"/>
      <c r="G1630" s="47">
        <v>9329900.2899999991</v>
      </c>
      <c r="H1630" s="47">
        <v>6772359.8899999997</v>
      </c>
      <c r="I1630" s="47">
        <v>3238610.63</v>
      </c>
      <c r="J1630" s="47">
        <v>3873276.66</v>
      </c>
      <c r="K1630" s="44"/>
      <c r="L1630" s="30"/>
      <c r="M1630" s="44"/>
      <c r="N1630" s="44" t="s">
        <v>54</v>
      </c>
      <c r="O1630" s="44">
        <v>11871022.24</v>
      </c>
      <c r="P1630" s="44"/>
      <c r="Q1630" s="48"/>
      <c r="R1630" s="44"/>
      <c r="S1630" s="44"/>
    </row>
    <row r="1631" spans="1:19" hidden="1" x14ac:dyDescent="0.25">
      <c r="A1631" s="35">
        <v>145</v>
      </c>
      <c r="B1631" s="42" t="s">
        <v>789</v>
      </c>
      <c r="C1631" s="95">
        <f t="shared" si="123"/>
        <v>5650245.4100000001</v>
      </c>
      <c r="D1631" s="43">
        <f t="shared" si="124"/>
        <v>118381.88</v>
      </c>
      <c r="E1631" s="44"/>
      <c r="F1631" s="47"/>
      <c r="G1631" s="47"/>
      <c r="H1631" s="47"/>
      <c r="I1631" s="47"/>
      <c r="J1631" s="47"/>
      <c r="K1631" s="44"/>
      <c r="L1631" s="30"/>
      <c r="M1631" s="44"/>
      <c r="N1631" s="44"/>
      <c r="O1631" s="44"/>
      <c r="P1631" s="44"/>
      <c r="Q1631" s="48"/>
      <c r="R1631" s="44">
        <v>5531863.5300000003</v>
      </c>
      <c r="S1631" s="44"/>
    </row>
    <row r="1632" spans="1:19" hidden="1" x14ac:dyDescent="0.25">
      <c r="A1632" s="35">
        <v>146</v>
      </c>
      <c r="B1632" s="42" t="s">
        <v>790</v>
      </c>
      <c r="C1632" s="95">
        <f t="shared" si="123"/>
        <v>8892009.6600000001</v>
      </c>
      <c r="D1632" s="43">
        <f t="shared" si="124"/>
        <v>186302.14</v>
      </c>
      <c r="E1632" s="44"/>
      <c r="F1632" s="47"/>
      <c r="G1632" s="47"/>
      <c r="H1632" s="47"/>
      <c r="I1632" s="47"/>
      <c r="J1632" s="47"/>
      <c r="K1632" s="44"/>
      <c r="L1632" s="30"/>
      <c r="M1632" s="44"/>
      <c r="N1632" s="44"/>
      <c r="O1632" s="44"/>
      <c r="P1632" s="44"/>
      <c r="Q1632" s="48"/>
      <c r="R1632" s="47">
        <v>8705707.5199999996</v>
      </c>
      <c r="S1632" s="44"/>
    </row>
    <row r="1633" spans="1:19" hidden="1" x14ac:dyDescent="0.25">
      <c r="A1633" s="35">
        <v>147</v>
      </c>
      <c r="B1633" s="42" t="s">
        <v>791</v>
      </c>
      <c r="C1633" s="95">
        <f t="shared" si="123"/>
        <v>6546972.2599999998</v>
      </c>
      <c r="D1633" s="43">
        <f t="shared" si="124"/>
        <v>137169.76999999999</v>
      </c>
      <c r="E1633" s="44"/>
      <c r="F1633" s="47"/>
      <c r="G1633" s="47"/>
      <c r="H1633" s="47"/>
      <c r="I1633" s="47"/>
      <c r="J1633" s="47"/>
      <c r="K1633" s="44"/>
      <c r="L1633" s="30"/>
      <c r="M1633" s="44"/>
      <c r="N1633" s="44" t="s">
        <v>102</v>
      </c>
      <c r="O1633" s="44">
        <v>6409802.4900000002</v>
      </c>
      <c r="P1633" s="44"/>
      <c r="Q1633" s="48"/>
      <c r="R1633" s="44"/>
      <c r="S1633" s="44"/>
    </row>
    <row r="1634" spans="1:19" hidden="1" x14ac:dyDescent="0.25">
      <c r="A1634" s="35">
        <v>148</v>
      </c>
      <c r="B1634" s="42" t="s">
        <v>1136</v>
      </c>
      <c r="C1634" s="95">
        <f t="shared" si="123"/>
        <v>94404626.469999999</v>
      </c>
      <c r="D1634" s="43">
        <f t="shared" si="124"/>
        <v>1968491.01</v>
      </c>
      <c r="E1634" s="44">
        <v>450574.11</v>
      </c>
      <c r="F1634" s="47"/>
      <c r="G1634" s="47"/>
      <c r="H1634" s="47"/>
      <c r="I1634" s="47"/>
      <c r="J1634" s="47"/>
      <c r="K1634" s="44"/>
      <c r="L1634" s="30"/>
      <c r="M1634" s="44"/>
      <c r="N1634" s="44"/>
      <c r="O1634" s="44"/>
      <c r="P1634" s="44">
        <v>4259421.1100000003</v>
      </c>
      <c r="Q1634" s="48"/>
      <c r="R1634" s="44">
        <v>87726140.239999995</v>
      </c>
      <c r="S1634" s="44"/>
    </row>
    <row r="1635" spans="1:19" ht="27.75" hidden="1" customHeight="1" x14ac:dyDescent="0.25">
      <c r="A1635" s="35">
        <v>149</v>
      </c>
      <c r="B1635" s="42" t="s">
        <v>792</v>
      </c>
      <c r="C1635" s="95">
        <f t="shared" si="123"/>
        <v>4615524.46</v>
      </c>
      <c r="D1635" s="43">
        <f t="shared" si="124"/>
        <v>96702.78</v>
      </c>
      <c r="E1635" s="44"/>
      <c r="F1635" s="47"/>
      <c r="G1635" s="47"/>
      <c r="H1635" s="47"/>
      <c r="I1635" s="47"/>
      <c r="J1635" s="47"/>
      <c r="K1635" s="44"/>
      <c r="L1635" s="30"/>
      <c r="M1635" s="44"/>
      <c r="N1635" s="44"/>
      <c r="O1635" s="44"/>
      <c r="P1635" s="44"/>
      <c r="Q1635" s="48"/>
      <c r="R1635" s="44">
        <v>4518821.68</v>
      </c>
      <c r="S1635" s="44"/>
    </row>
    <row r="1636" spans="1:19" ht="23.25" hidden="1" customHeight="1" x14ac:dyDescent="0.25">
      <c r="A1636" s="35">
        <v>150</v>
      </c>
      <c r="B1636" s="42" t="s">
        <v>793</v>
      </c>
      <c r="C1636" s="95">
        <f t="shared" si="123"/>
        <v>8730914.6999999993</v>
      </c>
      <c r="D1636" s="43">
        <f t="shared" si="124"/>
        <v>182926.94</v>
      </c>
      <c r="E1636" s="44"/>
      <c r="F1636" s="47"/>
      <c r="G1636" s="47"/>
      <c r="H1636" s="47"/>
      <c r="I1636" s="47"/>
      <c r="J1636" s="47"/>
      <c r="K1636" s="44"/>
      <c r="L1636" s="30"/>
      <c r="M1636" s="44"/>
      <c r="N1636" s="44"/>
      <c r="O1636" s="44"/>
      <c r="P1636" s="44"/>
      <c r="Q1636" s="48"/>
      <c r="R1636" s="44">
        <v>8547987.7599999998</v>
      </c>
      <c r="S1636" s="44"/>
    </row>
    <row r="1637" spans="1:19" hidden="1" x14ac:dyDescent="0.25">
      <c r="A1637" s="143" t="s">
        <v>1228</v>
      </c>
      <c r="B1637" s="143"/>
      <c r="C1637" s="77">
        <f t="shared" si="123"/>
        <v>234733660.31999999</v>
      </c>
      <c r="D1637" s="49">
        <f t="shared" ref="D1637:M1637" si="125">ROUND(SUM(D1612:D1636),2)</f>
        <v>4871590.88</v>
      </c>
      <c r="E1637" s="49">
        <f t="shared" si="125"/>
        <v>2432699.73</v>
      </c>
      <c r="F1637" s="49">
        <f t="shared" si="125"/>
        <v>0</v>
      </c>
      <c r="G1637" s="49">
        <f t="shared" si="125"/>
        <v>30725863.16</v>
      </c>
      <c r="H1637" s="49">
        <f t="shared" si="125"/>
        <v>16299609.359999999</v>
      </c>
      <c r="I1637" s="49">
        <f t="shared" si="125"/>
        <v>7668746.9800000004</v>
      </c>
      <c r="J1637" s="49">
        <f t="shared" si="125"/>
        <v>3873276.66</v>
      </c>
      <c r="K1637" s="49">
        <f t="shared" si="125"/>
        <v>0</v>
      </c>
      <c r="L1637" s="49">
        <f t="shared" si="125"/>
        <v>0</v>
      </c>
      <c r="M1637" s="49">
        <f t="shared" si="125"/>
        <v>0</v>
      </c>
      <c r="N1637" s="116" t="s">
        <v>18</v>
      </c>
      <c r="O1637" s="49">
        <f>ROUND(SUM(O1612:O1636),2)</f>
        <v>37940685.93</v>
      </c>
      <c r="P1637" s="49">
        <f>ROUND(SUM(P1612:P1636),2)</f>
        <v>4259421.1100000003</v>
      </c>
      <c r="Q1637" s="49">
        <f>ROUND(SUM(Q1612:Q1636),2)</f>
        <v>0</v>
      </c>
      <c r="R1637" s="49">
        <f>ROUND(SUM(R1612:R1636),2)</f>
        <v>126661766.51000001</v>
      </c>
      <c r="S1637" s="49">
        <f>ROUND(SUM(S1612:S1636),2)</f>
        <v>0</v>
      </c>
    </row>
    <row r="1638" spans="1:19" ht="15.75" hidden="1" x14ac:dyDescent="0.25">
      <c r="A1638" s="140" t="s">
        <v>1156</v>
      </c>
      <c r="B1638" s="141"/>
      <c r="C1638" s="142"/>
      <c r="D1638" s="115"/>
      <c r="E1638" s="44"/>
      <c r="F1638" s="44"/>
      <c r="G1638" s="44"/>
      <c r="H1638" s="44"/>
      <c r="I1638" s="44"/>
      <c r="J1638" s="44"/>
      <c r="K1638" s="44"/>
      <c r="L1638" s="23"/>
      <c r="M1638" s="44"/>
      <c r="N1638" s="48"/>
      <c r="O1638" s="44"/>
      <c r="P1638" s="44"/>
      <c r="Q1638" s="44"/>
      <c r="R1638" s="44"/>
      <c r="S1638" s="44"/>
    </row>
    <row r="1639" spans="1:19" hidden="1" x14ac:dyDescent="0.25">
      <c r="A1639" s="35">
        <v>151</v>
      </c>
      <c r="B1639" s="42" t="s">
        <v>794</v>
      </c>
      <c r="C1639" s="95">
        <f t="shared" ref="C1639:C1669" si="126">ROUND(SUM(D1639+E1639+F1639+G1639+H1639+I1639+J1639+K1639+M1639+O1639+P1639+Q1639+R1639+S1639),2)</f>
        <v>7866497.6699999999</v>
      </c>
      <c r="D1639" s="43">
        <f t="shared" ref="D1639:D1651" si="127">ROUND((F1639+G1639+H1639+I1639+J1639+K1639+M1639+O1639+P1639+Q1639+R1639+S1639)*0.0214,2)</f>
        <v>164815.99</v>
      </c>
      <c r="E1639" s="44"/>
      <c r="F1639" s="44"/>
      <c r="G1639" s="44"/>
      <c r="H1639" s="44"/>
      <c r="I1639" s="44"/>
      <c r="J1639" s="44">
        <v>1200494.4000000001</v>
      </c>
      <c r="K1639" s="47"/>
      <c r="L1639" s="30"/>
      <c r="M1639" s="44"/>
      <c r="N1639" s="44" t="s">
        <v>102</v>
      </c>
      <c r="O1639" s="48">
        <v>3752836.8</v>
      </c>
      <c r="P1639" s="44"/>
      <c r="Q1639" s="48">
        <v>2748350.48</v>
      </c>
      <c r="R1639" s="44"/>
      <c r="S1639" s="44"/>
    </row>
    <row r="1640" spans="1:19" hidden="1" x14ac:dyDescent="0.25">
      <c r="A1640" s="35">
        <v>152</v>
      </c>
      <c r="B1640" s="42" t="s">
        <v>1126</v>
      </c>
      <c r="C1640" s="95">
        <f t="shared" si="126"/>
        <v>3933528.19</v>
      </c>
      <c r="D1640" s="43">
        <f t="shared" si="127"/>
        <v>81345.289999999994</v>
      </c>
      <c r="E1640" s="43">
        <v>51001.16</v>
      </c>
      <c r="F1640" s="44"/>
      <c r="G1640" s="44"/>
      <c r="H1640" s="44"/>
      <c r="I1640" s="44"/>
      <c r="J1640" s="44"/>
      <c r="K1640" s="47"/>
      <c r="L1640" s="30">
        <v>1</v>
      </c>
      <c r="M1640" s="44">
        <v>3801181.74</v>
      </c>
      <c r="N1640" s="44"/>
      <c r="O1640" s="48"/>
      <c r="P1640" s="44"/>
      <c r="Q1640" s="44"/>
      <c r="R1640" s="44"/>
      <c r="S1640" s="44"/>
    </row>
    <row r="1641" spans="1:19" hidden="1" x14ac:dyDescent="0.25">
      <c r="A1641" s="35">
        <v>153</v>
      </c>
      <c r="B1641" s="42" t="s">
        <v>1127</v>
      </c>
      <c r="C1641" s="95">
        <f t="shared" si="126"/>
        <v>5623709.6799999997</v>
      </c>
      <c r="D1641" s="43">
        <f t="shared" si="127"/>
        <v>114352.2</v>
      </c>
      <c r="E1641" s="43">
        <v>165796.51999999999</v>
      </c>
      <c r="F1641" s="44"/>
      <c r="G1641" s="44"/>
      <c r="H1641" s="44"/>
      <c r="I1641" s="44"/>
      <c r="J1641" s="44"/>
      <c r="K1641" s="47"/>
      <c r="L1641" s="30">
        <v>1</v>
      </c>
      <c r="M1641" s="44">
        <f>5343560.96*L1641</f>
        <v>5343560.96</v>
      </c>
      <c r="N1641" s="44"/>
      <c r="O1641" s="48"/>
      <c r="P1641" s="44"/>
      <c r="Q1641" s="44"/>
      <c r="R1641" s="44"/>
      <c r="S1641" s="44"/>
    </row>
    <row r="1642" spans="1:19" hidden="1" x14ac:dyDescent="0.25">
      <c r="A1642" s="35">
        <v>154</v>
      </c>
      <c r="B1642" s="42" t="s">
        <v>1128</v>
      </c>
      <c r="C1642" s="95">
        <f t="shared" si="126"/>
        <v>3935336.91</v>
      </c>
      <c r="D1642" s="43">
        <f t="shared" si="127"/>
        <v>81345.289999999994</v>
      </c>
      <c r="E1642" s="43">
        <v>52809.88</v>
      </c>
      <c r="F1642" s="44"/>
      <c r="G1642" s="44"/>
      <c r="H1642" s="44"/>
      <c r="I1642" s="44"/>
      <c r="J1642" s="44"/>
      <c r="K1642" s="47"/>
      <c r="L1642" s="30">
        <v>1</v>
      </c>
      <c r="M1642" s="44">
        <v>3801181.74</v>
      </c>
      <c r="N1642" s="44"/>
      <c r="O1642" s="48"/>
      <c r="P1642" s="44"/>
      <c r="Q1642" s="44"/>
      <c r="R1642" s="44"/>
      <c r="S1642" s="44"/>
    </row>
    <row r="1643" spans="1:19" hidden="1" x14ac:dyDescent="0.25">
      <c r="A1643" s="35">
        <v>155</v>
      </c>
      <c r="B1643" s="42" t="s">
        <v>1141</v>
      </c>
      <c r="C1643" s="95">
        <f t="shared" si="126"/>
        <v>33116345.77</v>
      </c>
      <c r="D1643" s="43">
        <f t="shared" si="127"/>
        <v>686113.23</v>
      </c>
      <c r="E1643" s="43">
        <v>368866.78</v>
      </c>
      <c r="F1643" s="44"/>
      <c r="G1643" s="44"/>
      <c r="H1643" s="44"/>
      <c r="I1643" s="44"/>
      <c r="J1643" s="44"/>
      <c r="K1643" s="47"/>
      <c r="L1643" s="30">
        <v>6</v>
      </c>
      <c r="M1643" s="44">
        <v>32061365.759999998</v>
      </c>
      <c r="N1643" s="44"/>
      <c r="O1643" s="48"/>
      <c r="P1643" s="44"/>
      <c r="Q1643" s="44"/>
      <c r="R1643" s="44"/>
      <c r="S1643" s="44"/>
    </row>
    <row r="1644" spans="1:19" hidden="1" x14ac:dyDescent="0.25">
      <c r="A1644" s="35">
        <v>156</v>
      </c>
      <c r="B1644" s="42" t="s">
        <v>1122</v>
      </c>
      <c r="C1644" s="95">
        <f t="shared" si="126"/>
        <v>4078204.2</v>
      </c>
      <c r="D1644" s="43">
        <f t="shared" si="127"/>
        <v>81345.289999999994</v>
      </c>
      <c r="E1644" s="43">
        <v>195677.17</v>
      </c>
      <c r="F1644" s="44"/>
      <c r="G1644" s="44"/>
      <c r="H1644" s="44"/>
      <c r="I1644" s="44"/>
      <c r="J1644" s="44"/>
      <c r="K1644" s="47"/>
      <c r="L1644" s="30">
        <v>1</v>
      </c>
      <c r="M1644" s="44">
        <v>3801181.74</v>
      </c>
      <c r="N1644" s="44"/>
      <c r="O1644" s="48"/>
      <c r="P1644" s="44"/>
      <c r="Q1644" s="44"/>
      <c r="R1644" s="44"/>
      <c r="S1644" s="44"/>
    </row>
    <row r="1645" spans="1:19" hidden="1" x14ac:dyDescent="0.25">
      <c r="A1645" s="35">
        <v>157</v>
      </c>
      <c r="B1645" s="42" t="s">
        <v>795</v>
      </c>
      <c r="C1645" s="95">
        <f t="shared" si="126"/>
        <v>5081313.71</v>
      </c>
      <c r="D1645" s="43">
        <f t="shared" si="127"/>
        <v>106461.83</v>
      </c>
      <c r="E1645" s="44"/>
      <c r="F1645" s="44">
        <v>498709.58</v>
      </c>
      <c r="G1645" s="44"/>
      <c r="H1645" s="44"/>
      <c r="I1645" s="44">
        <v>553238.68999999994</v>
      </c>
      <c r="J1645" s="44">
        <v>661650.41</v>
      </c>
      <c r="K1645" s="44"/>
      <c r="L1645" s="30"/>
      <c r="M1645" s="44"/>
      <c r="N1645" s="44" t="s">
        <v>54</v>
      </c>
      <c r="O1645" s="44">
        <v>2027838.25</v>
      </c>
      <c r="P1645" s="44"/>
      <c r="Q1645" s="45">
        <v>1233414.95</v>
      </c>
      <c r="R1645" s="44"/>
      <c r="S1645" s="44"/>
    </row>
    <row r="1646" spans="1:19" hidden="1" x14ac:dyDescent="0.25">
      <c r="A1646" s="35">
        <v>158</v>
      </c>
      <c r="B1646" s="46" t="s">
        <v>796</v>
      </c>
      <c r="C1646" s="95">
        <f t="shared" si="126"/>
        <v>3443024.89</v>
      </c>
      <c r="D1646" s="43">
        <f t="shared" si="127"/>
        <v>72137</v>
      </c>
      <c r="E1646" s="44"/>
      <c r="F1646" s="47"/>
      <c r="G1646" s="47"/>
      <c r="H1646" s="47"/>
      <c r="I1646" s="47"/>
      <c r="J1646" s="47"/>
      <c r="K1646" s="48"/>
      <c r="L1646" s="30"/>
      <c r="M1646" s="44"/>
      <c r="N1646" s="44" t="s">
        <v>54</v>
      </c>
      <c r="O1646" s="44">
        <v>2096008.8</v>
      </c>
      <c r="P1646" s="44"/>
      <c r="Q1646" s="44">
        <v>1274879.0900000001</v>
      </c>
      <c r="R1646" s="44"/>
      <c r="S1646" s="44"/>
    </row>
    <row r="1647" spans="1:19" hidden="1" x14ac:dyDescent="0.25">
      <c r="A1647" s="35">
        <v>159</v>
      </c>
      <c r="B1647" s="46" t="s">
        <v>797</v>
      </c>
      <c r="C1647" s="95">
        <f t="shared" si="126"/>
        <v>1999881.74</v>
      </c>
      <c r="D1647" s="43">
        <f t="shared" si="127"/>
        <v>41900.79</v>
      </c>
      <c r="E1647" s="44"/>
      <c r="F1647" s="44">
        <v>569563.16</v>
      </c>
      <c r="G1647" s="44"/>
      <c r="H1647" s="44"/>
      <c r="I1647" s="44">
        <v>632260.54</v>
      </c>
      <c r="J1647" s="44">
        <v>756157.25</v>
      </c>
      <c r="K1647" s="44"/>
      <c r="L1647" s="30"/>
      <c r="M1647" s="44"/>
      <c r="N1647" s="80"/>
      <c r="O1647" s="80"/>
      <c r="P1647" s="44"/>
      <c r="Q1647" s="45"/>
      <c r="R1647" s="44"/>
      <c r="S1647" s="44"/>
    </row>
    <row r="1648" spans="1:19" hidden="1" x14ac:dyDescent="0.25">
      <c r="A1648" s="35">
        <v>160</v>
      </c>
      <c r="B1648" s="46" t="s">
        <v>798</v>
      </c>
      <c r="C1648" s="95">
        <f t="shared" si="126"/>
        <v>8708424.4700000007</v>
      </c>
      <c r="D1648" s="43">
        <f t="shared" si="127"/>
        <v>182455.73</v>
      </c>
      <c r="E1648" s="44"/>
      <c r="F1648" s="44"/>
      <c r="G1648" s="48"/>
      <c r="H1648" s="44"/>
      <c r="I1648" s="44"/>
      <c r="J1648" s="44">
        <v>779613.98</v>
      </c>
      <c r="K1648" s="44"/>
      <c r="L1648" s="30"/>
      <c r="M1648" s="44"/>
      <c r="N1648" s="44" t="s">
        <v>54</v>
      </c>
      <c r="O1648" s="47">
        <v>3099718.0500000003</v>
      </c>
      <c r="P1648" s="44"/>
      <c r="Q1648" s="45"/>
      <c r="R1648" s="44">
        <v>4646636.71</v>
      </c>
      <c r="S1648" s="44"/>
    </row>
    <row r="1649" spans="1:19" hidden="1" x14ac:dyDescent="0.25">
      <c r="A1649" s="35">
        <v>161</v>
      </c>
      <c r="B1649" s="46" t="s">
        <v>1132</v>
      </c>
      <c r="C1649" s="95">
        <f t="shared" si="126"/>
        <v>33030064.059999999</v>
      </c>
      <c r="D1649" s="43">
        <f t="shared" si="127"/>
        <v>686113.23</v>
      </c>
      <c r="E1649" s="43">
        <v>282585.07</v>
      </c>
      <c r="F1649" s="44"/>
      <c r="G1649" s="44"/>
      <c r="H1649" s="44"/>
      <c r="I1649" s="44"/>
      <c r="J1649" s="44"/>
      <c r="K1649" s="44"/>
      <c r="L1649" s="30">
        <v>6</v>
      </c>
      <c r="M1649" s="44">
        <f>5343560.96*L1649</f>
        <v>32061365.759999998</v>
      </c>
      <c r="N1649" s="44"/>
      <c r="O1649" s="47"/>
      <c r="P1649" s="44"/>
      <c r="Q1649" s="47"/>
      <c r="R1649" s="44"/>
      <c r="S1649" s="44"/>
    </row>
    <row r="1650" spans="1:19" hidden="1" x14ac:dyDescent="0.25">
      <c r="A1650" s="35">
        <v>162</v>
      </c>
      <c r="B1650" s="46" t="s">
        <v>1133</v>
      </c>
      <c r="C1650" s="95">
        <f t="shared" si="126"/>
        <v>21903205.010000002</v>
      </c>
      <c r="D1650" s="43">
        <f t="shared" si="127"/>
        <v>457408.82</v>
      </c>
      <c r="E1650" s="43">
        <v>71552.350000000006</v>
      </c>
      <c r="F1650" s="44"/>
      <c r="G1650" s="44"/>
      <c r="H1650" s="44"/>
      <c r="I1650" s="44"/>
      <c r="J1650" s="44"/>
      <c r="K1650" s="44"/>
      <c r="L1650" s="30">
        <v>4</v>
      </c>
      <c r="M1650" s="44">
        <f>5343560.96*L1650</f>
        <v>21374243.84</v>
      </c>
      <c r="N1650" s="44"/>
      <c r="O1650" s="47"/>
      <c r="P1650" s="44"/>
      <c r="Q1650" s="47"/>
      <c r="R1650" s="44"/>
      <c r="S1650" s="44"/>
    </row>
    <row r="1651" spans="1:19" hidden="1" x14ac:dyDescent="0.25">
      <c r="A1651" s="35">
        <v>163</v>
      </c>
      <c r="B1651" s="46" t="s">
        <v>1134</v>
      </c>
      <c r="C1651" s="95">
        <f t="shared" si="126"/>
        <v>32819092.289999999</v>
      </c>
      <c r="D1651" s="43">
        <f t="shared" si="127"/>
        <v>686113.23</v>
      </c>
      <c r="E1651" s="43">
        <v>71613.3</v>
      </c>
      <c r="F1651" s="44"/>
      <c r="G1651" s="44"/>
      <c r="H1651" s="44"/>
      <c r="I1651" s="44"/>
      <c r="J1651" s="44"/>
      <c r="K1651" s="44"/>
      <c r="L1651" s="30">
        <v>6</v>
      </c>
      <c r="M1651" s="44">
        <f>5343560.96*L1651</f>
        <v>32061365.759999998</v>
      </c>
      <c r="N1651" s="44"/>
      <c r="O1651" s="47"/>
      <c r="P1651" s="44"/>
      <c r="Q1651" s="47"/>
      <c r="R1651" s="44"/>
      <c r="S1651" s="44"/>
    </row>
    <row r="1652" spans="1:19" hidden="1" x14ac:dyDescent="0.25">
      <c r="A1652" s="35">
        <v>164</v>
      </c>
      <c r="B1652" s="46" t="s">
        <v>799</v>
      </c>
      <c r="C1652" s="95">
        <f t="shared" si="126"/>
        <v>28059670.489999998</v>
      </c>
      <c r="D1652" s="43">
        <v>579286.48499999999</v>
      </c>
      <c r="E1652" s="44"/>
      <c r="F1652" s="48"/>
      <c r="G1652" s="47"/>
      <c r="H1652" s="48"/>
      <c r="I1652" s="48"/>
      <c r="J1652" s="48"/>
      <c r="K1652" s="44"/>
      <c r="L1652" s="30"/>
      <c r="M1652" s="44"/>
      <c r="N1652" s="44" t="s">
        <v>102</v>
      </c>
      <c r="O1652" s="44">
        <v>11061416.4</v>
      </c>
      <c r="P1652" s="44"/>
      <c r="Q1652" s="44"/>
      <c r="R1652" s="44">
        <v>16418967.6</v>
      </c>
      <c r="S1652" s="44"/>
    </row>
    <row r="1653" spans="1:19" hidden="1" x14ac:dyDescent="0.25">
      <c r="A1653" s="35">
        <v>165</v>
      </c>
      <c r="B1653" s="46" t="s">
        <v>800</v>
      </c>
      <c r="C1653" s="95">
        <f t="shared" si="126"/>
        <v>7922069.5499999998</v>
      </c>
      <c r="D1653" s="43">
        <f>ROUND((F1653+G1653+H1653+I1653+J1653+K1653+M1653+O1653+P1653+Q1653+R1653+S1653)*0.0214,2)</f>
        <v>165980.31</v>
      </c>
      <c r="E1653" s="44"/>
      <c r="F1653" s="44">
        <v>1973626</v>
      </c>
      <c r="G1653" s="44"/>
      <c r="H1653" s="44"/>
      <c r="I1653" s="44"/>
      <c r="J1653" s="44"/>
      <c r="K1653" s="44"/>
      <c r="L1653" s="30"/>
      <c r="M1653" s="44"/>
      <c r="N1653" s="44"/>
      <c r="O1653" s="45"/>
      <c r="P1653" s="44"/>
      <c r="Q1653" s="45">
        <v>5782463.2400000002</v>
      </c>
      <c r="R1653" s="44"/>
      <c r="S1653" s="44"/>
    </row>
    <row r="1654" spans="1:19" hidden="1" x14ac:dyDescent="0.25">
      <c r="A1654" s="35">
        <v>166</v>
      </c>
      <c r="B1654" s="46" t="s">
        <v>1138</v>
      </c>
      <c r="C1654" s="95">
        <f t="shared" si="126"/>
        <v>198911.16</v>
      </c>
      <c r="D1654" s="43"/>
      <c r="E1654" s="44">
        <v>198911.16</v>
      </c>
      <c r="F1654" s="44"/>
      <c r="G1654" s="44"/>
      <c r="H1654" s="44"/>
      <c r="I1654" s="44"/>
      <c r="J1654" s="44"/>
      <c r="K1654" s="44"/>
      <c r="L1654" s="30"/>
      <c r="M1654" s="44"/>
      <c r="N1654" s="44"/>
      <c r="O1654" s="47"/>
      <c r="P1654" s="44"/>
      <c r="Q1654" s="45"/>
      <c r="R1654" s="44"/>
      <c r="S1654" s="44"/>
    </row>
    <row r="1655" spans="1:19" hidden="1" x14ac:dyDescent="0.25">
      <c r="A1655" s="35">
        <v>167</v>
      </c>
      <c r="B1655" s="46" t="s">
        <v>801</v>
      </c>
      <c r="C1655" s="95">
        <f t="shared" si="126"/>
        <v>2795827.72</v>
      </c>
      <c r="D1655" s="43">
        <v>57719.32</v>
      </c>
      <c r="E1655" s="44"/>
      <c r="F1655" s="44">
        <v>554552.4</v>
      </c>
      <c r="G1655" s="44"/>
      <c r="H1655" s="48"/>
      <c r="I1655" s="48"/>
      <c r="J1655" s="48"/>
      <c r="K1655" s="44"/>
      <c r="L1655" s="30"/>
      <c r="M1655" s="44"/>
      <c r="N1655" s="44" t="s">
        <v>54</v>
      </c>
      <c r="O1655" s="47">
        <v>2183556</v>
      </c>
      <c r="P1655" s="44"/>
      <c r="Q1655" s="45"/>
      <c r="R1655" s="44"/>
      <c r="S1655" s="44"/>
    </row>
    <row r="1656" spans="1:19" hidden="1" x14ac:dyDescent="0.25">
      <c r="A1656" s="35">
        <v>168</v>
      </c>
      <c r="B1656" s="46" t="s">
        <v>802</v>
      </c>
      <c r="C1656" s="95">
        <f t="shared" si="126"/>
        <v>816520.54</v>
      </c>
      <c r="D1656" s="43">
        <f>ROUND((F1656+G1656+H1656+I1656+J1656+K1656+M1656+O1656+P1656+Q1656+R1656+S1656)*0.0214,2)</f>
        <v>17107.439999999999</v>
      </c>
      <c r="E1656" s="44"/>
      <c r="F1656" s="44"/>
      <c r="G1656" s="48"/>
      <c r="H1656" s="44"/>
      <c r="I1656" s="48"/>
      <c r="J1656" s="48">
        <v>799413.1</v>
      </c>
      <c r="K1656" s="44"/>
      <c r="L1656" s="30"/>
      <c r="M1656" s="44"/>
      <c r="N1656" s="44"/>
      <c r="O1656" s="47"/>
      <c r="P1656" s="44"/>
      <c r="Q1656" s="45"/>
      <c r="R1656" s="44"/>
      <c r="S1656" s="44"/>
    </row>
    <row r="1657" spans="1:19" hidden="1" x14ac:dyDescent="0.25">
      <c r="A1657" s="35">
        <v>169</v>
      </c>
      <c r="B1657" s="46" t="s">
        <v>803</v>
      </c>
      <c r="C1657" s="95">
        <f t="shared" si="126"/>
        <v>35242269.159999996</v>
      </c>
      <c r="D1657" s="43">
        <f>ROUND((F1657+G1657+H1657+I1657+J1657+K1657+M1657+O1657+P1657+Q1657+R1657+S1657)*0.0214,2)</f>
        <v>738383.16</v>
      </c>
      <c r="E1657" s="44"/>
      <c r="F1657" s="48"/>
      <c r="G1657" s="47">
        <v>8557736.4000000004</v>
      </c>
      <c r="H1657" s="44">
        <v>1554079.2</v>
      </c>
      <c r="I1657" s="44"/>
      <c r="J1657" s="44">
        <v>3584941.2</v>
      </c>
      <c r="K1657" s="44"/>
      <c r="L1657" s="30"/>
      <c r="M1657" s="44"/>
      <c r="N1657" s="44"/>
      <c r="O1657" s="44"/>
      <c r="P1657" s="44">
        <v>1294000</v>
      </c>
      <c r="Q1657" s="44"/>
      <c r="R1657" s="44">
        <v>19513129.199999999</v>
      </c>
      <c r="S1657" s="44"/>
    </row>
    <row r="1658" spans="1:19" hidden="1" x14ac:dyDescent="0.25">
      <c r="A1658" s="35">
        <v>170</v>
      </c>
      <c r="B1658" s="46" t="s">
        <v>1066</v>
      </c>
      <c r="C1658" s="95">
        <f t="shared" si="126"/>
        <v>4342444.63</v>
      </c>
      <c r="D1658" s="43">
        <v>87376.63</v>
      </c>
      <c r="E1658" s="43">
        <v>83400</v>
      </c>
      <c r="F1658" s="44"/>
      <c r="G1658" s="47"/>
      <c r="H1658" s="44"/>
      <c r="I1658" s="44"/>
      <c r="J1658" s="44"/>
      <c r="K1658" s="44"/>
      <c r="L1658" s="30">
        <v>2</v>
      </c>
      <c r="M1658" s="44">
        <v>4171668</v>
      </c>
      <c r="N1658" s="44"/>
      <c r="O1658" s="44"/>
      <c r="P1658" s="44"/>
      <c r="Q1658" s="44"/>
      <c r="R1658" s="44"/>
      <c r="S1658" s="44"/>
    </row>
    <row r="1659" spans="1:19" hidden="1" x14ac:dyDescent="0.25">
      <c r="A1659" s="35">
        <v>171</v>
      </c>
      <c r="B1659" s="46" t="s">
        <v>1067</v>
      </c>
      <c r="C1659" s="95">
        <f t="shared" si="126"/>
        <v>4342386.18</v>
      </c>
      <c r="D1659" s="43">
        <v>87318.18</v>
      </c>
      <c r="E1659" s="43">
        <v>83400</v>
      </c>
      <c r="F1659" s="44"/>
      <c r="G1659" s="47"/>
      <c r="H1659" s="44"/>
      <c r="I1659" s="44"/>
      <c r="J1659" s="44"/>
      <c r="K1659" s="44"/>
      <c r="L1659" s="30">
        <v>2</v>
      </c>
      <c r="M1659" s="44">
        <v>4171668</v>
      </c>
      <c r="N1659" s="44"/>
      <c r="O1659" s="44"/>
      <c r="P1659" s="44"/>
      <c r="Q1659" s="44"/>
      <c r="R1659" s="44"/>
      <c r="S1659" s="44"/>
    </row>
    <row r="1660" spans="1:19" hidden="1" x14ac:dyDescent="0.25">
      <c r="A1660" s="35">
        <v>172</v>
      </c>
      <c r="B1660" s="46" t="s">
        <v>1068</v>
      </c>
      <c r="C1660" s="95">
        <f t="shared" si="126"/>
        <v>4342441.59</v>
      </c>
      <c r="D1660" s="43">
        <v>87373.59</v>
      </c>
      <c r="E1660" s="43">
        <v>83400</v>
      </c>
      <c r="F1660" s="44"/>
      <c r="G1660" s="47"/>
      <c r="H1660" s="44"/>
      <c r="I1660" s="44"/>
      <c r="J1660" s="44"/>
      <c r="K1660" s="44"/>
      <c r="L1660" s="30">
        <v>2</v>
      </c>
      <c r="M1660" s="44">
        <v>4171668</v>
      </c>
      <c r="N1660" s="44"/>
      <c r="O1660" s="44"/>
      <c r="P1660" s="44"/>
      <c r="Q1660" s="44"/>
      <c r="R1660" s="44"/>
      <c r="S1660" s="44"/>
    </row>
    <row r="1661" spans="1:19" hidden="1" x14ac:dyDescent="0.25">
      <c r="A1661" s="35">
        <v>173</v>
      </c>
      <c r="B1661" s="46" t="s">
        <v>1069</v>
      </c>
      <c r="C1661" s="95">
        <f t="shared" si="126"/>
        <v>6513657.7000000002</v>
      </c>
      <c r="D1661" s="43">
        <v>131055.7</v>
      </c>
      <c r="E1661" s="43">
        <v>125100</v>
      </c>
      <c r="F1661" s="44"/>
      <c r="G1661" s="47"/>
      <c r="H1661" s="44"/>
      <c r="I1661" s="44"/>
      <c r="J1661" s="44"/>
      <c r="K1661" s="44"/>
      <c r="L1661" s="30">
        <v>3</v>
      </c>
      <c r="M1661" s="44">
        <v>6257502</v>
      </c>
      <c r="N1661" s="44"/>
      <c r="O1661" s="44"/>
      <c r="P1661" s="44"/>
      <c r="Q1661" s="44"/>
      <c r="R1661" s="44"/>
      <c r="S1661" s="44"/>
    </row>
    <row r="1662" spans="1:19" hidden="1" x14ac:dyDescent="0.25">
      <c r="A1662" s="35">
        <v>174</v>
      </c>
      <c r="B1662" s="46" t="s">
        <v>1070</v>
      </c>
      <c r="C1662" s="95">
        <f t="shared" si="126"/>
        <v>4342625.1500000004</v>
      </c>
      <c r="D1662" s="43">
        <v>87557.15</v>
      </c>
      <c r="E1662" s="43">
        <v>83400</v>
      </c>
      <c r="F1662" s="44"/>
      <c r="G1662" s="47"/>
      <c r="H1662" s="44"/>
      <c r="I1662" s="44"/>
      <c r="J1662" s="44"/>
      <c r="K1662" s="44"/>
      <c r="L1662" s="30">
        <v>2</v>
      </c>
      <c r="M1662" s="44">
        <v>4171668</v>
      </c>
      <c r="N1662" s="44"/>
      <c r="O1662" s="44"/>
      <c r="P1662" s="44"/>
      <c r="Q1662" s="44"/>
      <c r="R1662" s="44"/>
      <c r="S1662" s="44"/>
    </row>
    <row r="1663" spans="1:19" hidden="1" x14ac:dyDescent="0.25">
      <c r="A1663" s="35">
        <v>175</v>
      </c>
      <c r="B1663" s="46" t="s">
        <v>804</v>
      </c>
      <c r="C1663" s="95">
        <f t="shared" si="126"/>
        <v>27611368.920000002</v>
      </c>
      <c r="D1663" s="43">
        <f t="shared" ref="D1663:D1669" si="128">ROUND((F1663+G1663+H1663+I1663+J1663+K1663+M1663+O1663+P1663+Q1663+R1663+S1663)*0.0214,2)</f>
        <v>578503.31999999995</v>
      </c>
      <c r="E1663" s="44"/>
      <c r="F1663" s="44"/>
      <c r="G1663" s="48">
        <v>2905706.4</v>
      </c>
      <c r="H1663" s="44">
        <v>1341248.3999999999</v>
      </c>
      <c r="I1663" s="44">
        <v>525154.80000000005</v>
      </c>
      <c r="J1663" s="44">
        <v>2973589.2</v>
      </c>
      <c r="K1663" s="44"/>
      <c r="L1663" s="30"/>
      <c r="M1663" s="44"/>
      <c r="N1663" s="44"/>
      <c r="O1663" s="48"/>
      <c r="P1663" s="44"/>
      <c r="Q1663" s="44"/>
      <c r="R1663" s="44">
        <v>19287166.800000001</v>
      </c>
      <c r="S1663" s="44"/>
    </row>
    <row r="1664" spans="1:19" hidden="1" x14ac:dyDescent="0.25">
      <c r="A1664" s="35">
        <v>176</v>
      </c>
      <c r="B1664" s="46" t="s">
        <v>805</v>
      </c>
      <c r="C1664" s="95">
        <f t="shared" si="126"/>
        <v>26352389.449999999</v>
      </c>
      <c r="D1664" s="43">
        <f t="shared" si="128"/>
        <v>552125.65</v>
      </c>
      <c r="E1664" s="44"/>
      <c r="F1664" s="47">
        <v>3290577.82</v>
      </c>
      <c r="G1664" s="45"/>
      <c r="H1664" s="45"/>
      <c r="I1664" s="45"/>
      <c r="J1664" s="45"/>
      <c r="K1664" s="44"/>
      <c r="L1664" s="30"/>
      <c r="M1664" s="44"/>
      <c r="N1664" s="44" t="s">
        <v>102</v>
      </c>
      <c r="O1664" s="48">
        <v>12868728</v>
      </c>
      <c r="P1664" s="48"/>
      <c r="Q1664" s="48">
        <v>9640957.9800000004</v>
      </c>
      <c r="R1664" s="44"/>
      <c r="S1664" s="44"/>
    </row>
    <row r="1665" spans="1:19" hidden="1" x14ac:dyDescent="0.25">
      <c r="A1665" s="35">
        <v>177</v>
      </c>
      <c r="B1665" s="46" t="s">
        <v>806</v>
      </c>
      <c r="C1665" s="95">
        <f t="shared" si="126"/>
        <v>17065173.280000001</v>
      </c>
      <c r="D1665" s="43">
        <f t="shared" si="128"/>
        <v>357543.28</v>
      </c>
      <c r="E1665" s="44"/>
      <c r="F1665" s="48">
        <v>2865401.64</v>
      </c>
      <c r="G1665" s="48">
        <v>6938264.54</v>
      </c>
      <c r="H1665" s="48"/>
      <c r="I1665" s="48"/>
      <c r="J1665" s="48">
        <v>2914713.69</v>
      </c>
      <c r="K1665" s="44"/>
      <c r="L1665" s="30"/>
      <c r="M1665" s="44"/>
      <c r="N1665" s="44"/>
      <c r="O1665" s="47"/>
      <c r="P1665" s="44">
        <v>3989250.13</v>
      </c>
      <c r="Q1665" s="45"/>
      <c r="R1665" s="44"/>
      <c r="S1665" s="44"/>
    </row>
    <row r="1666" spans="1:19" hidden="1" x14ac:dyDescent="0.25">
      <c r="A1666" s="35">
        <v>178</v>
      </c>
      <c r="B1666" s="46" t="s">
        <v>1125</v>
      </c>
      <c r="C1666" s="95">
        <f t="shared" si="126"/>
        <v>7818656.9500000002</v>
      </c>
      <c r="D1666" s="43">
        <f t="shared" si="128"/>
        <v>162690.57999999999</v>
      </c>
      <c r="E1666" s="43">
        <v>53602.89</v>
      </c>
      <c r="F1666" s="44"/>
      <c r="G1666" s="44"/>
      <c r="H1666" s="48"/>
      <c r="I1666" s="48"/>
      <c r="J1666" s="44"/>
      <c r="K1666" s="44"/>
      <c r="L1666" s="30">
        <v>2</v>
      </c>
      <c r="M1666" s="44">
        <v>7602363.4800000004</v>
      </c>
      <c r="N1666" s="44"/>
      <c r="O1666" s="47"/>
      <c r="P1666" s="44"/>
      <c r="Q1666" s="45"/>
      <c r="R1666" s="44"/>
      <c r="S1666" s="44"/>
    </row>
    <row r="1667" spans="1:19" hidden="1" x14ac:dyDescent="0.25">
      <c r="A1667" s="35">
        <v>179</v>
      </c>
      <c r="B1667" s="46" t="s">
        <v>807</v>
      </c>
      <c r="C1667" s="95">
        <f t="shared" si="126"/>
        <v>48281451.630000003</v>
      </c>
      <c r="D1667" s="43">
        <f t="shared" si="128"/>
        <v>1011575.35</v>
      </c>
      <c r="E1667" s="44"/>
      <c r="F1667" s="47"/>
      <c r="G1667" s="44">
        <v>10312800.26</v>
      </c>
      <c r="H1667" s="48">
        <v>7485804.3399999999</v>
      </c>
      <c r="I1667" s="48">
        <v>3579878.54</v>
      </c>
      <c r="J1667" s="44"/>
      <c r="K1667" s="44"/>
      <c r="L1667" s="30"/>
      <c r="M1667" s="44"/>
      <c r="N1667" s="44" t="s">
        <v>54</v>
      </c>
      <c r="O1667" s="47">
        <v>13121668.52</v>
      </c>
      <c r="P1667" s="44">
        <v>4788584.08</v>
      </c>
      <c r="Q1667" s="45">
        <v>7981140.54</v>
      </c>
      <c r="R1667" s="44"/>
      <c r="S1667" s="44"/>
    </row>
    <row r="1668" spans="1:19" hidden="1" x14ac:dyDescent="0.25">
      <c r="A1668" s="35">
        <v>180</v>
      </c>
      <c r="B1668" s="46" t="s">
        <v>808</v>
      </c>
      <c r="C1668" s="95">
        <f t="shared" si="126"/>
        <v>6116013.71</v>
      </c>
      <c r="D1668" s="43">
        <f t="shared" si="128"/>
        <v>128140.49</v>
      </c>
      <c r="E1668" s="44"/>
      <c r="F1668" s="47"/>
      <c r="G1668" s="47">
        <v>2111300.4</v>
      </c>
      <c r="H1668" s="47"/>
      <c r="I1668" s="47"/>
      <c r="J1668" s="47">
        <v>851638.8</v>
      </c>
      <c r="K1668" s="44"/>
      <c r="L1668" s="30"/>
      <c r="M1668" s="44"/>
      <c r="N1668" s="44"/>
      <c r="O1668" s="48"/>
      <c r="P1668" s="44">
        <v>1033317.6</v>
      </c>
      <c r="Q1668" s="45">
        <v>1991616.42</v>
      </c>
      <c r="R1668" s="44"/>
      <c r="S1668" s="44"/>
    </row>
    <row r="1669" spans="1:19" hidden="1" x14ac:dyDescent="0.25">
      <c r="A1669" s="35">
        <v>181</v>
      </c>
      <c r="B1669" s="46" t="s">
        <v>809</v>
      </c>
      <c r="C1669" s="95">
        <f t="shared" si="126"/>
        <v>20106536.82</v>
      </c>
      <c r="D1669" s="43">
        <f t="shared" si="128"/>
        <v>421264.82</v>
      </c>
      <c r="E1669" s="44"/>
      <c r="F1669" s="47"/>
      <c r="G1669" s="44">
        <v>1921418.4</v>
      </c>
      <c r="H1669" s="44">
        <v>520000</v>
      </c>
      <c r="I1669" s="44"/>
      <c r="J1669" s="44"/>
      <c r="K1669" s="44"/>
      <c r="L1669" s="30"/>
      <c r="M1669" s="44"/>
      <c r="N1669" s="44" t="s">
        <v>102</v>
      </c>
      <c r="O1669" s="45">
        <v>8148238.7999999998</v>
      </c>
      <c r="P1669" s="48"/>
      <c r="Q1669" s="44"/>
      <c r="R1669" s="44">
        <v>9095614.8000000007</v>
      </c>
      <c r="S1669" s="44"/>
    </row>
    <row r="1670" spans="1:19" hidden="1" x14ac:dyDescent="0.25">
      <c r="A1670" s="35">
        <v>182</v>
      </c>
      <c r="B1670" s="46" t="s">
        <v>810</v>
      </c>
      <c r="C1670" s="95">
        <f t="shared" ref="C1670:C1699" si="129">ROUND(SUM(D1670+E1670+F1670+G1670+H1670+I1670+J1670+K1670+M1670+O1670+P1670+Q1670+R1670+S1670),2)</f>
        <v>14994593.689999999</v>
      </c>
      <c r="D1670" s="43">
        <v>306539.69</v>
      </c>
      <c r="E1670" s="44"/>
      <c r="F1670" s="47"/>
      <c r="G1670" s="47">
        <v>5036155.2</v>
      </c>
      <c r="H1670" s="47"/>
      <c r="I1670" s="47"/>
      <c r="J1670" s="47">
        <v>1539922.8</v>
      </c>
      <c r="K1670" s="44"/>
      <c r="L1670" s="30"/>
      <c r="M1670" s="44"/>
      <c r="N1670" s="44"/>
      <c r="O1670" s="48"/>
      <c r="P1670" s="48">
        <v>2994788.4</v>
      </c>
      <c r="Q1670" s="48">
        <v>5117187.5999999996</v>
      </c>
      <c r="R1670" s="44"/>
      <c r="S1670" s="44"/>
    </row>
    <row r="1671" spans="1:19" hidden="1" x14ac:dyDescent="0.25">
      <c r="A1671" s="35">
        <v>183</v>
      </c>
      <c r="B1671" s="46" t="s">
        <v>811</v>
      </c>
      <c r="C1671" s="95">
        <f t="shared" si="129"/>
        <v>6103121.96</v>
      </c>
      <c r="D1671" s="43">
        <f>ROUND((F1671+G1671+H1671+I1671+J1671+K1671+M1671+O1671+P1671+Q1671+R1671+S1671)*0.0214,2)</f>
        <v>127870.38</v>
      </c>
      <c r="E1671" s="44"/>
      <c r="F1671" s="47"/>
      <c r="G1671" s="47">
        <v>4066782.24</v>
      </c>
      <c r="H1671" s="45"/>
      <c r="I1671" s="45"/>
      <c r="J1671" s="45">
        <v>1908469.34</v>
      </c>
      <c r="K1671" s="44"/>
      <c r="L1671" s="30"/>
      <c r="M1671" s="44"/>
      <c r="N1671" s="44"/>
      <c r="O1671" s="44"/>
      <c r="P1671" s="44"/>
      <c r="Q1671" s="45"/>
      <c r="R1671" s="44"/>
      <c r="S1671" s="44"/>
    </row>
    <row r="1672" spans="1:19" hidden="1" x14ac:dyDescent="0.25">
      <c r="A1672" s="35">
        <v>184</v>
      </c>
      <c r="B1672" s="46" t="s">
        <v>812</v>
      </c>
      <c r="C1672" s="95">
        <f t="shared" si="129"/>
        <v>11643963.68</v>
      </c>
      <c r="D1672" s="43">
        <f>ROUND((F1672+G1672+H1672+I1672+J1672+K1672+M1672+O1672+P1672+Q1672+R1672+S1672)*0.0214,2)</f>
        <v>243960.08</v>
      </c>
      <c r="E1672" s="44"/>
      <c r="F1672" s="47"/>
      <c r="G1672" s="47">
        <v>3134287.2</v>
      </c>
      <c r="H1672" s="47"/>
      <c r="I1672" s="47"/>
      <c r="J1672" s="47">
        <v>1410853.2</v>
      </c>
      <c r="K1672" s="44"/>
      <c r="L1672" s="30"/>
      <c r="M1672" s="48"/>
      <c r="N1672" s="48"/>
      <c r="O1672" s="48"/>
      <c r="P1672" s="44">
        <v>2218454.4</v>
      </c>
      <c r="Q1672" s="44">
        <v>4636408.8</v>
      </c>
      <c r="R1672" s="44"/>
      <c r="S1672" s="44"/>
    </row>
    <row r="1673" spans="1:19" hidden="1" x14ac:dyDescent="0.25">
      <c r="A1673" s="35">
        <v>185</v>
      </c>
      <c r="B1673" s="46" t="s">
        <v>813</v>
      </c>
      <c r="C1673" s="95">
        <f t="shared" si="129"/>
        <v>17118330.559999999</v>
      </c>
      <c r="D1673" s="43">
        <v>349946.95999999996</v>
      </c>
      <c r="E1673" s="44"/>
      <c r="F1673" s="45"/>
      <c r="G1673" s="45">
        <v>6271795.2000000002</v>
      </c>
      <c r="H1673" s="45">
        <v>4653006</v>
      </c>
      <c r="I1673" s="45">
        <v>861100.79999999993</v>
      </c>
      <c r="J1673" s="45">
        <v>1801174.8</v>
      </c>
      <c r="K1673" s="44"/>
      <c r="L1673" s="30"/>
      <c r="M1673" s="44"/>
      <c r="N1673" s="44"/>
      <c r="O1673" s="47"/>
      <c r="P1673" s="44">
        <v>3181306.8</v>
      </c>
      <c r="Q1673" s="44"/>
      <c r="R1673" s="44"/>
      <c r="S1673" s="44"/>
    </row>
    <row r="1674" spans="1:19" hidden="1" x14ac:dyDescent="0.25">
      <c r="A1674" s="35">
        <v>186</v>
      </c>
      <c r="B1674" s="74" t="s">
        <v>959</v>
      </c>
      <c r="C1674" s="95">
        <f t="shared" si="129"/>
        <v>4352031.6399999997</v>
      </c>
      <c r="D1674" s="43">
        <f>ROUND((F1674+G1674+H1674+I1674+J1674+K1674+M1674+O1674+P1674+Q1674+R1674+S1674)*0.0214,2)</f>
        <v>85662.05</v>
      </c>
      <c r="E1674" s="44">
        <v>263470.28999999998</v>
      </c>
      <c r="F1674" s="45"/>
      <c r="G1674" s="45"/>
      <c r="H1674" s="45"/>
      <c r="I1674" s="45"/>
      <c r="J1674" s="45"/>
      <c r="K1674" s="44"/>
      <c r="L1674" s="30"/>
      <c r="M1674" s="44"/>
      <c r="N1674" s="44" t="s">
        <v>102</v>
      </c>
      <c r="O1674" s="44">
        <v>4002899.3</v>
      </c>
      <c r="P1674" s="44"/>
      <c r="Q1674" s="44"/>
      <c r="R1674" s="44"/>
      <c r="S1674" s="44"/>
    </row>
    <row r="1675" spans="1:19" hidden="1" x14ac:dyDescent="0.25">
      <c r="A1675" s="35">
        <v>187</v>
      </c>
      <c r="B1675" s="46" t="s">
        <v>51</v>
      </c>
      <c r="C1675" s="95">
        <f t="shared" si="129"/>
        <v>40291451.710000001</v>
      </c>
      <c r="D1675" s="43">
        <f>ROUND((F1675+G1675+H1675+I1675+J1675+K1675+M1675+O1675+P1675+Q1675+R1675+S1675)*0.0214,2)</f>
        <v>844171.79</v>
      </c>
      <c r="E1675" s="44"/>
      <c r="F1675" s="47"/>
      <c r="G1675" s="47">
        <v>3186146.86</v>
      </c>
      <c r="H1675" s="47">
        <v>3445885.47</v>
      </c>
      <c r="I1675" s="47">
        <v>841033.13</v>
      </c>
      <c r="J1675" s="47"/>
      <c r="K1675" s="44"/>
      <c r="L1675" s="30"/>
      <c r="M1675" s="44"/>
      <c r="N1675" s="48" t="s">
        <v>54</v>
      </c>
      <c r="O1675" s="45">
        <v>13077826.789999999</v>
      </c>
      <c r="P1675" s="44">
        <v>4388764.2699999996</v>
      </c>
      <c r="Q1675" s="44"/>
      <c r="R1675" s="44">
        <v>14507623.4</v>
      </c>
      <c r="S1675" s="44"/>
    </row>
    <row r="1676" spans="1:19" hidden="1" x14ac:dyDescent="0.25">
      <c r="A1676" s="35">
        <v>188</v>
      </c>
      <c r="B1676" s="46" t="s">
        <v>237</v>
      </c>
      <c r="C1676" s="95">
        <f t="shared" si="129"/>
        <v>13749601.869999999</v>
      </c>
      <c r="D1676" s="43">
        <f>ROUND((F1676+G1676+H1676+I1676+J1676+K1676+M1676+O1676+P1676+Q1676+R1676+S1676)*0.0214,2)</f>
        <v>288076.64</v>
      </c>
      <c r="E1676" s="44"/>
      <c r="F1676" s="47"/>
      <c r="G1676" s="47"/>
      <c r="H1676" s="47">
        <v>350000</v>
      </c>
      <c r="I1676" s="47"/>
      <c r="J1676" s="47">
        <v>1433920.62</v>
      </c>
      <c r="K1676" s="44"/>
      <c r="L1676" s="30"/>
      <c r="M1676" s="44"/>
      <c r="N1676" s="44" t="s">
        <v>102</v>
      </c>
      <c r="O1676" s="41">
        <v>5000000</v>
      </c>
      <c r="P1676" s="44"/>
      <c r="Q1676" s="44"/>
      <c r="R1676" s="44">
        <v>6677604.6100000003</v>
      </c>
      <c r="S1676" s="44"/>
    </row>
    <row r="1677" spans="1:19" hidden="1" x14ac:dyDescent="0.25">
      <c r="A1677" s="35">
        <v>189</v>
      </c>
      <c r="B1677" s="46" t="s">
        <v>814</v>
      </c>
      <c r="C1677" s="95">
        <f t="shared" si="129"/>
        <v>7432000.9199999999</v>
      </c>
      <c r="D1677" s="43">
        <f>ROUND((F1677+G1677+H1677+I1677+J1677+K1677+M1677+O1677+P1677+Q1677+R1677+S1677)*0.0214,2)</f>
        <v>155712.57</v>
      </c>
      <c r="E1677" s="44"/>
      <c r="F1677" s="44">
        <v>1813212.75</v>
      </c>
      <c r="G1677" s="47">
        <v>2218845.6</v>
      </c>
      <c r="H1677" s="44">
        <v>715318.8</v>
      </c>
      <c r="I1677" s="44">
        <v>344840.4</v>
      </c>
      <c r="J1677" s="44">
        <v>305763.59999999998</v>
      </c>
      <c r="K1677" s="44"/>
      <c r="L1677" s="30"/>
      <c r="M1677" s="44"/>
      <c r="N1677" s="44"/>
      <c r="O1677" s="48"/>
      <c r="P1677" s="44">
        <v>1878307.2</v>
      </c>
      <c r="Q1677" s="48"/>
      <c r="R1677" s="44"/>
      <c r="S1677" s="44"/>
    </row>
    <row r="1678" spans="1:19" hidden="1" x14ac:dyDescent="0.25">
      <c r="A1678" s="35">
        <v>190</v>
      </c>
      <c r="B1678" s="46" t="s">
        <v>815</v>
      </c>
      <c r="C1678" s="95">
        <f t="shared" si="129"/>
        <v>3310290.73</v>
      </c>
      <c r="D1678" s="43">
        <v>68340.31</v>
      </c>
      <c r="E1678" s="44"/>
      <c r="F1678" s="44">
        <v>3241950.42</v>
      </c>
      <c r="G1678" s="47"/>
      <c r="H1678" s="44"/>
      <c r="I1678" s="44"/>
      <c r="J1678" s="44"/>
      <c r="K1678" s="44"/>
      <c r="L1678" s="30"/>
      <c r="M1678" s="44"/>
      <c r="N1678" s="44"/>
      <c r="O1678" s="48"/>
      <c r="P1678" s="44"/>
      <c r="Q1678" s="45"/>
      <c r="R1678" s="44"/>
      <c r="S1678" s="44"/>
    </row>
    <row r="1679" spans="1:19" hidden="1" x14ac:dyDescent="0.25">
      <c r="A1679" s="35">
        <v>191</v>
      </c>
      <c r="B1679" s="46" t="s">
        <v>816</v>
      </c>
      <c r="C1679" s="95">
        <f t="shared" si="129"/>
        <v>10121728.1</v>
      </c>
      <c r="D1679" s="43">
        <f>ROUND((F1679+G1679+H1679+I1679+J1679+K1679+M1679+O1679+P1679+Q1679+R1679+S1679)*0.0214,2)</f>
        <v>212066.75</v>
      </c>
      <c r="E1679" s="44"/>
      <c r="F1679" s="48">
        <v>1311468.1399999999</v>
      </c>
      <c r="G1679" s="44">
        <v>2966598.16</v>
      </c>
      <c r="H1679" s="47">
        <v>2273844.59</v>
      </c>
      <c r="I1679" s="47">
        <v>1069363.1200000001</v>
      </c>
      <c r="J1679" s="47">
        <v>377592.36</v>
      </c>
      <c r="K1679" s="44"/>
      <c r="L1679" s="30"/>
      <c r="M1679" s="44"/>
      <c r="N1679" s="44"/>
      <c r="O1679" s="48"/>
      <c r="P1679" s="44">
        <v>1910794.98</v>
      </c>
      <c r="Q1679" s="48"/>
      <c r="R1679" s="44"/>
      <c r="S1679" s="44"/>
    </row>
    <row r="1680" spans="1:19" hidden="1" x14ac:dyDescent="0.25">
      <c r="A1680" s="35">
        <v>192</v>
      </c>
      <c r="B1680" s="46" t="s">
        <v>817</v>
      </c>
      <c r="C1680" s="95">
        <f t="shared" si="129"/>
        <v>6559788.96</v>
      </c>
      <c r="D1680" s="43">
        <f>ROUND((F1680+G1680+H1680+I1680+J1680+K1680+M1680+O1680+P1680+Q1680+R1680+S1680)*0.0214,2)</f>
        <v>137438.29999999999</v>
      </c>
      <c r="E1680" s="44"/>
      <c r="F1680" s="48">
        <v>1306072.6599999999</v>
      </c>
      <c r="G1680" s="45"/>
      <c r="H1680" s="48"/>
      <c r="I1680" s="48"/>
      <c r="J1680" s="48"/>
      <c r="K1680" s="44"/>
      <c r="L1680" s="30"/>
      <c r="M1680" s="44"/>
      <c r="N1680" s="44"/>
      <c r="O1680" s="44"/>
      <c r="P1680" s="44"/>
      <c r="Q1680" s="48">
        <v>5116278</v>
      </c>
      <c r="R1680" s="44"/>
      <c r="S1680" s="44"/>
    </row>
    <row r="1681" spans="1:19" hidden="1" x14ac:dyDescent="0.25">
      <c r="A1681" s="35">
        <v>193</v>
      </c>
      <c r="B1681" s="46" t="s">
        <v>818</v>
      </c>
      <c r="C1681" s="95">
        <f t="shared" si="129"/>
        <v>12060227.550000001</v>
      </c>
      <c r="D1681" s="43">
        <f>ROUND((F1681+G1681+H1681+I1681+J1681+K1681+M1681+O1681+P1681+Q1681+R1681+S1681)*0.0214,2)</f>
        <v>252681.49</v>
      </c>
      <c r="E1681" s="44"/>
      <c r="F1681" s="48"/>
      <c r="G1681" s="44">
        <v>3500556</v>
      </c>
      <c r="H1681" s="47"/>
      <c r="I1681" s="47"/>
      <c r="J1681" s="47"/>
      <c r="K1681" s="44"/>
      <c r="L1681" s="30"/>
      <c r="M1681" s="44"/>
      <c r="N1681" s="44"/>
      <c r="O1681" s="48"/>
      <c r="P1681" s="44"/>
      <c r="Q1681" s="45">
        <v>8306990.0599999996</v>
      </c>
      <c r="R1681" s="44"/>
      <c r="S1681" s="44"/>
    </row>
    <row r="1682" spans="1:19" hidden="1" x14ac:dyDescent="0.25">
      <c r="A1682" s="35">
        <v>194</v>
      </c>
      <c r="B1682" s="46" t="s">
        <v>819</v>
      </c>
      <c r="C1682" s="95">
        <f t="shared" si="129"/>
        <v>1550681.52</v>
      </c>
      <c r="D1682" s="43">
        <v>31701.119999999999</v>
      </c>
      <c r="E1682" s="44"/>
      <c r="F1682" s="45"/>
      <c r="G1682" s="48"/>
      <c r="H1682" s="48"/>
      <c r="I1682" s="48"/>
      <c r="J1682" s="48">
        <v>1518980.4</v>
      </c>
      <c r="K1682" s="44"/>
      <c r="L1682" s="30"/>
      <c r="M1682" s="44"/>
      <c r="N1682" s="44"/>
      <c r="O1682" s="47"/>
      <c r="P1682" s="44"/>
      <c r="Q1682" s="47"/>
      <c r="R1682" s="44"/>
      <c r="S1682" s="44"/>
    </row>
    <row r="1683" spans="1:19" hidden="1" x14ac:dyDescent="0.25">
      <c r="A1683" s="35">
        <v>195</v>
      </c>
      <c r="B1683" s="46" t="s">
        <v>820</v>
      </c>
      <c r="C1683" s="95">
        <f t="shared" si="129"/>
        <v>9888197.9499999993</v>
      </c>
      <c r="D1683" s="43">
        <f>ROUND((F1683+G1683+H1683+I1683+J1683+K1683+M1683+O1683+P1683+Q1683+R1683+S1683)*0.0214,2)</f>
        <v>207173.91</v>
      </c>
      <c r="E1683" s="44"/>
      <c r="F1683" s="48"/>
      <c r="G1683" s="48">
        <v>4817096.4000000004</v>
      </c>
      <c r="H1683" s="45"/>
      <c r="I1683" s="45"/>
      <c r="J1683" s="45">
        <v>4863927.6399999997</v>
      </c>
      <c r="K1683" s="44"/>
      <c r="L1683" s="30"/>
      <c r="M1683" s="44"/>
      <c r="N1683" s="44"/>
      <c r="O1683" s="44"/>
      <c r="P1683" s="44"/>
      <c r="Q1683" s="45"/>
      <c r="R1683" s="44"/>
      <c r="S1683" s="44"/>
    </row>
    <row r="1684" spans="1:19" hidden="1" x14ac:dyDescent="0.25">
      <c r="A1684" s="35">
        <v>196</v>
      </c>
      <c r="B1684" s="46" t="s">
        <v>821</v>
      </c>
      <c r="C1684" s="95">
        <f t="shared" si="129"/>
        <v>14956711.800000001</v>
      </c>
      <c r="D1684" s="43">
        <f>ROUND((F1684+G1684+H1684+I1684+J1684+K1684+M1684+O1684+P1684+Q1684+R1684+S1684)*0.0214,2)</f>
        <v>313367.57</v>
      </c>
      <c r="E1684" s="44"/>
      <c r="F1684" s="48">
        <v>2014045.03</v>
      </c>
      <c r="G1684" s="45">
        <v>6068176.7999999998</v>
      </c>
      <c r="H1684" s="48">
        <v>2917536</v>
      </c>
      <c r="I1684" s="45">
        <v>1519856.4</v>
      </c>
      <c r="J1684" s="45">
        <v>2123730</v>
      </c>
      <c r="K1684" s="44"/>
      <c r="L1684" s="30"/>
      <c r="M1684" s="44"/>
      <c r="N1684" s="44"/>
      <c r="O1684" s="44"/>
      <c r="P1684" s="44"/>
      <c r="Q1684" s="47"/>
      <c r="R1684" s="44"/>
      <c r="S1684" s="44"/>
    </row>
    <row r="1685" spans="1:19" hidden="1" x14ac:dyDescent="0.25">
      <c r="A1685" s="35">
        <v>197</v>
      </c>
      <c r="B1685" s="46" t="s">
        <v>246</v>
      </c>
      <c r="C1685" s="95">
        <f t="shared" si="129"/>
        <v>4243901.84</v>
      </c>
      <c r="D1685" s="43">
        <v>4070.24</v>
      </c>
      <c r="E1685" s="44"/>
      <c r="F1685" s="47"/>
      <c r="G1685" s="48">
        <v>2221381.2000000002</v>
      </c>
      <c r="H1685" s="45">
        <v>1450395.6</v>
      </c>
      <c r="I1685" s="45">
        <v>568054.80000000005</v>
      </c>
      <c r="J1685" s="45"/>
      <c r="K1685" s="44"/>
      <c r="L1685" s="30"/>
      <c r="M1685" s="44"/>
      <c r="N1685" s="44"/>
      <c r="O1685" s="44"/>
      <c r="P1685" s="44"/>
      <c r="Q1685" s="48"/>
      <c r="R1685" s="44"/>
      <c r="S1685" s="44"/>
    </row>
    <row r="1686" spans="1:19" hidden="1" x14ac:dyDescent="0.25">
      <c r="A1686" s="35">
        <v>198</v>
      </c>
      <c r="B1686" s="46" t="s">
        <v>822</v>
      </c>
      <c r="C1686" s="95">
        <f t="shared" si="129"/>
        <v>19976373.710000001</v>
      </c>
      <c r="D1686" s="43">
        <f>ROUND((F1686+G1686+H1686+I1686+J1686+K1686+M1686+O1686+P1686+Q1686+R1686+S1686)*0.0214,2)</f>
        <v>418537.69</v>
      </c>
      <c r="E1686" s="44"/>
      <c r="F1686" s="48">
        <v>3106754.4</v>
      </c>
      <c r="G1686" s="48">
        <v>4938891.5999999996</v>
      </c>
      <c r="H1686" s="48"/>
      <c r="I1686" s="48"/>
      <c r="J1686" s="48">
        <v>1839910.8</v>
      </c>
      <c r="K1686" s="44"/>
      <c r="L1686" s="30"/>
      <c r="M1686" s="44"/>
      <c r="N1686" s="44"/>
      <c r="O1686" s="45"/>
      <c r="P1686" s="44"/>
      <c r="Q1686" s="47">
        <v>9672279.2200000007</v>
      </c>
      <c r="R1686" s="44"/>
      <c r="S1686" s="44"/>
    </row>
    <row r="1687" spans="1:19" hidden="1" x14ac:dyDescent="0.25">
      <c r="A1687" s="35">
        <v>199</v>
      </c>
      <c r="B1687" s="46" t="s">
        <v>823</v>
      </c>
      <c r="C1687" s="95">
        <f t="shared" si="129"/>
        <v>14099355.970000001</v>
      </c>
      <c r="D1687" s="43">
        <f>ROUND((F1687+G1687+H1687+I1687+J1687+K1687+M1687+O1687+P1687+Q1687+R1687+S1687)*0.0214,2)</f>
        <v>295404.56</v>
      </c>
      <c r="E1687" s="44"/>
      <c r="F1687" s="48"/>
      <c r="G1687" s="48"/>
      <c r="H1687" s="48"/>
      <c r="I1687" s="48"/>
      <c r="J1687" s="48"/>
      <c r="K1687" s="44"/>
      <c r="L1687" s="30"/>
      <c r="M1687" s="44"/>
      <c r="N1687" s="44" t="s">
        <v>102</v>
      </c>
      <c r="O1687" s="45">
        <v>7985415.96</v>
      </c>
      <c r="P1687" s="44"/>
      <c r="Q1687" s="47">
        <v>5818535.4500000002</v>
      </c>
      <c r="R1687" s="44"/>
      <c r="S1687" s="44"/>
    </row>
    <row r="1688" spans="1:19" hidden="1" x14ac:dyDescent="0.25">
      <c r="A1688" s="35">
        <v>200</v>
      </c>
      <c r="B1688" s="46" t="s">
        <v>248</v>
      </c>
      <c r="C1688" s="95">
        <f t="shared" si="129"/>
        <v>9669408.0099999998</v>
      </c>
      <c r="D1688" s="43">
        <v>10624.81</v>
      </c>
      <c r="E1688" s="44"/>
      <c r="F1688" s="48"/>
      <c r="G1688" s="45">
        <v>9658783.1999999993</v>
      </c>
      <c r="H1688" s="48"/>
      <c r="I1688" s="48"/>
      <c r="J1688" s="48"/>
      <c r="K1688" s="44"/>
      <c r="L1688" s="30"/>
      <c r="M1688" s="44"/>
      <c r="N1688" s="44"/>
      <c r="O1688" s="44"/>
      <c r="P1688" s="44"/>
      <c r="Q1688" s="44"/>
      <c r="R1688" s="44"/>
      <c r="S1688" s="44"/>
    </row>
    <row r="1689" spans="1:19" hidden="1" x14ac:dyDescent="0.25">
      <c r="A1689" s="35">
        <v>201</v>
      </c>
      <c r="B1689" s="46" t="s">
        <v>1120</v>
      </c>
      <c r="C1689" s="95">
        <f t="shared" si="129"/>
        <v>32818954.710000001</v>
      </c>
      <c r="D1689" s="43">
        <f>ROUND((F1689+G1689+H1689+I1689+J1689+K1689+M1689+O1689+P1689+Q1689+R1689+S1689)*0.0214,2)</f>
        <v>686113.23</v>
      </c>
      <c r="E1689" s="43">
        <v>71475.72</v>
      </c>
      <c r="F1689" s="44"/>
      <c r="G1689" s="47"/>
      <c r="H1689" s="44"/>
      <c r="I1689" s="44"/>
      <c r="J1689" s="44"/>
      <c r="K1689" s="44"/>
      <c r="L1689" s="30">
        <v>6</v>
      </c>
      <c r="M1689" s="44">
        <f>5343560.96*L1689</f>
        <v>32061365.759999998</v>
      </c>
      <c r="N1689" s="44"/>
      <c r="O1689" s="44"/>
      <c r="P1689" s="44"/>
      <c r="Q1689" s="44"/>
      <c r="R1689" s="44"/>
      <c r="S1689" s="44"/>
    </row>
    <row r="1690" spans="1:19" hidden="1" x14ac:dyDescent="0.25">
      <c r="A1690" s="35">
        <v>202</v>
      </c>
      <c r="B1690" s="46" t="s">
        <v>1123</v>
      </c>
      <c r="C1690" s="95">
        <f t="shared" si="129"/>
        <v>32818774.890000001</v>
      </c>
      <c r="D1690" s="43">
        <f>ROUND((F1690+G1690+H1690+I1690+J1690+K1690+M1690+O1690+P1690+Q1690+R1690+S1690)*0.0214,2)</f>
        <v>686113.23</v>
      </c>
      <c r="E1690" s="43">
        <v>71295.899999999994</v>
      </c>
      <c r="F1690" s="44"/>
      <c r="G1690" s="47"/>
      <c r="H1690" s="44"/>
      <c r="I1690" s="44"/>
      <c r="J1690" s="44"/>
      <c r="K1690" s="44"/>
      <c r="L1690" s="30">
        <v>6</v>
      </c>
      <c r="M1690" s="44">
        <f>5343560.96*L1690</f>
        <v>32061365.759999998</v>
      </c>
      <c r="N1690" s="44"/>
      <c r="O1690" s="44"/>
      <c r="P1690" s="44"/>
      <c r="Q1690" s="44"/>
      <c r="R1690" s="44"/>
      <c r="S1690" s="44"/>
    </row>
    <row r="1691" spans="1:19" hidden="1" x14ac:dyDescent="0.25">
      <c r="A1691" s="35">
        <v>203</v>
      </c>
      <c r="B1691" s="46" t="s">
        <v>824</v>
      </c>
      <c r="C1691" s="95">
        <f t="shared" si="129"/>
        <v>9586442.6699999999</v>
      </c>
      <c r="D1691" s="43">
        <v>195987.87</v>
      </c>
      <c r="E1691" s="44"/>
      <c r="F1691" s="45">
        <v>1749837.6</v>
      </c>
      <c r="G1691" s="45">
        <v>3068338.8</v>
      </c>
      <c r="H1691" s="45"/>
      <c r="I1691" s="45"/>
      <c r="J1691" s="45">
        <v>1547415.5999999999</v>
      </c>
      <c r="K1691" s="44"/>
      <c r="L1691" s="30"/>
      <c r="M1691" s="44"/>
      <c r="N1691" s="44"/>
      <c r="O1691" s="48"/>
      <c r="P1691" s="44">
        <v>3024862.8</v>
      </c>
      <c r="Q1691" s="48"/>
      <c r="R1691" s="44"/>
      <c r="S1691" s="44"/>
    </row>
    <row r="1692" spans="1:19" hidden="1" x14ac:dyDescent="0.25">
      <c r="A1692" s="35">
        <v>204</v>
      </c>
      <c r="B1692" s="46" t="s">
        <v>825</v>
      </c>
      <c r="C1692" s="95">
        <f t="shared" si="129"/>
        <v>15169116.699999999</v>
      </c>
      <c r="D1692" s="43">
        <v>313163.49999999994</v>
      </c>
      <c r="E1692" s="44"/>
      <c r="F1692" s="44"/>
      <c r="G1692" s="45"/>
      <c r="H1692" s="44"/>
      <c r="I1692" s="44">
        <v>996924</v>
      </c>
      <c r="J1692" s="44">
        <v>1924057.2</v>
      </c>
      <c r="K1692" s="44"/>
      <c r="L1692" s="30"/>
      <c r="M1692" s="44"/>
      <c r="N1692" s="44"/>
      <c r="O1692" s="47"/>
      <c r="P1692" s="44"/>
      <c r="Q1692" s="44"/>
      <c r="R1692" s="44">
        <v>11934972</v>
      </c>
      <c r="S1692" s="44"/>
    </row>
    <row r="1693" spans="1:19" hidden="1" x14ac:dyDescent="0.25">
      <c r="A1693" s="35">
        <v>205</v>
      </c>
      <c r="B1693" s="46" t="s">
        <v>826</v>
      </c>
      <c r="C1693" s="95">
        <f t="shared" si="129"/>
        <v>18011925.280000001</v>
      </c>
      <c r="D1693" s="43">
        <f>ROUND((F1693+G1693+H1693+I1693+J1693+K1693+M1693+O1693+P1693+Q1693+R1693+S1693)*0.0214,2)</f>
        <v>377379.28</v>
      </c>
      <c r="E1693" s="44"/>
      <c r="F1693" s="44"/>
      <c r="G1693" s="45">
        <v>2439656.4</v>
      </c>
      <c r="H1693" s="44"/>
      <c r="I1693" s="44"/>
      <c r="J1693" s="44">
        <v>2875726.8</v>
      </c>
      <c r="K1693" s="44"/>
      <c r="L1693" s="30"/>
      <c r="M1693" s="44"/>
      <c r="N1693" s="44"/>
      <c r="O1693" s="44"/>
      <c r="P1693" s="44"/>
      <c r="Q1693" s="44"/>
      <c r="R1693" s="44">
        <v>12319162.800000001</v>
      </c>
      <c r="S1693" s="44"/>
    </row>
    <row r="1694" spans="1:19" hidden="1" x14ac:dyDescent="0.25">
      <c r="A1694" s="35">
        <v>206</v>
      </c>
      <c r="B1694" s="46" t="s">
        <v>827</v>
      </c>
      <c r="C1694" s="95">
        <f t="shared" si="129"/>
        <v>12893217.02</v>
      </c>
      <c r="D1694" s="43">
        <f>ROUND((F1694+G1694+H1694+I1694+J1694+K1694+M1694+O1694+P1694+Q1694+R1694+S1694)*0.0214,2)</f>
        <v>270133.98</v>
      </c>
      <c r="E1694" s="44"/>
      <c r="F1694" s="44"/>
      <c r="G1694" s="47">
        <v>3947256.4</v>
      </c>
      <c r="H1694" s="48"/>
      <c r="I1694" s="48">
        <v>741527.25</v>
      </c>
      <c r="J1694" s="48">
        <v>1983985.99</v>
      </c>
      <c r="K1694" s="44"/>
      <c r="L1694" s="30"/>
      <c r="M1694" s="44"/>
      <c r="N1694" s="44"/>
      <c r="O1694" s="44"/>
      <c r="P1694" s="44"/>
      <c r="Q1694" s="44">
        <v>5950313.4000000004</v>
      </c>
      <c r="R1694" s="44"/>
      <c r="S1694" s="44"/>
    </row>
    <row r="1695" spans="1:19" hidden="1" x14ac:dyDescent="0.25">
      <c r="A1695" s="35">
        <v>207</v>
      </c>
      <c r="B1695" s="46" t="s">
        <v>268</v>
      </c>
      <c r="C1695" s="95">
        <f t="shared" si="129"/>
        <v>4737748.2699999996</v>
      </c>
      <c r="D1695" s="43">
        <v>4543.87</v>
      </c>
      <c r="E1695" s="44"/>
      <c r="F1695" s="48"/>
      <c r="G1695" s="45"/>
      <c r="H1695" s="48"/>
      <c r="I1695" s="48">
        <v>1841805.6</v>
      </c>
      <c r="J1695" s="48">
        <v>2891398.8</v>
      </c>
      <c r="K1695" s="44"/>
      <c r="L1695" s="30"/>
      <c r="M1695" s="44"/>
      <c r="N1695" s="48"/>
      <c r="O1695" s="48"/>
      <c r="P1695" s="48"/>
      <c r="Q1695" s="48"/>
      <c r="R1695" s="44"/>
      <c r="S1695" s="44"/>
    </row>
    <row r="1696" spans="1:19" hidden="1" x14ac:dyDescent="0.25">
      <c r="A1696" s="35">
        <v>208</v>
      </c>
      <c r="B1696" s="46" t="s">
        <v>1124</v>
      </c>
      <c r="C1696" s="95">
        <f t="shared" si="129"/>
        <v>3934917.89</v>
      </c>
      <c r="D1696" s="43">
        <f t="shared" ref="D1696:D1707" si="130">ROUND((F1696+G1696+H1696+I1696+J1696+K1696+M1696+O1696+P1696+Q1696+R1696+S1696)*0.0214,2)</f>
        <v>81345.289999999994</v>
      </c>
      <c r="E1696" s="43">
        <v>52390.86</v>
      </c>
      <c r="F1696" s="47"/>
      <c r="G1696" s="45"/>
      <c r="H1696" s="47"/>
      <c r="I1696" s="47"/>
      <c r="J1696" s="47"/>
      <c r="K1696" s="44"/>
      <c r="L1696" s="30">
        <v>1</v>
      </c>
      <c r="M1696" s="44">
        <v>3801181.74</v>
      </c>
      <c r="N1696" s="44"/>
      <c r="O1696" s="47"/>
      <c r="P1696" s="44"/>
      <c r="Q1696" s="44"/>
      <c r="R1696" s="44"/>
      <c r="S1696" s="44"/>
    </row>
    <row r="1697" spans="1:19" hidden="1" x14ac:dyDescent="0.25">
      <c r="A1697" s="35">
        <v>209</v>
      </c>
      <c r="B1697" s="46" t="s">
        <v>1137</v>
      </c>
      <c r="C1697" s="95">
        <f t="shared" si="129"/>
        <v>1008943.93</v>
      </c>
      <c r="D1697" s="43">
        <f t="shared" si="130"/>
        <v>19659.71</v>
      </c>
      <c r="E1697" s="43">
        <v>70606.05</v>
      </c>
      <c r="F1697" s="47"/>
      <c r="G1697" s="45"/>
      <c r="H1697" s="47">
        <v>918678.17</v>
      </c>
      <c r="I1697" s="47"/>
      <c r="J1697" s="47"/>
      <c r="K1697" s="44"/>
      <c r="L1697" s="30"/>
      <c r="M1697" s="44"/>
      <c r="N1697" s="44"/>
      <c r="O1697" s="47"/>
      <c r="P1697" s="44"/>
      <c r="Q1697" s="44"/>
      <c r="R1697" s="44"/>
      <c r="S1697" s="44"/>
    </row>
    <row r="1698" spans="1:19" hidden="1" x14ac:dyDescent="0.25">
      <c r="A1698" s="35">
        <v>210</v>
      </c>
      <c r="B1698" s="46" t="s">
        <v>828</v>
      </c>
      <c r="C1698" s="95">
        <f t="shared" si="129"/>
        <v>13571870.449999999</v>
      </c>
      <c r="D1698" s="43">
        <f t="shared" si="130"/>
        <v>278884.12</v>
      </c>
      <c r="E1698" s="44">
        <v>261018.23</v>
      </c>
      <c r="F1698" s="44"/>
      <c r="G1698" s="48"/>
      <c r="H1698" s="44"/>
      <c r="I1698" s="44"/>
      <c r="J1698" s="44">
        <v>2078837.86</v>
      </c>
      <c r="K1698" s="44"/>
      <c r="L1698" s="30"/>
      <c r="M1698" s="44"/>
      <c r="N1698" s="44" t="s">
        <v>102</v>
      </c>
      <c r="O1698" s="44">
        <v>6310689.5999999996</v>
      </c>
      <c r="P1698" s="44"/>
      <c r="Q1698" s="47">
        <v>4642440.6399999997</v>
      </c>
      <c r="R1698" s="44"/>
      <c r="S1698" s="44"/>
    </row>
    <row r="1699" spans="1:19" hidden="1" x14ac:dyDescent="0.25">
      <c r="A1699" s="35">
        <v>211</v>
      </c>
      <c r="B1699" s="46" t="s">
        <v>829</v>
      </c>
      <c r="C1699" s="95">
        <f t="shared" si="129"/>
        <v>22792336.879999999</v>
      </c>
      <c r="D1699" s="43">
        <f t="shared" si="130"/>
        <v>477536.72</v>
      </c>
      <c r="E1699" s="44"/>
      <c r="F1699" s="48"/>
      <c r="G1699" s="44"/>
      <c r="H1699" s="44">
        <v>1734336</v>
      </c>
      <c r="I1699" s="44">
        <v>696282</v>
      </c>
      <c r="J1699" s="44">
        <v>2196817.2000000002</v>
      </c>
      <c r="K1699" s="44"/>
      <c r="L1699" s="30"/>
      <c r="M1699" s="44"/>
      <c r="N1699" s="44" t="s">
        <v>54</v>
      </c>
      <c r="O1699" s="45">
        <v>12958373.35</v>
      </c>
      <c r="P1699" s="44">
        <v>4728991.6100000003</v>
      </c>
      <c r="Q1699" s="45"/>
      <c r="R1699" s="44"/>
      <c r="S1699" s="44"/>
    </row>
    <row r="1700" spans="1:19" hidden="1" x14ac:dyDescent="0.25">
      <c r="A1700" s="35">
        <v>212</v>
      </c>
      <c r="B1700" s="46" t="s">
        <v>830</v>
      </c>
      <c r="C1700" s="95">
        <f t="shared" ref="C1700:C1718" si="131">ROUND(SUM(D1700+E1700+F1700+G1700+H1700+I1700+J1700+K1700+M1700+O1700+P1700+Q1700+R1700+S1700),2)</f>
        <v>4942501.09</v>
      </c>
      <c r="D1700" s="43">
        <f t="shared" si="130"/>
        <v>103553.48</v>
      </c>
      <c r="E1700" s="44"/>
      <c r="F1700" s="47"/>
      <c r="G1700" s="47"/>
      <c r="H1700" s="45">
        <v>647880.30000000005</v>
      </c>
      <c r="I1700" s="45">
        <v>309830.81</v>
      </c>
      <c r="J1700" s="45"/>
      <c r="K1700" s="44"/>
      <c r="L1700" s="30"/>
      <c r="M1700" s="44"/>
      <c r="N1700" s="44" t="s">
        <v>54</v>
      </c>
      <c r="O1700" s="47">
        <v>2271304.5</v>
      </c>
      <c r="P1700" s="47"/>
      <c r="Q1700" s="48"/>
      <c r="R1700" s="44">
        <v>1609932</v>
      </c>
      <c r="S1700" s="44"/>
    </row>
    <row r="1701" spans="1:19" hidden="1" x14ac:dyDescent="0.25">
      <c r="A1701" s="35">
        <v>213</v>
      </c>
      <c r="B1701" s="46" t="s">
        <v>831</v>
      </c>
      <c r="C1701" s="95">
        <f t="shared" si="131"/>
        <v>16903575.170000002</v>
      </c>
      <c r="D1701" s="43">
        <f t="shared" si="130"/>
        <v>354157.54</v>
      </c>
      <c r="E1701" s="44"/>
      <c r="F1701" s="47"/>
      <c r="G1701" s="47">
        <v>6884121.5599999996</v>
      </c>
      <c r="H1701" s="47">
        <v>2498506.02</v>
      </c>
      <c r="I1701" s="47">
        <v>1194841.29</v>
      </c>
      <c r="J1701" s="47">
        <v>2857960.76</v>
      </c>
      <c r="K1701" s="44"/>
      <c r="L1701" s="30"/>
      <c r="M1701" s="44"/>
      <c r="N1701" s="44"/>
      <c r="O1701" s="45"/>
      <c r="P1701" s="44">
        <v>3113988</v>
      </c>
      <c r="Q1701" s="48"/>
      <c r="R1701" s="44"/>
      <c r="S1701" s="44"/>
    </row>
    <row r="1702" spans="1:19" hidden="1" x14ac:dyDescent="0.25">
      <c r="A1702" s="35">
        <v>214</v>
      </c>
      <c r="B1702" s="46" t="s">
        <v>832</v>
      </c>
      <c r="C1702" s="95">
        <f t="shared" si="131"/>
        <v>15294093.800000001</v>
      </c>
      <c r="D1702" s="43">
        <f t="shared" si="130"/>
        <v>320436.27</v>
      </c>
      <c r="E1702" s="44"/>
      <c r="F1702" s="44"/>
      <c r="G1702" s="44"/>
      <c r="H1702" s="44"/>
      <c r="I1702" s="44"/>
      <c r="J1702" s="44"/>
      <c r="K1702" s="44"/>
      <c r="L1702" s="30"/>
      <c r="M1702" s="44"/>
      <c r="N1702" s="44" t="s">
        <v>102</v>
      </c>
      <c r="O1702" s="45">
        <v>8662076.5500000007</v>
      </c>
      <c r="P1702" s="44"/>
      <c r="Q1702" s="45">
        <v>6311580.9800000004</v>
      </c>
      <c r="R1702" s="44"/>
      <c r="S1702" s="44"/>
    </row>
    <row r="1703" spans="1:19" hidden="1" x14ac:dyDescent="0.25">
      <c r="A1703" s="35">
        <v>215</v>
      </c>
      <c r="B1703" s="46" t="s">
        <v>1129</v>
      </c>
      <c r="C1703" s="95">
        <f t="shared" si="131"/>
        <v>32823627.460000001</v>
      </c>
      <c r="D1703" s="43">
        <f t="shared" si="130"/>
        <v>686113.23</v>
      </c>
      <c r="E1703" s="43">
        <v>76148.47</v>
      </c>
      <c r="F1703" s="44"/>
      <c r="G1703" s="44"/>
      <c r="H1703" s="44"/>
      <c r="I1703" s="44"/>
      <c r="J1703" s="44"/>
      <c r="K1703" s="44"/>
      <c r="L1703" s="30">
        <v>6</v>
      </c>
      <c r="M1703" s="44">
        <f>5343560.96*L1703</f>
        <v>32061365.759999998</v>
      </c>
      <c r="N1703" s="44"/>
      <c r="O1703" s="47"/>
      <c r="P1703" s="44"/>
      <c r="Q1703" s="47"/>
      <c r="R1703" s="44"/>
      <c r="S1703" s="44"/>
    </row>
    <row r="1704" spans="1:19" hidden="1" x14ac:dyDescent="0.25">
      <c r="A1704" s="35">
        <v>216</v>
      </c>
      <c r="B1704" s="46" t="s">
        <v>833</v>
      </c>
      <c r="C1704" s="95">
        <f t="shared" si="131"/>
        <v>27661560.140000001</v>
      </c>
      <c r="D1704" s="43">
        <f t="shared" si="130"/>
        <v>579554.91</v>
      </c>
      <c r="E1704" s="44"/>
      <c r="F1704" s="45"/>
      <c r="G1704" s="45">
        <v>7559916</v>
      </c>
      <c r="H1704" s="45"/>
      <c r="I1704" s="45"/>
      <c r="J1704" s="45">
        <v>5874031.3099999996</v>
      </c>
      <c r="K1704" s="44"/>
      <c r="L1704" s="30"/>
      <c r="M1704" s="44"/>
      <c r="N1704" s="44" t="s">
        <v>54</v>
      </c>
      <c r="O1704" s="47">
        <v>13648057.92</v>
      </c>
      <c r="P1704" s="44"/>
      <c r="Q1704" s="44"/>
      <c r="R1704" s="44"/>
      <c r="S1704" s="44"/>
    </row>
    <row r="1705" spans="1:19" hidden="1" x14ac:dyDescent="0.25">
      <c r="A1705" s="35">
        <v>217</v>
      </c>
      <c r="B1705" s="46" t="s">
        <v>834</v>
      </c>
      <c r="C1705" s="95">
        <f t="shared" si="131"/>
        <v>20564358.780000001</v>
      </c>
      <c r="D1705" s="43">
        <f t="shared" si="130"/>
        <v>430856.94</v>
      </c>
      <c r="E1705" s="44"/>
      <c r="F1705" s="47"/>
      <c r="G1705" s="48">
        <v>5084054.4000000004</v>
      </c>
      <c r="H1705" s="44"/>
      <c r="I1705" s="44">
        <v>1094876.6399999999</v>
      </c>
      <c r="J1705" s="44">
        <v>2070669.6</v>
      </c>
      <c r="K1705" s="44"/>
      <c r="L1705" s="30"/>
      <c r="M1705" s="44"/>
      <c r="N1705" s="44"/>
      <c r="O1705" s="48"/>
      <c r="P1705" s="44"/>
      <c r="Q1705" s="47"/>
      <c r="R1705" s="44">
        <v>11883901.199999999</v>
      </c>
      <c r="S1705" s="44"/>
    </row>
    <row r="1706" spans="1:19" hidden="1" x14ac:dyDescent="0.25">
      <c r="A1706" s="35">
        <v>218</v>
      </c>
      <c r="B1706" s="46" t="s">
        <v>835</v>
      </c>
      <c r="C1706" s="95">
        <f t="shared" si="131"/>
        <v>17320720.719999999</v>
      </c>
      <c r="D1706" s="43">
        <f t="shared" si="130"/>
        <v>362897.42</v>
      </c>
      <c r="E1706" s="44"/>
      <c r="F1706" s="44"/>
      <c r="G1706" s="48">
        <v>3157194.83</v>
      </c>
      <c r="H1706" s="44"/>
      <c r="I1706" s="44"/>
      <c r="J1706" s="44">
        <v>1756884.51</v>
      </c>
      <c r="K1706" s="44"/>
      <c r="L1706" s="30"/>
      <c r="M1706" s="44"/>
      <c r="N1706" s="44"/>
      <c r="O1706" s="47"/>
      <c r="P1706" s="44"/>
      <c r="Q1706" s="47"/>
      <c r="R1706" s="47">
        <v>12043743.960000001</v>
      </c>
      <c r="S1706" s="44"/>
    </row>
    <row r="1707" spans="1:19" hidden="1" x14ac:dyDescent="0.25">
      <c r="A1707" s="35">
        <v>219</v>
      </c>
      <c r="B1707" s="46" t="s">
        <v>277</v>
      </c>
      <c r="C1707" s="95">
        <f t="shared" si="131"/>
        <v>23546824.600000001</v>
      </c>
      <c r="D1707" s="43">
        <f t="shared" si="130"/>
        <v>493344.47</v>
      </c>
      <c r="E1707" s="44"/>
      <c r="F1707" s="47"/>
      <c r="G1707" s="45"/>
      <c r="H1707" s="47"/>
      <c r="I1707" s="47"/>
      <c r="J1707" s="47">
        <v>5476784.3600000003</v>
      </c>
      <c r="K1707" s="44"/>
      <c r="L1707" s="30"/>
      <c r="M1707" s="44"/>
      <c r="N1707" s="44"/>
      <c r="O1707" s="47"/>
      <c r="P1707" s="44"/>
      <c r="Q1707" s="44"/>
      <c r="R1707" s="44">
        <v>17576695.77</v>
      </c>
      <c r="S1707" s="44"/>
    </row>
    <row r="1708" spans="1:19" hidden="1" x14ac:dyDescent="0.25">
      <c r="A1708" s="35">
        <v>220</v>
      </c>
      <c r="B1708" s="46" t="s">
        <v>836</v>
      </c>
      <c r="C1708" s="95">
        <f t="shared" si="131"/>
        <v>30660030.43</v>
      </c>
      <c r="D1708" s="43">
        <v>632970.43000000005</v>
      </c>
      <c r="E1708" s="44"/>
      <c r="F1708" s="44"/>
      <c r="G1708" s="44">
        <v>4031416.8</v>
      </c>
      <c r="H1708" s="44"/>
      <c r="I1708" s="44"/>
      <c r="J1708" s="44">
        <v>3517662</v>
      </c>
      <c r="K1708" s="44"/>
      <c r="L1708" s="30"/>
      <c r="M1708" s="44"/>
      <c r="N1708" s="44" t="s">
        <v>102</v>
      </c>
      <c r="O1708" s="45">
        <v>13131307.199999999</v>
      </c>
      <c r="P1708" s="44"/>
      <c r="Q1708" s="45"/>
      <c r="R1708" s="45">
        <v>9346674</v>
      </c>
      <c r="S1708" s="44"/>
    </row>
    <row r="1709" spans="1:19" hidden="1" x14ac:dyDescent="0.25">
      <c r="A1709" s="35">
        <v>221</v>
      </c>
      <c r="B1709" s="46" t="s">
        <v>837</v>
      </c>
      <c r="C1709" s="95">
        <f t="shared" si="131"/>
        <v>13550447.26</v>
      </c>
      <c r="D1709" s="43">
        <f>ROUND((F1709+G1709+H1709+I1709+J1709+K1709+M1709+O1709+P1709+Q1709+R1709+S1709)*0.0214,2)</f>
        <v>283904.03000000003</v>
      </c>
      <c r="E1709" s="44"/>
      <c r="F1709" s="45">
        <v>2809092.83</v>
      </c>
      <c r="G1709" s="45"/>
      <c r="H1709" s="45"/>
      <c r="I1709" s="45"/>
      <c r="J1709" s="45">
        <v>2361608.4</v>
      </c>
      <c r="K1709" s="44"/>
      <c r="L1709" s="30"/>
      <c r="M1709" s="44"/>
      <c r="N1709" s="44"/>
      <c r="O1709" s="48"/>
      <c r="P1709" s="48"/>
      <c r="Q1709" s="44">
        <v>8095842</v>
      </c>
      <c r="R1709" s="44"/>
      <c r="S1709" s="44"/>
    </row>
    <row r="1710" spans="1:19" hidden="1" x14ac:dyDescent="0.25">
      <c r="A1710" s="35">
        <v>222</v>
      </c>
      <c r="B1710" s="46" t="s">
        <v>838</v>
      </c>
      <c r="C1710" s="95">
        <f t="shared" si="131"/>
        <v>31470033.43</v>
      </c>
      <c r="D1710" s="43">
        <f>ROUND((F1710+G1710+H1710+I1710+J1710+K1710+M1710+O1710+P1710+Q1710+R1710+S1710)*0.0214,2)</f>
        <v>659348.65</v>
      </c>
      <c r="E1710" s="44"/>
      <c r="F1710" s="48"/>
      <c r="G1710" s="48"/>
      <c r="H1710" s="48"/>
      <c r="I1710" s="48"/>
      <c r="J1710" s="48">
        <v>2310255.6</v>
      </c>
      <c r="K1710" s="44"/>
      <c r="L1710" s="30"/>
      <c r="M1710" s="44"/>
      <c r="N1710" s="44" t="s">
        <v>54</v>
      </c>
      <c r="O1710" s="48">
        <v>11404459.699999999</v>
      </c>
      <c r="P1710" s="44"/>
      <c r="Q1710" s="47"/>
      <c r="R1710" s="44">
        <v>17095969.48</v>
      </c>
      <c r="S1710" s="44"/>
    </row>
    <row r="1711" spans="1:19" hidden="1" x14ac:dyDescent="0.25">
      <c r="A1711" s="35">
        <v>223</v>
      </c>
      <c r="B1711" s="46" t="s">
        <v>839</v>
      </c>
      <c r="C1711" s="95">
        <f t="shared" si="131"/>
        <v>38376505.93</v>
      </c>
      <c r="D1711" s="43">
        <f>ROUND((F1711+G1711+H1711+I1711+J1711+K1711+M1711+O1711+P1711+Q1711+R1711+S1711)*0.0214,2)</f>
        <v>804050.55</v>
      </c>
      <c r="E1711" s="44"/>
      <c r="F1711" s="44"/>
      <c r="G1711" s="44">
        <v>3449590.2</v>
      </c>
      <c r="H1711" s="44"/>
      <c r="I1711" s="44"/>
      <c r="J1711" s="44">
        <v>2072641.2799999998</v>
      </c>
      <c r="K1711" s="44"/>
      <c r="L1711" s="30"/>
      <c r="M1711" s="44"/>
      <c r="N1711" s="44" t="s">
        <v>54</v>
      </c>
      <c r="O1711" s="48">
        <v>11317039.6</v>
      </c>
      <c r="P1711" s="44">
        <v>4099997.24</v>
      </c>
      <c r="Q1711" s="45"/>
      <c r="R1711" s="44">
        <v>16633187.060000001</v>
      </c>
      <c r="S1711" s="44"/>
    </row>
    <row r="1712" spans="1:19" hidden="1" x14ac:dyDescent="0.25">
      <c r="A1712" s="35">
        <v>224</v>
      </c>
      <c r="B1712" s="46" t="s">
        <v>840</v>
      </c>
      <c r="C1712" s="95">
        <f t="shared" si="131"/>
        <v>30421389.84</v>
      </c>
      <c r="D1712" s="43">
        <f>ROUND((F1712+G1712+H1712+I1712+J1712+K1712+M1712+O1712+P1712+Q1712+R1712+S1712)*0.0214,2)</f>
        <v>637377.86</v>
      </c>
      <c r="E1712" s="44"/>
      <c r="F1712" s="45"/>
      <c r="G1712" s="45">
        <v>8900767.0099999998</v>
      </c>
      <c r="H1712" s="45">
        <v>3230430.96</v>
      </c>
      <c r="I1712" s="45">
        <v>1544824.59</v>
      </c>
      <c r="J1712" s="45">
        <v>3695123.42</v>
      </c>
      <c r="K1712" s="44"/>
      <c r="L1712" s="30"/>
      <c r="M1712" s="44"/>
      <c r="N1712" s="44"/>
      <c r="O1712" s="48"/>
      <c r="P1712" s="44"/>
      <c r="Q1712" s="45"/>
      <c r="R1712" s="44">
        <v>12412866</v>
      </c>
      <c r="S1712" s="44"/>
    </row>
    <row r="1713" spans="1:19" hidden="1" x14ac:dyDescent="0.25">
      <c r="A1713" s="35">
        <v>225</v>
      </c>
      <c r="B1713" s="46" t="s">
        <v>841</v>
      </c>
      <c r="C1713" s="95">
        <f t="shared" si="131"/>
        <v>16522983.119999999</v>
      </c>
      <c r="D1713" s="43">
        <v>323056.32</v>
      </c>
      <c r="E1713" s="44"/>
      <c r="F1713" s="48"/>
      <c r="G1713" s="44">
        <v>3949384.8</v>
      </c>
      <c r="H1713" s="44">
        <v>1070442</v>
      </c>
      <c r="I1713" s="44">
        <v>716851.19999999995</v>
      </c>
      <c r="J1713" s="44">
        <v>1354846.8</v>
      </c>
      <c r="K1713" s="44"/>
      <c r="L1713" s="30"/>
      <c r="M1713" s="44"/>
      <c r="N1713" s="44"/>
      <c r="O1713" s="47"/>
      <c r="P1713" s="44"/>
      <c r="Q1713" s="45"/>
      <c r="R1713" s="44">
        <v>9108402</v>
      </c>
      <c r="S1713" s="44"/>
    </row>
    <row r="1714" spans="1:19" hidden="1" x14ac:dyDescent="0.25">
      <c r="A1714" s="35">
        <v>226</v>
      </c>
      <c r="B1714" s="46" t="s">
        <v>842</v>
      </c>
      <c r="C1714" s="95">
        <f t="shared" si="131"/>
        <v>15858704.189999999</v>
      </c>
      <c r="D1714" s="43">
        <v>324204.99</v>
      </c>
      <c r="E1714" s="44"/>
      <c r="F1714" s="44"/>
      <c r="G1714" s="44"/>
      <c r="H1714" s="44">
        <v>1648749.6</v>
      </c>
      <c r="I1714" s="44">
        <v>1108224</v>
      </c>
      <c r="J1714" s="44">
        <v>1110465.6000000001</v>
      </c>
      <c r="K1714" s="44"/>
      <c r="L1714" s="30"/>
      <c r="M1714" s="44"/>
      <c r="N1714" s="44"/>
      <c r="O1714" s="45"/>
      <c r="P1714" s="44"/>
      <c r="Q1714" s="45"/>
      <c r="R1714" s="45">
        <v>11667060</v>
      </c>
      <c r="S1714" s="44"/>
    </row>
    <row r="1715" spans="1:19" hidden="1" x14ac:dyDescent="0.25">
      <c r="A1715" s="35">
        <v>227</v>
      </c>
      <c r="B1715" s="42" t="s">
        <v>960</v>
      </c>
      <c r="C1715" s="95">
        <f t="shared" si="131"/>
        <v>16897827.059999999</v>
      </c>
      <c r="D1715" s="43">
        <f>ROUND((F1715+G1715+H1715+I1715+J1715+K1715+M1715+O1715+P1715+Q1715+R1715+S1715)*0.0214,2)</f>
        <v>337514.93</v>
      </c>
      <c r="E1715" s="44">
        <v>788586.29</v>
      </c>
      <c r="F1715" s="48"/>
      <c r="G1715" s="48"/>
      <c r="H1715" s="48"/>
      <c r="I1715" s="48"/>
      <c r="J1715" s="48"/>
      <c r="K1715" s="44"/>
      <c r="L1715" s="30">
        <v>6</v>
      </c>
      <c r="M1715" s="44">
        <v>15771725.84</v>
      </c>
      <c r="N1715" s="44"/>
      <c r="O1715" s="48"/>
      <c r="P1715" s="44"/>
      <c r="Q1715" s="47"/>
      <c r="R1715" s="44"/>
      <c r="S1715" s="44"/>
    </row>
    <row r="1716" spans="1:19" hidden="1" x14ac:dyDescent="0.25">
      <c r="A1716" s="35">
        <v>228</v>
      </c>
      <c r="B1716" s="46" t="s">
        <v>288</v>
      </c>
      <c r="C1716" s="95">
        <f t="shared" si="131"/>
        <v>14561169.26</v>
      </c>
      <c r="D1716" s="43">
        <v>31094.36</v>
      </c>
      <c r="E1716" s="44"/>
      <c r="F1716" s="44"/>
      <c r="G1716" s="44"/>
      <c r="H1716" s="44"/>
      <c r="I1716" s="44"/>
      <c r="J1716" s="44">
        <v>2302194.54</v>
      </c>
      <c r="K1716" s="44"/>
      <c r="L1716" s="30"/>
      <c r="M1716" s="44"/>
      <c r="N1716" s="44"/>
      <c r="O1716" s="45"/>
      <c r="P1716" s="44"/>
      <c r="Q1716" s="45"/>
      <c r="R1716" s="44">
        <v>12227880.359999999</v>
      </c>
      <c r="S1716" s="44"/>
    </row>
    <row r="1717" spans="1:19" hidden="1" x14ac:dyDescent="0.25">
      <c r="A1717" s="35">
        <v>229</v>
      </c>
      <c r="B1717" s="46" t="s">
        <v>293</v>
      </c>
      <c r="C1717" s="95">
        <f t="shared" si="131"/>
        <v>18820368.579999998</v>
      </c>
      <c r="D1717" s="43">
        <v>40189.58</v>
      </c>
      <c r="E1717" s="44"/>
      <c r="F1717" s="45"/>
      <c r="G1717" s="45"/>
      <c r="H1717" s="45"/>
      <c r="I1717" s="45"/>
      <c r="J1717" s="45"/>
      <c r="K1717" s="44"/>
      <c r="L1717" s="30"/>
      <c r="M1717" s="44"/>
      <c r="N1717" s="44" t="s">
        <v>102</v>
      </c>
      <c r="O1717" s="44">
        <v>7463911</v>
      </c>
      <c r="P1717" s="44"/>
      <c r="Q1717" s="45"/>
      <c r="R1717" s="45">
        <v>11316268</v>
      </c>
      <c r="S1717" s="44"/>
    </row>
    <row r="1718" spans="1:19" ht="29.25" hidden="1" customHeight="1" x14ac:dyDescent="0.25">
      <c r="A1718" s="147" t="s">
        <v>1157</v>
      </c>
      <c r="B1718" s="147"/>
      <c r="C1718" s="77">
        <f t="shared" si="131"/>
        <v>1193471774.9400001</v>
      </c>
      <c r="D1718" s="49">
        <f t="shared" ref="D1718:M1718" si="132">ROUND(SUM(D1639:D1717),2)</f>
        <v>23841743.050000001</v>
      </c>
      <c r="E1718" s="49">
        <f t="shared" si="132"/>
        <v>3626108.09</v>
      </c>
      <c r="F1718" s="49">
        <f t="shared" si="132"/>
        <v>27104864.43</v>
      </c>
      <c r="G1718" s="49">
        <f t="shared" si="132"/>
        <v>143304419.25999999</v>
      </c>
      <c r="H1718" s="49">
        <f t="shared" si="132"/>
        <v>38456141.450000003</v>
      </c>
      <c r="I1718" s="49">
        <f t="shared" si="132"/>
        <v>20740768.600000001</v>
      </c>
      <c r="J1718" s="49">
        <f t="shared" si="132"/>
        <v>85905825.219999999</v>
      </c>
      <c r="K1718" s="49">
        <f t="shared" si="132"/>
        <v>0</v>
      </c>
      <c r="L1718" s="49">
        <f t="shared" si="132"/>
        <v>64</v>
      </c>
      <c r="M1718" s="49">
        <f t="shared" si="132"/>
        <v>280608989.63999999</v>
      </c>
      <c r="N1718" s="116" t="s">
        <v>18</v>
      </c>
      <c r="O1718" s="49">
        <f>ROUND(SUM(O1639:O1717),2)</f>
        <v>175593371.09</v>
      </c>
      <c r="P1718" s="49">
        <f>ROUND(SUM(P1639:P1717),2)</f>
        <v>42645407.509999998</v>
      </c>
      <c r="Q1718" s="49">
        <f>ROUND(SUM(Q1639:Q1717),2)</f>
        <v>94320678.849999994</v>
      </c>
      <c r="R1718" s="49">
        <f>ROUND(SUM(R1639:R1717),2)</f>
        <v>257323457.75</v>
      </c>
      <c r="S1718" s="49">
        <f>ROUND(SUM(S1639:S1717),2)</f>
        <v>0</v>
      </c>
    </row>
    <row r="1719" spans="1:19" ht="15.75" hidden="1" x14ac:dyDescent="0.25">
      <c r="A1719" s="140" t="s">
        <v>1063</v>
      </c>
      <c r="B1719" s="141"/>
      <c r="C1719" s="142"/>
      <c r="D1719" s="115"/>
      <c r="E1719" s="44"/>
      <c r="F1719" s="44"/>
      <c r="G1719" s="44"/>
      <c r="H1719" s="44"/>
      <c r="I1719" s="44"/>
      <c r="J1719" s="44"/>
      <c r="K1719" s="44"/>
      <c r="L1719" s="23"/>
      <c r="M1719" s="44"/>
      <c r="N1719" s="48"/>
      <c r="O1719" s="44"/>
      <c r="P1719" s="44"/>
      <c r="Q1719" s="44"/>
      <c r="R1719" s="44"/>
      <c r="S1719" s="44"/>
    </row>
    <row r="1720" spans="1:19" hidden="1" x14ac:dyDescent="0.25">
      <c r="A1720" s="35">
        <v>230</v>
      </c>
      <c r="B1720" s="42" t="s">
        <v>294</v>
      </c>
      <c r="C1720" s="95">
        <f t="shared" ref="C1720:C1726" si="133">ROUND(SUM(D1720+E1720+F1720+G1720+H1720+I1720+J1720+K1720+M1720+O1720+P1720+Q1720+R1720+S1720),2)</f>
        <v>24618144.170000002</v>
      </c>
      <c r="D1720" s="43">
        <f>ROUND((F1720+G1720+H1720+I1720+J1720+K1720+M1720+O1720+P1720+Q1720+R1720+S1720)*0.0214,2)</f>
        <v>515790.37</v>
      </c>
      <c r="E1720" s="44"/>
      <c r="F1720" s="47">
        <v>3073750.8</v>
      </c>
      <c r="G1720" s="47">
        <v>8372553.5999999996</v>
      </c>
      <c r="H1720" s="47">
        <v>5412501.04</v>
      </c>
      <c r="I1720" s="47">
        <v>2545437.38</v>
      </c>
      <c r="J1720" s="47">
        <v>3077456.57</v>
      </c>
      <c r="K1720" s="44"/>
      <c r="L1720" s="30"/>
      <c r="M1720" s="44"/>
      <c r="N1720" s="44" t="s">
        <v>54</v>
      </c>
      <c r="O1720" s="44">
        <v>1620654.41</v>
      </c>
      <c r="P1720" s="44"/>
      <c r="Q1720" s="48"/>
      <c r="R1720" s="44"/>
      <c r="S1720" s="44"/>
    </row>
    <row r="1721" spans="1:19" hidden="1" x14ac:dyDescent="0.25">
      <c r="A1721" s="35">
        <v>231</v>
      </c>
      <c r="B1721" s="42" t="s">
        <v>1130</v>
      </c>
      <c r="C1721" s="95">
        <f t="shared" si="133"/>
        <v>10692029.48</v>
      </c>
      <c r="D1721" s="43">
        <f>ROUND((F1721+G1721+H1721+I1721+J1721+K1721+M1721+O1721+P1721+Q1721+R1721+S1721)*0.0214,2)</f>
        <v>219632.28</v>
      </c>
      <c r="E1721" s="43">
        <v>209206.51</v>
      </c>
      <c r="F1721" s="47"/>
      <c r="G1721" s="47"/>
      <c r="H1721" s="47"/>
      <c r="I1721" s="47"/>
      <c r="J1721" s="47"/>
      <c r="K1721" s="44"/>
      <c r="L1721" s="30">
        <v>3</v>
      </c>
      <c r="M1721" s="44">
        <v>10263190.689999999</v>
      </c>
      <c r="N1721" s="44"/>
      <c r="O1721" s="44"/>
      <c r="P1721" s="44"/>
      <c r="Q1721" s="48"/>
      <c r="R1721" s="44"/>
      <c r="S1721" s="44"/>
    </row>
    <row r="1722" spans="1:19" hidden="1" x14ac:dyDescent="0.25">
      <c r="A1722" s="35">
        <v>232</v>
      </c>
      <c r="B1722" s="42" t="s">
        <v>295</v>
      </c>
      <c r="C1722" s="95">
        <f t="shared" si="133"/>
        <v>29046124.800000001</v>
      </c>
      <c r="D1722" s="43">
        <f>ROUND((F1722+G1722+H1722+I1722+J1722+K1722+M1722+O1722+P1722+Q1722+R1722+S1722)*0.0214,2)</f>
        <v>608563.81000000006</v>
      </c>
      <c r="E1722" s="44"/>
      <c r="F1722" s="47">
        <v>3677591.57</v>
      </c>
      <c r="G1722" s="47">
        <v>7673321.9400000004</v>
      </c>
      <c r="H1722" s="47"/>
      <c r="I1722" s="47"/>
      <c r="J1722" s="47">
        <v>1788532.98</v>
      </c>
      <c r="K1722" s="44"/>
      <c r="L1722" s="30"/>
      <c r="M1722" s="44"/>
      <c r="N1722" s="44"/>
      <c r="O1722" s="44"/>
      <c r="P1722" s="44">
        <v>5396491.1900000004</v>
      </c>
      <c r="Q1722" s="48">
        <v>9901623.3100000005</v>
      </c>
      <c r="R1722" s="44"/>
      <c r="S1722" s="44"/>
    </row>
    <row r="1723" spans="1:19" hidden="1" x14ac:dyDescent="0.25">
      <c r="A1723" s="35">
        <v>233</v>
      </c>
      <c r="B1723" s="42" t="s">
        <v>296</v>
      </c>
      <c r="C1723" s="95">
        <f t="shared" si="133"/>
        <v>14457713.51</v>
      </c>
      <c r="D1723" s="43">
        <v>298476.71000000002</v>
      </c>
      <c r="E1723" s="44"/>
      <c r="F1723" s="47">
        <v>3592370.4</v>
      </c>
      <c r="G1723" s="47"/>
      <c r="H1723" s="47"/>
      <c r="I1723" s="47"/>
      <c r="J1723" s="47"/>
      <c r="K1723" s="44"/>
      <c r="L1723" s="30"/>
      <c r="M1723" s="44"/>
      <c r="N1723" s="44"/>
      <c r="O1723" s="44"/>
      <c r="P1723" s="44"/>
      <c r="Q1723" s="48">
        <v>10566866.4</v>
      </c>
      <c r="R1723" s="44"/>
      <c r="S1723" s="44"/>
    </row>
    <row r="1724" spans="1:19" hidden="1" x14ac:dyDescent="0.25">
      <c r="A1724" s="35">
        <v>234</v>
      </c>
      <c r="B1724" s="42" t="s">
        <v>297</v>
      </c>
      <c r="C1724" s="95">
        <f t="shared" si="133"/>
        <v>2762040.78</v>
      </c>
      <c r="D1724" s="43">
        <f>ROUND((F1724+G1724+H1724+I1724+J1724+K1724+M1724+O1724+P1724+Q1724+R1724+S1724)*0.0214,2)</f>
        <v>57869.27</v>
      </c>
      <c r="E1724" s="44"/>
      <c r="F1724" s="47">
        <v>2704171.51</v>
      </c>
      <c r="G1724" s="47"/>
      <c r="H1724" s="47"/>
      <c r="I1724" s="47"/>
      <c r="J1724" s="47"/>
      <c r="K1724" s="44"/>
      <c r="L1724" s="30"/>
      <c r="M1724" s="44"/>
      <c r="N1724" s="44"/>
      <c r="O1724" s="44"/>
      <c r="P1724" s="44"/>
      <c r="Q1724" s="48"/>
      <c r="R1724" s="44"/>
      <c r="S1724" s="44"/>
    </row>
    <row r="1725" spans="1:19" hidden="1" x14ac:dyDescent="0.25">
      <c r="A1725" s="35">
        <v>235</v>
      </c>
      <c r="B1725" s="42" t="s">
        <v>299</v>
      </c>
      <c r="C1725" s="95">
        <f t="shared" si="133"/>
        <v>12391281.27</v>
      </c>
      <c r="D1725" s="43">
        <v>132657.43</v>
      </c>
      <c r="E1725" s="44"/>
      <c r="F1725" s="47">
        <v>1453761.23</v>
      </c>
      <c r="G1725" s="47">
        <v>3376309.83</v>
      </c>
      <c r="H1725" s="47"/>
      <c r="I1725" s="47"/>
      <c r="J1725" s="47">
        <v>1462975.9</v>
      </c>
      <c r="K1725" s="44"/>
      <c r="L1725" s="30"/>
      <c r="M1725" s="44"/>
      <c r="N1725" s="44" t="s">
        <v>54</v>
      </c>
      <c r="O1725" s="44">
        <v>5965576.8799999999</v>
      </c>
      <c r="P1725" s="44"/>
      <c r="Q1725" s="48"/>
      <c r="R1725" s="44"/>
      <c r="S1725" s="44"/>
    </row>
    <row r="1726" spans="1:19" hidden="1" x14ac:dyDescent="0.25">
      <c r="A1726" s="136" t="s">
        <v>1229</v>
      </c>
      <c r="B1726" s="137"/>
      <c r="C1726" s="77">
        <f t="shared" si="133"/>
        <v>93967334.010000005</v>
      </c>
      <c r="D1726" s="49">
        <f t="shared" ref="D1726:M1726" si="134">ROUND(SUM(D1720:D1725),2)</f>
        <v>1832989.87</v>
      </c>
      <c r="E1726" s="49">
        <f t="shared" si="134"/>
        <v>209206.51</v>
      </c>
      <c r="F1726" s="49">
        <f t="shared" si="134"/>
        <v>14501645.51</v>
      </c>
      <c r="G1726" s="49">
        <f t="shared" si="134"/>
        <v>19422185.370000001</v>
      </c>
      <c r="H1726" s="49">
        <f t="shared" si="134"/>
        <v>5412501.04</v>
      </c>
      <c r="I1726" s="49">
        <f t="shared" si="134"/>
        <v>2545437.38</v>
      </c>
      <c r="J1726" s="49">
        <f t="shared" si="134"/>
        <v>6328965.4500000002</v>
      </c>
      <c r="K1726" s="49">
        <f t="shared" si="134"/>
        <v>0</v>
      </c>
      <c r="L1726" s="28">
        <f t="shared" si="134"/>
        <v>3</v>
      </c>
      <c r="M1726" s="49">
        <f t="shared" si="134"/>
        <v>10263190.689999999</v>
      </c>
      <c r="N1726" s="116" t="s">
        <v>18</v>
      </c>
      <c r="O1726" s="49">
        <f>ROUND(SUM(O1720:O1725),2)</f>
        <v>7586231.29</v>
      </c>
      <c r="P1726" s="49">
        <f>ROUND(SUM(P1720:P1725),2)</f>
        <v>5396491.1900000004</v>
      </c>
      <c r="Q1726" s="49">
        <f>ROUND(SUM(Q1720:Q1725),2)</f>
        <v>20468489.710000001</v>
      </c>
      <c r="R1726" s="49">
        <f>ROUND(SUM(R1720:R1725),2)</f>
        <v>0</v>
      </c>
      <c r="S1726" s="49">
        <f>ROUND(SUM(S1720:S1725),2)</f>
        <v>0</v>
      </c>
    </row>
    <row r="1727" spans="1:19" ht="15.75" hidden="1" x14ac:dyDescent="0.25">
      <c r="A1727" s="150" t="s">
        <v>1158</v>
      </c>
      <c r="B1727" s="151"/>
      <c r="C1727" s="152"/>
      <c r="D1727" s="81"/>
      <c r="E1727" s="44"/>
      <c r="F1727" s="44"/>
      <c r="G1727" s="44"/>
      <c r="H1727" s="44"/>
      <c r="I1727" s="44"/>
      <c r="J1727" s="44"/>
      <c r="K1727" s="44"/>
      <c r="L1727" s="28"/>
      <c r="M1727" s="44"/>
      <c r="N1727" s="49"/>
      <c r="O1727" s="44"/>
      <c r="P1727" s="44"/>
      <c r="Q1727" s="44"/>
      <c r="R1727" s="44"/>
      <c r="S1727" s="44"/>
    </row>
    <row r="1728" spans="1:19" hidden="1" x14ac:dyDescent="0.25">
      <c r="A1728" s="35">
        <v>236</v>
      </c>
      <c r="B1728" s="46" t="s">
        <v>310</v>
      </c>
      <c r="C1728" s="95">
        <f t="shared" ref="C1728:C1766" si="135">ROUND(SUM(D1728+E1728+F1728+G1728+H1728+I1728+J1728+K1728+M1728+O1728+P1728+Q1728+R1728+S1728),2)</f>
        <v>1920793.19</v>
      </c>
      <c r="D1728" s="43">
        <v>3278.95</v>
      </c>
      <c r="E1728" s="44"/>
      <c r="F1728" s="44"/>
      <c r="G1728" s="44"/>
      <c r="H1728" s="44"/>
      <c r="I1728" s="44"/>
      <c r="J1728" s="44">
        <v>1917514.24</v>
      </c>
      <c r="K1728" s="44"/>
      <c r="L1728" s="30"/>
      <c r="M1728" s="44"/>
      <c r="N1728" s="44"/>
      <c r="O1728" s="45"/>
      <c r="P1728" s="44"/>
      <c r="Q1728" s="44"/>
      <c r="R1728" s="44"/>
      <c r="S1728" s="44"/>
    </row>
    <row r="1729" spans="1:19" hidden="1" x14ac:dyDescent="0.25">
      <c r="A1729" s="35">
        <v>237</v>
      </c>
      <c r="B1729" s="46" t="s">
        <v>311</v>
      </c>
      <c r="C1729" s="95">
        <f t="shared" si="135"/>
        <v>1428805.9</v>
      </c>
      <c r="D1729" s="43">
        <f>ROUND((F1729+G1729+H1729+I1729+J1729+K1729+M1729+O1729+P1729+Q1729+R1729+S1729)*0.0214,2)</f>
        <v>29935.82</v>
      </c>
      <c r="E1729" s="44"/>
      <c r="F1729" s="44"/>
      <c r="G1729" s="44"/>
      <c r="H1729" s="44"/>
      <c r="I1729" s="44"/>
      <c r="J1729" s="44">
        <v>1398870.08</v>
      </c>
      <c r="K1729" s="44"/>
      <c r="L1729" s="30"/>
      <c r="M1729" s="44"/>
      <c r="N1729" s="44"/>
      <c r="O1729" s="45"/>
      <c r="P1729" s="44"/>
      <c r="Q1729" s="44"/>
      <c r="R1729" s="44"/>
      <c r="S1729" s="44"/>
    </row>
    <row r="1730" spans="1:19" hidden="1" x14ac:dyDescent="0.25">
      <c r="A1730" s="35">
        <v>238</v>
      </c>
      <c r="B1730" s="46" t="s">
        <v>314</v>
      </c>
      <c r="C1730" s="95">
        <f t="shared" si="135"/>
        <v>977015.66</v>
      </c>
      <c r="D1730" s="43">
        <v>1667.85</v>
      </c>
      <c r="E1730" s="44"/>
      <c r="F1730" s="44"/>
      <c r="G1730" s="44"/>
      <c r="H1730" s="44"/>
      <c r="I1730" s="44"/>
      <c r="J1730" s="44">
        <v>975347.81</v>
      </c>
      <c r="K1730" s="44"/>
      <c r="L1730" s="30"/>
      <c r="M1730" s="44"/>
      <c r="N1730" s="44"/>
      <c r="O1730" s="45"/>
      <c r="P1730" s="44"/>
      <c r="Q1730" s="44"/>
      <c r="R1730" s="44"/>
      <c r="S1730" s="44"/>
    </row>
    <row r="1731" spans="1:19" hidden="1" x14ac:dyDescent="0.25">
      <c r="A1731" s="35">
        <v>239</v>
      </c>
      <c r="B1731" s="55" t="s">
        <v>315</v>
      </c>
      <c r="C1731" s="95">
        <f t="shared" si="135"/>
        <v>1029258.4</v>
      </c>
      <c r="D1731" s="43">
        <f>ROUND((F1731+G1731+H1731+I1731+J1731+K1731+M1731+O1731+P1731+Q1731+R1731+S1731)*0.0214,2)</f>
        <v>21564.65</v>
      </c>
      <c r="E1731" s="39"/>
      <c r="F1731" s="39"/>
      <c r="G1731" s="39"/>
      <c r="H1731" s="39"/>
      <c r="I1731" s="39"/>
      <c r="J1731" s="39">
        <v>1007693.75</v>
      </c>
      <c r="K1731" s="39"/>
      <c r="L1731" s="40"/>
      <c r="M1731" s="39"/>
      <c r="N1731" s="39"/>
      <c r="O1731" s="41"/>
      <c r="P1731" s="39"/>
      <c r="Q1731" s="39"/>
      <c r="R1731" s="39"/>
      <c r="S1731" s="39"/>
    </row>
    <row r="1732" spans="1:19" hidden="1" x14ac:dyDescent="0.25">
      <c r="A1732" s="35">
        <v>240</v>
      </c>
      <c r="B1732" s="36" t="s">
        <v>843</v>
      </c>
      <c r="C1732" s="95">
        <f t="shared" si="135"/>
        <v>12720632.460000001</v>
      </c>
      <c r="D1732" s="43">
        <f>ROUND((F1732+G1732+H1732+I1732+J1732+K1732+M1732+O1732+P1732+Q1732+R1732+S1732)*0.0214,2)</f>
        <v>266518.05</v>
      </c>
      <c r="E1732" s="39"/>
      <c r="F1732" s="39"/>
      <c r="G1732" s="39"/>
      <c r="H1732" s="39"/>
      <c r="I1732" s="39"/>
      <c r="J1732" s="39"/>
      <c r="K1732" s="39"/>
      <c r="L1732" s="40"/>
      <c r="M1732" s="39"/>
      <c r="N1732" s="39"/>
      <c r="O1732" s="41"/>
      <c r="P1732" s="39"/>
      <c r="Q1732" s="39"/>
      <c r="R1732" s="39">
        <v>12454114.41</v>
      </c>
      <c r="S1732" s="39"/>
    </row>
    <row r="1733" spans="1:19" hidden="1" x14ac:dyDescent="0.25">
      <c r="A1733" s="35">
        <v>241</v>
      </c>
      <c r="B1733" s="46" t="s">
        <v>317</v>
      </c>
      <c r="C1733" s="95">
        <f t="shared" si="135"/>
        <v>365816.8</v>
      </c>
      <c r="D1733" s="43">
        <f>ROUND((F1733+G1733+H1733+I1733+J1733+K1733+M1733+O1733+P1733+Q1733+R1733+S1733)*0.0214,2)</f>
        <v>7664.46</v>
      </c>
      <c r="E1733" s="44"/>
      <c r="F1733" s="44"/>
      <c r="G1733" s="44"/>
      <c r="H1733" s="44"/>
      <c r="I1733" s="44"/>
      <c r="J1733" s="44">
        <v>358152.34</v>
      </c>
      <c r="K1733" s="44"/>
      <c r="L1733" s="30"/>
      <c r="M1733" s="44"/>
      <c r="N1733" s="44"/>
      <c r="O1733" s="45"/>
      <c r="P1733" s="44"/>
      <c r="Q1733" s="44"/>
      <c r="R1733" s="44"/>
      <c r="S1733" s="44"/>
    </row>
    <row r="1734" spans="1:19" hidden="1" x14ac:dyDescent="0.25">
      <c r="A1734" s="35">
        <v>242</v>
      </c>
      <c r="B1734" s="46" t="s">
        <v>318</v>
      </c>
      <c r="C1734" s="95">
        <f t="shared" si="135"/>
        <v>1056380.8799999999</v>
      </c>
      <c r="D1734" s="43">
        <f>ROUND((F1734+G1734+H1734+I1734+J1734+K1734+M1734+O1734+P1734+Q1734+R1734+S1734)*0.0214,2)</f>
        <v>22132.91</v>
      </c>
      <c r="E1734" s="44"/>
      <c r="F1734" s="44"/>
      <c r="G1734" s="44"/>
      <c r="H1734" s="44"/>
      <c r="I1734" s="44"/>
      <c r="J1734" s="44">
        <v>1034247.97</v>
      </c>
      <c r="K1734" s="44"/>
      <c r="L1734" s="30"/>
      <c r="M1734" s="44"/>
      <c r="N1734" s="44"/>
      <c r="O1734" s="45"/>
      <c r="P1734" s="44"/>
      <c r="Q1734" s="44"/>
      <c r="R1734" s="44"/>
      <c r="S1734" s="44"/>
    </row>
    <row r="1735" spans="1:19" hidden="1" x14ac:dyDescent="0.25">
      <c r="A1735" s="35">
        <v>243</v>
      </c>
      <c r="B1735" s="46" t="s">
        <v>319</v>
      </c>
      <c r="C1735" s="95">
        <f t="shared" si="135"/>
        <v>1120468.19</v>
      </c>
      <c r="D1735" s="43">
        <v>1912.73</v>
      </c>
      <c r="E1735" s="44"/>
      <c r="F1735" s="44"/>
      <c r="G1735" s="44"/>
      <c r="H1735" s="44"/>
      <c r="I1735" s="44"/>
      <c r="J1735" s="44">
        <v>1118555.46</v>
      </c>
      <c r="K1735" s="44"/>
      <c r="L1735" s="30"/>
      <c r="M1735" s="44"/>
      <c r="N1735" s="44"/>
      <c r="O1735" s="45"/>
      <c r="P1735" s="44"/>
      <c r="Q1735" s="44"/>
      <c r="R1735" s="44"/>
      <c r="S1735" s="44"/>
    </row>
    <row r="1736" spans="1:19" hidden="1" x14ac:dyDescent="0.25">
      <c r="A1736" s="35">
        <v>244</v>
      </c>
      <c r="B1736" s="46" t="s">
        <v>320</v>
      </c>
      <c r="C1736" s="95">
        <f t="shared" si="135"/>
        <v>865687.62</v>
      </c>
      <c r="D1736" s="43">
        <v>1477.8</v>
      </c>
      <c r="E1736" s="44"/>
      <c r="F1736" s="44"/>
      <c r="G1736" s="44"/>
      <c r="H1736" s="44"/>
      <c r="I1736" s="44"/>
      <c r="J1736" s="44">
        <v>864209.82</v>
      </c>
      <c r="K1736" s="44"/>
      <c r="L1736" s="30"/>
      <c r="M1736" s="44"/>
      <c r="N1736" s="44"/>
      <c r="O1736" s="45"/>
      <c r="P1736" s="44"/>
      <c r="Q1736" s="44"/>
      <c r="R1736" s="44"/>
      <c r="S1736" s="44"/>
    </row>
    <row r="1737" spans="1:19" hidden="1" x14ac:dyDescent="0.25">
      <c r="A1737" s="35">
        <v>245</v>
      </c>
      <c r="B1737" s="46" t="s">
        <v>322</v>
      </c>
      <c r="C1737" s="95">
        <f t="shared" si="135"/>
        <v>688760.7</v>
      </c>
      <c r="D1737" s="43">
        <f>ROUND((F1737+G1737+H1737+I1737+J1737+K1737+M1737+O1737+P1737+Q1737+R1737+S1737)*0.0214,2)</f>
        <v>14430.66</v>
      </c>
      <c r="E1737" s="44"/>
      <c r="F1737" s="44"/>
      <c r="G1737" s="44"/>
      <c r="H1737" s="44"/>
      <c r="I1737" s="44"/>
      <c r="J1737" s="44">
        <v>674330.04</v>
      </c>
      <c r="K1737" s="44"/>
      <c r="L1737" s="30"/>
      <c r="M1737" s="44"/>
      <c r="N1737" s="44"/>
      <c r="O1737" s="45"/>
      <c r="P1737" s="44"/>
      <c r="Q1737" s="44"/>
      <c r="R1737" s="44"/>
      <c r="S1737" s="44"/>
    </row>
    <row r="1738" spans="1:19" hidden="1" x14ac:dyDescent="0.25">
      <c r="A1738" s="35">
        <v>246</v>
      </c>
      <c r="B1738" s="46" t="s">
        <v>323</v>
      </c>
      <c r="C1738" s="95">
        <f t="shared" si="135"/>
        <v>1005557.29</v>
      </c>
      <c r="D1738" s="43">
        <v>1716.57</v>
      </c>
      <c r="E1738" s="44"/>
      <c r="F1738" s="44"/>
      <c r="G1738" s="44"/>
      <c r="H1738" s="44"/>
      <c r="I1738" s="44"/>
      <c r="J1738" s="44">
        <v>1003840.72</v>
      </c>
      <c r="K1738" s="44"/>
      <c r="L1738" s="30"/>
      <c r="M1738" s="44"/>
      <c r="N1738" s="44"/>
      <c r="O1738" s="45"/>
      <c r="P1738" s="44"/>
      <c r="Q1738" s="44"/>
      <c r="R1738" s="44"/>
      <c r="S1738" s="44"/>
    </row>
    <row r="1739" spans="1:19" hidden="1" x14ac:dyDescent="0.25">
      <c r="A1739" s="35">
        <v>247</v>
      </c>
      <c r="B1739" s="36" t="s">
        <v>326</v>
      </c>
      <c r="C1739" s="95">
        <f t="shared" si="135"/>
        <v>23729306.949999999</v>
      </c>
      <c r="D1739" s="43">
        <f t="shared" ref="D1739:D1746" si="136">ROUND((F1739+G1739+H1739+I1739+J1739+K1739+M1739+O1739+P1739+Q1739+R1739+S1739)*0.0214,2)</f>
        <v>497167.78</v>
      </c>
      <c r="E1739" s="39"/>
      <c r="F1739" s="39"/>
      <c r="G1739" s="39"/>
      <c r="H1739" s="39"/>
      <c r="I1739" s="39"/>
      <c r="J1739" s="39"/>
      <c r="K1739" s="39"/>
      <c r="L1739" s="40"/>
      <c r="M1739" s="39"/>
      <c r="N1739" s="39"/>
      <c r="O1739" s="41"/>
      <c r="P1739" s="39"/>
      <c r="Q1739" s="39"/>
      <c r="R1739" s="39">
        <v>23232139.170000002</v>
      </c>
      <c r="S1739" s="39"/>
    </row>
    <row r="1740" spans="1:19" hidden="1" x14ac:dyDescent="0.25">
      <c r="A1740" s="35">
        <v>248</v>
      </c>
      <c r="B1740" s="42" t="s">
        <v>328</v>
      </c>
      <c r="C1740" s="95">
        <f t="shared" si="135"/>
        <v>5660232.4699999997</v>
      </c>
      <c r="D1740" s="43">
        <f t="shared" si="136"/>
        <v>118591.12</v>
      </c>
      <c r="E1740" s="44"/>
      <c r="F1740" s="44"/>
      <c r="G1740" s="44"/>
      <c r="H1740" s="44"/>
      <c r="I1740" s="44"/>
      <c r="J1740" s="44">
        <v>1478285.58</v>
      </c>
      <c r="K1740" s="47"/>
      <c r="L1740" s="30"/>
      <c r="M1740" s="44"/>
      <c r="N1740" s="44"/>
      <c r="O1740" s="48"/>
      <c r="P1740" s="44"/>
      <c r="Q1740" s="48">
        <v>4063355.77</v>
      </c>
      <c r="R1740" s="44"/>
      <c r="S1740" s="44"/>
    </row>
    <row r="1741" spans="1:19" hidden="1" x14ac:dyDescent="0.25">
      <c r="A1741" s="35">
        <v>249</v>
      </c>
      <c r="B1741" s="42" t="s">
        <v>329</v>
      </c>
      <c r="C1741" s="95">
        <f t="shared" si="135"/>
        <v>8717741.4299999997</v>
      </c>
      <c r="D1741" s="43">
        <f t="shared" si="136"/>
        <v>182650.94</v>
      </c>
      <c r="E1741" s="44"/>
      <c r="F1741" s="44"/>
      <c r="G1741" s="44">
        <v>3260897.8</v>
      </c>
      <c r="H1741" s="44"/>
      <c r="I1741" s="44"/>
      <c r="J1741" s="44">
        <v>2398529.4</v>
      </c>
      <c r="K1741" s="47"/>
      <c r="L1741" s="30"/>
      <c r="M1741" s="44"/>
      <c r="N1741" s="44"/>
      <c r="O1741" s="44"/>
      <c r="P1741" s="44">
        <v>2875663.29</v>
      </c>
      <c r="Q1741" s="48"/>
      <c r="R1741" s="44"/>
      <c r="S1741" s="44"/>
    </row>
    <row r="1742" spans="1:19" hidden="1" x14ac:dyDescent="0.25">
      <c r="A1742" s="35">
        <v>250</v>
      </c>
      <c r="B1742" s="42" t="s">
        <v>331</v>
      </c>
      <c r="C1742" s="95">
        <f t="shared" si="135"/>
        <v>7770800.0199999996</v>
      </c>
      <c r="D1742" s="43">
        <f t="shared" si="136"/>
        <v>162810.97</v>
      </c>
      <c r="E1742" s="44"/>
      <c r="F1742" s="44">
        <v>1439569.9199999999</v>
      </c>
      <c r="G1742" s="44">
        <v>1889216.66</v>
      </c>
      <c r="H1742" s="44"/>
      <c r="I1742" s="44"/>
      <c r="J1742" s="44">
        <v>2330164.79</v>
      </c>
      <c r="K1742" s="47"/>
      <c r="L1742" s="30"/>
      <c r="M1742" s="44"/>
      <c r="N1742" s="44"/>
      <c r="O1742" s="44"/>
      <c r="P1742" s="44">
        <v>1949037.68</v>
      </c>
      <c r="Q1742" s="48"/>
      <c r="R1742" s="44"/>
      <c r="S1742" s="44"/>
    </row>
    <row r="1743" spans="1:19" hidden="1" x14ac:dyDescent="0.25">
      <c r="A1743" s="35">
        <v>251</v>
      </c>
      <c r="B1743" s="42" t="s">
        <v>332</v>
      </c>
      <c r="C1743" s="95">
        <f t="shared" si="135"/>
        <v>30570316.359999999</v>
      </c>
      <c r="D1743" s="43">
        <f t="shared" si="136"/>
        <v>640263.86</v>
      </c>
      <c r="E1743" s="44">
        <v>11180.41</v>
      </c>
      <c r="F1743" s="44"/>
      <c r="G1743" s="44">
        <v>3940667.45</v>
      </c>
      <c r="H1743" s="44"/>
      <c r="I1743" s="44"/>
      <c r="J1743" s="44">
        <v>2774225.97</v>
      </c>
      <c r="K1743" s="47"/>
      <c r="L1743" s="30"/>
      <c r="M1743" s="44"/>
      <c r="N1743" s="44"/>
      <c r="O1743" s="44"/>
      <c r="P1743" s="44"/>
      <c r="Q1743" s="48"/>
      <c r="R1743" s="44">
        <v>23203978.670000002</v>
      </c>
      <c r="S1743" s="44"/>
    </row>
    <row r="1744" spans="1:19" hidden="1" x14ac:dyDescent="0.25">
      <c r="A1744" s="35">
        <v>252</v>
      </c>
      <c r="B1744" s="42" t="s">
        <v>333</v>
      </c>
      <c r="C1744" s="95">
        <f t="shared" si="135"/>
        <v>7302736.5300000003</v>
      </c>
      <c r="D1744" s="43">
        <f t="shared" si="136"/>
        <v>153004.26999999999</v>
      </c>
      <c r="E1744" s="44"/>
      <c r="F1744" s="44"/>
      <c r="G1744" s="44">
        <v>2890958.96</v>
      </c>
      <c r="H1744" s="44"/>
      <c r="I1744" s="44"/>
      <c r="J1744" s="44">
        <v>2086363.23</v>
      </c>
      <c r="K1744" s="47"/>
      <c r="L1744" s="30"/>
      <c r="M1744" s="44"/>
      <c r="N1744" s="44"/>
      <c r="O1744" s="44"/>
      <c r="P1744" s="44">
        <v>2172410.0699999998</v>
      </c>
      <c r="Q1744" s="48"/>
      <c r="R1744" s="44"/>
      <c r="S1744" s="44"/>
    </row>
    <row r="1745" spans="1:19" hidden="1" x14ac:dyDescent="0.25">
      <c r="A1745" s="35">
        <v>253</v>
      </c>
      <c r="B1745" s="42" t="s">
        <v>335</v>
      </c>
      <c r="C1745" s="95">
        <f t="shared" si="135"/>
        <v>12671684.23</v>
      </c>
      <c r="D1745" s="43">
        <f t="shared" si="136"/>
        <v>265492.5</v>
      </c>
      <c r="E1745" s="44"/>
      <c r="F1745" s="44"/>
      <c r="G1745" s="44">
        <v>10529560.119999999</v>
      </c>
      <c r="H1745" s="44"/>
      <c r="I1745" s="44"/>
      <c r="J1745" s="44">
        <v>1876631.61</v>
      </c>
      <c r="K1745" s="47"/>
      <c r="L1745" s="30"/>
      <c r="M1745" s="44"/>
      <c r="N1745" s="44"/>
      <c r="O1745" s="44"/>
      <c r="P1745" s="44"/>
      <c r="Q1745" s="48"/>
      <c r="R1745" s="44"/>
      <c r="S1745" s="44"/>
    </row>
    <row r="1746" spans="1:19" hidden="1" x14ac:dyDescent="0.25">
      <c r="A1746" s="35">
        <v>254</v>
      </c>
      <c r="B1746" s="42" t="s">
        <v>336</v>
      </c>
      <c r="C1746" s="95">
        <f t="shared" si="135"/>
        <v>4786471.96</v>
      </c>
      <c r="D1746" s="43">
        <f t="shared" si="136"/>
        <v>100284.41</v>
      </c>
      <c r="E1746" s="44"/>
      <c r="F1746" s="44"/>
      <c r="G1746" s="44">
        <v>2866609.66</v>
      </c>
      <c r="H1746" s="44"/>
      <c r="I1746" s="44"/>
      <c r="J1746" s="44">
        <v>1819577.89</v>
      </c>
      <c r="K1746" s="47"/>
      <c r="L1746" s="30"/>
      <c r="M1746" s="44"/>
      <c r="N1746" s="44"/>
      <c r="O1746" s="44"/>
      <c r="P1746" s="44"/>
      <c r="Q1746" s="48"/>
      <c r="R1746" s="44"/>
      <c r="S1746" s="44"/>
    </row>
    <row r="1747" spans="1:19" hidden="1" x14ac:dyDescent="0.25">
      <c r="A1747" s="35">
        <v>255</v>
      </c>
      <c r="B1747" s="46" t="s">
        <v>337</v>
      </c>
      <c r="C1747" s="95">
        <f t="shared" si="135"/>
        <v>898800.98</v>
      </c>
      <c r="D1747" s="43">
        <v>1534.33</v>
      </c>
      <c r="E1747" s="44"/>
      <c r="F1747" s="44"/>
      <c r="G1747" s="44"/>
      <c r="H1747" s="44"/>
      <c r="I1747" s="44"/>
      <c r="J1747" s="44">
        <v>897266.65</v>
      </c>
      <c r="K1747" s="44"/>
      <c r="L1747" s="30"/>
      <c r="M1747" s="44"/>
      <c r="N1747" s="44"/>
      <c r="O1747" s="45"/>
      <c r="P1747" s="44"/>
      <c r="Q1747" s="44"/>
      <c r="R1747" s="44"/>
      <c r="S1747" s="44"/>
    </row>
    <row r="1748" spans="1:19" hidden="1" x14ac:dyDescent="0.25">
      <c r="A1748" s="35">
        <v>256</v>
      </c>
      <c r="B1748" s="42" t="s">
        <v>338</v>
      </c>
      <c r="C1748" s="95">
        <f t="shared" si="135"/>
        <v>4145227.06</v>
      </c>
      <c r="D1748" s="43">
        <f t="shared" ref="D1748:D1765" si="137">ROUND((F1748+G1748+H1748+I1748+J1748+K1748+M1748+O1748+P1748+Q1748+R1748+S1748)*0.0214,2)</f>
        <v>86849.279999999999</v>
      </c>
      <c r="E1748" s="44"/>
      <c r="F1748" s="44"/>
      <c r="G1748" s="44"/>
      <c r="H1748" s="44"/>
      <c r="I1748" s="44"/>
      <c r="J1748" s="44">
        <v>914067.84</v>
      </c>
      <c r="K1748" s="47"/>
      <c r="L1748" s="30"/>
      <c r="M1748" s="44"/>
      <c r="N1748" s="44" t="s">
        <v>54</v>
      </c>
      <c r="O1748" s="44">
        <v>3144309.94</v>
      </c>
      <c r="P1748" s="44"/>
      <c r="Q1748" s="48"/>
      <c r="R1748" s="44"/>
      <c r="S1748" s="44"/>
    </row>
    <row r="1749" spans="1:19" hidden="1" x14ac:dyDescent="0.25">
      <c r="A1749" s="35">
        <v>257</v>
      </c>
      <c r="B1749" s="42" t="s">
        <v>339</v>
      </c>
      <c r="C1749" s="95">
        <f t="shared" si="135"/>
        <v>456918.97</v>
      </c>
      <c r="D1749" s="43">
        <f t="shared" si="137"/>
        <v>9573.2000000000007</v>
      </c>
      <c r="E1749" s="44"/>
      <c r="F1749" s="44"/>
      <c r="G1749" s="44"/>
      <c r="H1749" s="44"/>
      <c r="I1749" s="44"/>
      <c r="J1749" s="44">
        <v>447345.76500000001</v>
      </c>
      <c r="K1749" s="47"/>
      <c r="L1749" s="30"/>
      <c r="M1749" s="44"/>
      <c r="N1749" s="44"/>
      <c r="O1749" s="44"/>
      <c r="P1749" s="44"/>
      <c r="Q1749" s="48"/>
      <c r="R1749" s="44"/>
      <c r="S1749" s="44"/>
    </row>
    <row r="1750" spans="1:19" hidden="1" x14ac:dyDescent="0.25">
      <c r="A1750" s="35">
        <v>258</v>
      </c>
      <c r="B1750" s="42" t="s">
        <v>844</v>
      </c>
      <c r="C1750" s="95">
        <f t="shared" si="135"/>
        <v>22660128.670000002</v>
      </c>
      <c r="D1750" s="43">
        <f t="shared" si="137"/>
        <v>474766.75</v>
      </c>
      <c r="E1750" s="44"/>
      <c r="F1750" s="44"/>
      <c r="G1750" s="44">
        <v>8110994.25</v>
      </c>
      <c r="H1750" s="44"/>
      <c r="I1750" s="44"/>
      <c r="J1750" s="44"/>
      <c r="K1750" s="47"/>
      <c r="L1750" s="30"/>
      <c r="M1750" s="44"/>
      <c r="N1750" s="44"/>
      <c r="O1750" s="44"/>
      <c r="P1750" s="44"/>
      <c r="Q1750" s="48">
        <v>14074367.67</v>
      </c>
      <c r="R1750" s="44"/>
      <c r="S1750" s="44"/>
    </row>
    <row r="1751" spans="1:19" hidden="1" x14ac:dyDescent="0.25">
      <c r="A1751" s="35">
        <v>259</v>
      </c>
      <c r="B1751" s="42" t="s">
        <v>385</v>
      </c>
      <c r="C1751" s="95">
        <f t="shared" si="135"/>
        <v>1872851.81</v>
      </c>
      <c r="D1751" s="43">
        <f t="shared" si="137"/>
        <v>39239.31</v>
      </c>
      <c r="E1751" s="44"/>
      <c r="F1751" s="44"/>
      <c r="G1751" s="44">
        <v>1833612.5</v>
      </c>
      <c r="H1751" s="44"/>
      <c r="I1751" s="44"/>
      <c r="J1751" s="44"/>
      <c r="K1751" s="47"/>
      <c r="L1751" s="30"/>
      <c r="M1751" s="44"/>
      <c r="N1751" s="44"/>
      <c r="O1751" s="44"/>
      <c r="P1751" s="44"/>
      <c r="Q1751" s="48"/>
      <c r="R1751" s="44"/>
      <c r="S1751" s="44"/>
    </row>
    <row r="1752" spans="1:19" hidden="1" x14ac:dyDescent="0.25">
      <c r="A1752" s="35">
        <v>260</v>
      </c>
      <c r="B1752" s="42" t="s">
        <v>845</v>
      </c>
      <c r="C1752" s="95">
        <f t="shared" si="135"/>
        <v>2619237.98</v>
      </c>
      <c r="D1752" s="43">
        <f t="shared" si="137"/>
        <v>54877.32</v>
      </c>
      <c r="E1752" s="44"/>
      <c r="F1752" s="44"/>
      <c r="G1752" s="44"/>
      <c r="H1752" s="44"/>
      <c r="I1752" s="44"/>
      <c r="J1752" s="44"/>
      <c r="K1752" s="47"/>
      <c r="L1752" s="30"/>
      <c r="M1752" s="44"/>
      <c r="N1752" s="44"/>
      <c r="O1752" s="44"/>
      <c r="P1752" s="44"/>
      <c r="Q1752" s="48">
        <v>2564360.66</v>
      </c>
      <c r="R1752" s="48"/>
      <c r="S1752" s="44"/>
    </row>
    <row r="1753" spans="1:19" hidden="1" x14ac:dyDescent="0.25">
      <c r="A1753" s="35">
        <v>261</v>
      </c>
      <c r="B1753" s="42" t="s">
        <v>122</v>
      </c>
      <c r="C1753" s="95">
        <f t="shared" si="135"/>
        <v>32346541.09</v>
      </c>
      <c r="D1753" s="43">
        <f t="shared" si="137"/>
        <v>677712.92</v>
      </c>
      <c r="E1753" s="44"/>
      <c r="F1753" s="44"/>
      <c r="G1753" s="44"/>
      <c r="H1753" s="44"/>
      <c r="I1753" s="44"/>
      <c r="J1753" s="44"/>
      <c r="K1753" s="47"/>
      <c r="L1753" s="30"/>
      <c r="M1753" s="44"/>
      <c r="N1753" s="44"/>
      <c r="O1753" s="44"/>
      <c r="P1753" s="44"/>
      <c r="Q1753" s="48"/>
      <c r="R1753" s="48">
        <v>31668828.170000002</v>
      </c>
      <c r="S1753" s="44"/>
    </row>
    <row r="1754" spans="1:19" hidden="1" x14ac:dyDescent="0.25">
      <c r="A1754" s="35">
        <v>262</v>
      </c>
      <c r="B1754" s="42" t="s">
        <v>123</v>
      </c>
      <c r="C1754" s="95">
        <f t="shared" si="135"/>
        <v>11055603.42</v>
      </c>
      <c r="D1754" s="43">
        <f t="shared" si="137"/>
        <v>231632.97</v>
      </c>
      <c r="E1754" s="44"/>
      <c r="F1754" s="44"/>
      <c r="G1754" s="44"/>
      <c r="H1754" s="44"/>
      <c r="I1754" s="44"/>
      <c r="J1754" s="44"/>
      <c r="K1754" s="47"/>
      <c r="L1754" s="30"/>
      <c r="M1754" s="44"/>
      <c r="N1754" s="44"/>
      <c r="O1754" s="44"/>
      <c r="P1754" s="44"/>
      <c r="Q1754" s="48"/>
      <c r="R1754" s="48">
        <v>10823970.449999999</v>
      </c>
      <c r="S1754" s="44"/>
    </row>
    <row r="1755" spans="1:19" hidden="1" x14ac:dyDescent="0.25">
      <c r="A1755" s="35">
        <v>263</v>
      </c>
      <c r="B1755" s="42" t="s">
        <v>126</v>
      </c>
      <c r="C1755" s="95">
        <f t="shared" si="135"/>
        <v>5731950.1699999999</v>
      </c>
      <c r="D1755" s="43">
        <f t="shared" si="137"/>
        <v>120093.73</v>
      </c>
      <c r="E1755" s="44"/>
      <c r="F1755" s="44"/>
      <c r="G1755" s="44">
        <v>5611856.4400000004</v>
      </c>
      <c r="H1755" s="44"/>
      <c r="I1755" s="44"/>
      <c r="J1755" s="44"/>
      <c r="K1755" s="47"/>
      <c r="L1755" s="30"/>
      <c r="M1755" s="44"/>
      <c r="N1755" s="44"/>
      <c r="O1755" s="44"/>
      <c r="P1755" s="44"/>
      <c r="Q1755" s="48"/>
      <c r="R1755" s="44"/>
      <c r="S1755" s="44"/>
    </row>
    <row r="1756" spans="1:19" hidden="1" x14ac:dyDescent="0.25">
      <c r="A1756" s="35">
        <v>264</v>
      </c>
      <c r="B1756" s="42" t="s">
        <v>127</v>
      </c>
      <c r="C1756" s="95">
        <f t="shared" si="135"/>
        <v>10603036.949999999</v>
      </c>
      <c r="D1756" s="43">
        <f t="shared" si="137"/>
        <v>222150.96</v>
      </c>
      <c r="E1756" s="44"/>
      <c r="F1756" s="44"/>
      <c r="G1756" s="44">
        <v>8682552.0500000007</v>
      </c>
      <c r="H1756" s="44"/>
      <c r="I1756" s="44"/>
      <c r="J1756" s="44"/>
      <c r="K1756" s="47"/>
      <c r="L1756" s="30"/>
      <c r="M1756" s="44"/>
      <c r="N1756" s="44"/>
      <c r="O1756" s="44"/>
      <c r="P1756" s="44">
        <v>1698333.94</v>
      </c>
      <c r="Q1756" s="48"/>
      <c r="R1756" s="44"/>
      <c r="S1756" s="44"/>
    </row>
    <row r="1757" spans="1:19" hidden="1" x14ac:dyDescent="0.25">
      <c r="A1757" s="35">
        <v>265</v>
      </c>
      <c r="B1757" s="42" t="s">
        <v>386</v>
      </c>
      <c r="C1757" s="95">
        <f t="shared" si="135"/>
        <v>4953318.08</v>
      </c>
      <c r="D1757" s="43">
        <f t="shared" si="137"/>
        <v>103780.11</v>
      </c>
      <c r="E1757" s="44"/>
      <c r="F1757" s="44"/>
      <c r="G1757" s="44">
        <v>3234472.58</v>
      </c>
      <c r="H1757" s="44"/>
      <c r="I1757" s="44"/>
      <c r="J1757" s="44">
        <v>1615065.39</v>
      </c>
      <c r="K1757" s="47"/>
      <c r="L1757" s="30"/>
      <c r="M1757" s="44"/>
      <c r="N1757" s="44"/>
      <c r="O1757" s="44"/>
      <c r="P1757" s="44"/>
      <c r="Q1757" s="48"/>
      <c r="R1757" s="44"/>
      <c r="S1757" s="44"/>
    </row>
    <row r="1758" spans="1:19" hidden="1" x14ac:dyDescent="0.25">
      <c r="A1758" s="35">
        <v>266</v>
      </c>
      <c r="B1758" s="42" t="s">
        <v>846</v>
      </c>
      <c r="C1758" s="95">
        <f t="shared" si="135"/>
        <v>199886.77</v>
      </c>
      <c r="D1758" s="43"/>
      <c r="E1758" s="44">
        <v>199886.77</v>
      </c>
      <c r="F1758" s="44"/>
      <c r="G1758" s="44"/>
      <c r="H1758" s="44"/>
      <c r="I1758" s="44"/>
      <c r="J1758" s="44"/>
      <c r="K1758" s="47"/>
      <c r="L1758" s="30"/>
      <c r="M1758" s="44"/>
      <c r="N1758" s="44"/>
      <c r="O1758" s="44"/>
      <c r="P1758" s="44"/>
      <c r="Q1758" s="48"/>
      <c r="R1758" s="44"/>
      <c r="S1758" s="44"/>
    </row>
    <row r="1759" spans="1:19" hidden="1" x14ac:dyDescent="0.25">
      <c r="A1759" s="35">
        <v>267</v>
      </c>
      <c r="B1759" s="42" t="s">
        <v>129</v>
      </c>
      <c r="C1759" s="95">
        <f t="shared" si="135"/>
        <v>6098133.0800000001</v>
      </c>
      <c r="D1759" s="43">
        <f t="shared" si="137"/>
        <v>127765.86</v>
      </c>
      <c r="E1759" s="44"/>
      <c r="F1759" s="44"/>
      <c r="G1759" s="44">
        <v>3960625.33</v>
      </c>
      <c r="H1759" s="44"/>
      <c r="I1759" s="44"/>
      <c r="J1759" s="44">
        <v>1402063.09</v>
      </c>
      <c r="K1759" s="47"/>
      <c r="L1759" s="30"/>
      <c r="M1759" s="44"/>
      <c r="N1759" s="44"/>
      <c r="O1759" s="44"/>
      <c r="P1759" s="44">
        <v>607678.80000000005</v>
      </c>
      <c r="Q1759" s="48"/>
      <c r="R1759" s="44"/>
      <c r="S1759" s="44"/>
    </row>
    <row r="1760" spans="1:19" hidden="1" x14ac:dyDescent="0.25">
      <c r="A1760" s="35">
        <v>268</v>
      </c>
      <c r="B1760" s="42" t="s">
        <v>847</v>
      </c>
      <c r="C1760" s="95">
        <f t="shared" si="135"/>
        <v>8237385.9800000004</v>
      </c>
      <c r="D1760" s="43">
        <f t="shared" si="137"/>
        <v>172586.7</v>
      </c>
      <c r="E1760" s="44"/>
      <c r="F1760" s="44">
        <v>1654388.91</v>
      </c>
      <c r="G1760" s="44">
        <v>4586178.57</v>
      </c>
      <c r="H1760" s="44"/>
      <c r="I1760" s="44"/>
      <c r="J1760" s="44">
        <v>1824231.8</v>
      </c>
      <c r="K1760" s="47"/>
      <c r="L1760" s="30"/>
      <c r="M1760" s="44"/>
      <c r="N1760" s="44"/>
      <c r="O1760" s="44"/>
      <c r="P1760" s="44"/>
      <c r="Q1760" s="48"/>
      <c r="R1760" s="44"/>
      <c r="S1760" s="44"/>
    </row>
    <row r="1761" spans="1:19" hidden="1" x14ac:dyDescent="0.25">
      <c r="A1761" s="35">
        <v>269</v>
      </c>
      <c r="B1761" s="42" t="s">
        <v>341</v>
      </c>
      <c r="C1761" s="95">
        <f t="shared" si="135"/>
        <v>802149.97</v>
      </c>
      <c r="D1761" s="43">
        <f t="shared" si="137"/>
        <v>16806.349999999999</v>
      </c>
      <c r="E1761" s="44"/>
      <c r="F1761" s="44">
        <v>785343.62</v>
      </c>
      <c r="G1761" s="44"/>
      <c r="H1761" s="44"/>
      <c r="I1761" s="44"/>
      <c r="J1761" s="44"/>
      <c r="K1761" s="47"/>
      <c r="L1761" s="30"/>
      <c r="M1761" s="44"/>
      <c r="N1761" s="44"/>
      <c r="O1761" s="44"/>
      <c r="P1761" s="44"/>
      <c r="Q1761" s="48"/>
      <c r="R1761" s="44"/>
      <c r="S1761" s="44"/>
    </row>
    <row r="1762" spans="1:19" hidden="1" x14ac:dyDescent="0.25">
      <c r="A1762" s="35">
        <v>270</v>
      </c>
      <c r="B1762" s="42" t="s">
        <v>848</v>
      </c>
      <c r="C1762" s="95">
        <f t="shared" si="135"/>
        <v>1076690.5900000001</v>
      </c>
      <c r="D1762" s="43">
        <f t="shared" si="137"/>
        <v>22558.43</v>
      </c>
      <c r="E1762" s="44"/>
      <c r="F1762" s="44">
        <v>1054132.1599999999</v>
      </c>
      <c r="G1762" s="44"/>
      <c r="H1762" s="44"/>
      <c r="I1762" s="44"/>
      <c r="J1762" s="44"/>
      <c r="K1762" s="47"/>
      <c r="L1762" s="30"/>
      <c r="M1762" s="44"/>
      <c r="N1762" s="44"/>
      <c r="O1762" s="44"/>
      <c r="P1762" s="44"/>
      <c r="Q1762" s="48"/>
      <c r="R1762" s="44"/>
      <c r="S1762" s="44"/>
    </row>
    <row r="1763" spans="1:19" hidden="1" x14ac:dyDescent="0.25">
      <c r="A1763" s="35">
        <v>271</v>
      </c>
      <c r="B1763" s="42" t="s">
        <v>849</v>
      </c>
      <c r="C1763" s="95">
        <f t="shared" si="135"/>
        <v>6091642.9299999997</v>
      </c>
      <c r="D1763" s="43">
        <f t="shared" si="137"/>
        <v>127629.88</v>
      </c>
      <c r="E1763" s="44"/>
      <c r="F1763" s="44">
        <v>895591.86</v>
      </c>
      <c r="G1763" s="44">
        <v>3126157.4</v>
      </c>
      <c r="H1763" s="44"/>
      <c r="I1763" s="44"/>
      <c r="J1763" s="44">
        <v>714296.25</v>
      </c>
      <c r="K1763" s="47"/>
      <c r="L1763" s="30"/>
      <c r="M1763" s="44"/>
      <c r="N1763" s="44"/>
      <c r="O1763" s="44"/>
      <c r="P1763" s="44">
        <v>1227967.54</v>
      </c>
      <c r="Q1763" s="48"/>
      <c r="R1763" s="44"/>
      <c r="S1763" s="44"/>
    </row>
    <row r="1764" spans="1:19" hidden="1" x14ac:dyDescent="0.25">
      <c r="A1764" s="35">
        <v>272</v>
      </c>
      <c r="B1764" s="42" t="s">
        <v>850</v>
      </c>
      <c r="C1764" s="95">
        <f t="shared" si="135"/>
        <v>5074258.8</v>
      </c>
      <c r="D1764" s="43">
        <f t="shared" si="137"/>
        <v>106314.02</v>
      </c>
      <c r="E1764" s="44"/>
      <c r="F1764" s="44"/>
      <c r="G1764" s="44"/>
      <c r="H1764" s="44"/>
      <c r="I1764" s="44"/>
      <c r="J1764" s="44"/>
      <c r="K1764" s="44"/>
      <c r="L1764" s="30"/>
      <c r="M1764" s="44"/>
      <c r="N1764" s="44" t="s">
        <v>102</v>
      </c>
      <c r="O1764" s="44">
        <v>4967944.78</v>
      </c>
      <c r="P1764" s="44"/>
      <c r="Q1764" s="45"/>
      <c r="R1764" s="44"/>
      <c r="S1764" s="44"/>
    </row>
    <row r="1765" spans="1:19" hidden="1" x14ac:dyDescent="0.25">
      <c r="A1765" s="35">
        <v>273</v>
      </c>
      <c r="B1765" s="46" t="s">
        <v>851</v>
      </c>
      <c r="C1765" s="95">
        <f t="shared" si="135"/>
        <v>5265307</v>
      </c>
      <c r="D1765" s="43">
        <f t="shared" si="137"/>
        <v>110316.79</v>
      </c>
      <c r="E1765" s="44"/>
      <c r="F1765" s="47"/>
      <c r="G1765" s="47">
        <v>3327822.11</v>
      </c>
      <c r="H1765" s="47">
        <v>1298916.3500000001</v>
      </c>
      <c r="I1765" s="47">
        <v>528251.75</v>
      </c>
      <c r="J1765" s="47"/>
      <c r="K1765" s="48"/>
      <c r="L1765" s="30"/>
      <c r="M1765" s="44"/>
      <c r="N1765" s="44"/>
      <c r="O1765" s="44"/>
      <c r="P1765" s="44"/>
      <c r="Q1765" s="44"/>
      <c r="R1765" s="44"/>
      <c r="S1765" s="44"/>
    </row>
    <row r="1766" spans="1:19" hidden="1" x14ac:dyDescent="0.25">
      <c r="A1766" s="153" t="s">
        <v>1174</v>
      </c>
      <c r="B1766" s="153"/>
      <c r="C1766" s="77">
        <f t="shared" si="135"/>
        <v>254577537.34</v>
      </c>
      <c r="D1766" s="49">
        <f>ROUND(SUM(D1728:D1765),2)</f>
        <v>5198755.21</v>
      </c>
      <c r="E1766" s="49">
        <f t="shared" ref="E1766:M1766" si="138">ROUND(SUM(E1728:E1765),2)</f>
        <v>211067.18</v>
      </c>
      <c r="F1766" s="49">
        <f t="shared" si="138"/>
        <v>5829026.4699999997</v>
      </c>
      <c r="G1766" s="49">
        <f t="shared" si="138"/>
        <v>67852181.879999995</v>
      </c>
      <c r="H1766" s="49">
        <f t="shared" si="138"/>
        <v>1298916.3500000001</v>
      </c>
      <c r="I1766" s="49">
        <f t="shared" si="138"/>
        <v>528251.75</v>
      </c>
      <c r="J1766" s="49">
        <f t="shared" si="138"/>
        <v>32930877.489999998</v>
      </c>
      <c r="K1766" s="49">
        <f t="shared" si="138"/>
        <v>0</v>
      </c>
      <c r="L1766" s="49">
        <f t="shared" si="138"/>
        <v>0</v>
      </c>
      <c r="M1766" s="49">
        <f t="shared" si="138"/>
        <v>0</v>
      </c>
      <c r="N1766" s="49" t="s">
        <v>18</v>
      </c>
      <c r="O1766" s="49">
        <f>ROUND(SUM(O1728:O1765),2)</f>
        <v>8112254.7199999997</v>
      </c>
      <c r="P1766" s="49">
        <f>ROUND(SUM(P1728:P1765),2)</f>
        <v>10531091.32</v>
      </c>
      <c r="Q1766" s="49">
        <f>ROUND(SUM(Q1728:Q1765),2)</f>
        <v>20702084.100000001</v>
      </c>
      <c r="R1766" s="49">
        <f>ROUND(SUM(R1728:R1765),2)</f>
        <v>101383030.87</v>
      </c>
      <c r="S1766" s="49">
        <f>ROUND(SUM(S1728:S1765),2)</f>
        <v>0</v>
      </c>
    </row>
    <row r="1767" spans="1:19" ht="15.75" hidden="1" x14ac:dyDescent="0.25">
      <c r="A1767" s="140" t="s">
        <v>1064</v>
      </c>
      <c r="B1767" s="141"/>
      <c r="C1767" s="142"/>
      <c r="D1767" s="115"/>
      <c r="E1767" s="44"/>
      <c r="F1767" s="44"/>
      <c r="G1767" s="44"/>
      <c r="H1767" s="44"/>
      <c r="I1767" s="44"/>
      <c r="J1767" s="44"/>
      <c r="K1767" s="44"/>
      <c r="L1767" s="23"/>
      <c r="M1767" s="44"/>
      <c r="N1767" s="48"/>
      <c r="O1767" s="44"/>
      <c r="P1767" s="44"/>
      <c r="Q1767" s="44"/>
      <c r="R1767" s="44"/>
      <c r="S1767" s="48"/>
    </row>
    <row r="1768" spans="1:19" hidden="1" x14ac:dyDescent="0.25">
      <c r="A1768" s="35">
        <v>274</v>
      </c>
      <c r="B1768" s="42" t="s">
        <v>346</v>
      </c>
      <c r="C1768" s="95">
        <f>ROUND(SUM(D1768+E1768+F1768+G1768+H1768+I1768+J1768+K1768+M1768+O1768+P1768+Q1768+R1768+S1768),2)</f>
        <v>3855588.92</v>
      </c>
      <c r="D1768" s="43">
        <f>ROUND((F1768+G1768+H1768+I1768+J1768+K1768+M1768+O1768+P1768+Q1768+R1768+S1768)*0.0214,2)</f>
        <v>80780.89</v>
      </c>
      <c r="E1768" s="44"/>
      <c r="F1768" s="47"/>
      <c r="G1768" s="47">
        <v>1714981.91</v>
      </c>
      <c r="H1768" s="47"/>
      <c r="I1768" s="47">
        <v>299696.76</v>
      </c>
      <c r="J1768" s="47"/>
      <c r="K1768" s="44"/>
      <c r="L1768" s="30"/>
      <c r="M1768" s="44"/>
      <c r="N1768" s="44" t="s">
        <v>102</v>
      </c>
      <c r="O1768" s="44">
        <v>1253515.55</v>
      </c>
      <c r="P1768" s="44"/>
      <c r="Q1768" s="48"/>
      <c r="R1768" s="44"/>
      <c r="S1768" s="44">
        <v>506613.81</v>
      </c>
    </row>
    <row r="1769" spans="1:19" hidden="1" x14ac:dyDescent="0.25">
      <c r="A1769" s="147" t="s">
        <v>1230</v>
      </c>
      <c r="B1769" s="147"/>
      <c r="C1769" s="77">
        <f>ROUND(SUM(D1769+E1769+F1769+G1769+H1769+I1769+J1769+K1769+M1769+O1769+P1769+Q1769+R1769+S1769),2)</f>
        <v>3855588.92</v>
      </c>
      <c r="D1769" s="49">
        <f t="shared" ref="D1769:S1769" si="139">ROUND(SUM(D1768:D1768),2)</f>
        <v>80780.89</v>
      </c>
      <c r="E1769" s="49">
        <f t="shared" si="139"/>
        <v>0</v>
      </c>
      <c r="F1769" s="49">
        <f t="shared" si="139"/>
        <v>0</v>
      </c>
      <c r="G1769" s="49">
        <f t="shared" si="139"/>
        <v>1714981.91</v>
      </c>
      <c r="H1769" s="49">
        <f t="shared" si="139"/>
        <v>0</v>
      </c>
      <c r="I1769" s="49">
        <f t="shared" si="139"/>
        <v>299696.76</v>
      </c>
      <c r="J1769" s="49">
        <f t="shared" si="139"/>
        <v>0</v>
      </c>
      <c r="K1769" s="49">
        <f t="shared" si="139"/>
        <v>0</v>
      </c>
      <c r="L1769" s="49">
        <f t="shared" si="139"/>
        <v>0</v>
      </c>
      <c r="M1769" s="49">
        <f t="shared" si="139"/>
        <v>0</v>
      </c>
      <c r="N1769" s="49">
        <f t="shared" si="139"/>
        <v>0</v>
      </c>
      <c r="O1769" s="49">
        <f t="shared" si="139"/>
        <v>1253515.55</v>
      </c>
      <c r="P1769" s="49">
        <f t="shared" si="139"/>
        <v>0</v>
      </c>
      <c r="Q1769" s="49">
        <f t="shared" si="139"/>
        <v>0</v>
      </c>
      <c r="R1769" s="49">
        <f t="shared" si="139"/>
        <v>0</v>
      </c>
      <c r="S1769" s="49">
        <f t="shared" si="139"/>
        <v>506613.81</v>
      </c>
    </row>
    <row r="1770" spans="1:19" ht="15.75" hidden="1" x14ac:dyDescent="0.25">
      <c r="A1770" s="140" t="s">
        <v>1160</v>
      </c>
      <c r="B1770" s="141"/>
      <c r="C1770" s="142"/>
      <c r="D1770" s="115"/>
      <c r="E1770" s="44"/>
      <c r="F1770" s="44"/>
      <c r="G1770" s="44"/>
      <c r="H1770" s="44"/>
      <c r="I1770" s="44"/>
      <c r="J1770" s="44"/>
      <c r="K1770" s="44"/>
      <c r="L1770" s="86"/>
      <c r="M1770" s="44"/>
      <c r="N1770" s="57"/>
      <c r="O1770" s="44"/>
      <c r="P1770" s="44"/>
      <c r="Q1770" s="44"/>
      <c r="R1770" s="44"/>
      <c r="S1770" s="48"/>
    </row>
    <row r="1771" spans="1:19" hidden="1" x14ac:dyDescent="0.25">
      <c r="A1771" s="35">
        <v>275</v>
      </c>
      <c r="B1771" s="42" t="s">
        <v>347</v>
      </c>
      <c r="C1771" s="95">
        <f t="shared" ref="C1771:C1779" si="140">ROUND(SUM(D1771+E1771+F1771+G1771+H1771+I1771+J1771+K1771+M1771+O1771+P1771+Q1771+R1771+S1771),2)</f>
        <v>30302967.600000001</v>
      </c>
      <c r="D1771" s="43">
        <f>ROUND((F1771+G1771+H1771+I1771+J1771+K1771+M1771+O1771+P1771+Q1771+R1771+S1771)*0.0214,2)</f>
        <v>634896.72</v>
      </c>
      <c r="E1771" s="44"/>
      <c r="F1771" s="44">
        <v>3042279.81</v>
      </c>
      <c r="G1771" s="44">
        <v>8946644.7300000004</v>
      </c>
      <c r="H1771" s="44"/>
      <c r="I1771" s="44"/>
      <c r="J1771" s="44"/>
      <c r="K1771" s="47"/>
      <c r="L1771" s="30"/>
      <c r="M1771" s="44"/>
      <c r="N1771" s="44" t="s">
        <v>54</v>
      </c>
      <c r="O1771" s="48">
        <v>17679146.34</v>
      </c>
      <c r="P1771" s="44"/>
      <c r="Q1771" s="48"/>
      <c r="R1771" s="44"/>
      <c r="S1771" s="44"/>
    </row>
    <row r="1772" spans="1:19" hidden="1" x14ac:dyDescent="0.25">
      <c r="A1772" s="35">
        <v>276</v>
      </c>
      <c r="B1772" s="46" t="s">
        <v>349</v>
      </c>
      <c r="C1772" s="95">
        <f t="shared" si="140"/>
        <v>21879024.559999999</v>
      </c>
      <c r="D1772" s="43">
        <f>ROUND((F1772+G1772+H1772+I1772+J1772+K1772+M1772+O1772+P1772+Q1772+R1772+S1772)*0.0214,2)</f>
        <v>458401.34</v>
      </c>
      <c r="E1772" s="44"/>
      <c r="F1772" s="47"/>
      <c r="G1772" s="47">
        <v>8855922.3599999994</v>
      </c>
      <c r="H1772" s="47"/>
      <c r="I1772" s="47"/>
      <c r="J1772" s="47"/>
      <c r="K1772" s="48"/>
      <c r="L1772" s="30"/>
      <c r="M1772" s="44"/>
      <c r="N1772" s="44" t="s">
        <v>54</v>
      </c>
      <c r="O1772" s="44">
        <v>12564700.859999999</v>
      </c>
      <c r="P1772" s="44"/>
      <c r="Q1772" s="44"/>
      <c r="R1772" s="44"/>
      <c r="S1772" s="44"/>
    </row>
    <row r="1773" spans="1:19" hidden="1" x14ac:dyDescent="0.25">
      <c r="A1773" s="35">
        <v>277</v>
      </c>
      <c r="B1773" s="46" t="s">
        <v>351</v>
      </c>
      <c r="C1773" s="95">
        <f t="shared" si="140"/>
        <v>3238415.17</v>
      </c>
      <c r="D1773" s="43">
        <f>ROUND((F1773+G1773+H1773+I1773+J1773+K1773+M1773+O1773+P1773+Q1773+R1773+S1773)*0.0214,2)</f>
        <v>67850.09</v>
      </c>
      <c r="E1773" s="44"/>
      <c r="F1773" s="44">
        <v>3170565.08</v>
      </c>
      <c r="G1773" s="44"/>
      <c r="H1773" s="48"/>
      <c r="I1773" s="48"/>
      <c r="J1773" s="48"/>
      <c r="K1773" s="44"/>
      <c r="L1773" s="30"/>
      <c r="M1773" s="44"/>
      <c r="N1773" s="44"/>
      <c r="O1773" s="47"/>
      <c r="P1773" s="44"/>
      <c r="Q1773" s="45"/>
      <c r="R1773" s="44"/>
      <c r="S1773" s="44"/>
    </row>
    <row r="1774" spans="1:19" hidden="1" x14ac:dyDescent="0.25">
      <c r="A1774" s="35">
        <v>278</v>
      </c>
      <c r="B1774" s="46" t="s">
        <v>352</v>
      </c>
      <c r="C1774" s="95">
        <f t="shared" si="140"/>
        <v>8306691.2400000002</v>
      </c>
      <c r="D1774" s="43">
        <v>141502.72</v>
      </c>
      <c r="E1774" s="44"/>
      <c r="F1774" s="44"/>
      <c r="G1774" s="44"/>
      <c r="H1774" s="44"/>
      <c r="I1774" s="48"/>
      <c r="J1774" s="48"/>
      <c r="K1774" s="44"/>
      <c r="L1774" s="30"/>
      <c r="M1774" s="44"/>
      <c r="N1774" s="44"/>
      <c r="O1774" s="47"/>
      <c r="P1774" s="44"/>
      <c r="Q1774" s="45"/>
      <c r="R1774" s="44">
        <v>8165188.5199999996</v>
      </c>
      <c r="S1774" s="44"/>
    </row>
    <row r="1775" spans="1:19" hidden="1" x14ac:dyDescent="0.25">
      <c r="A1775" s="35">
        <v>279</v>
      </c>
      <c r="B1775" s="46" t="s">
        <v>354</v>
      </c>
      <c r="C1775" s="95">
        <f t="shared" si="140"/>
        <v>5982534.0199999996</v>
      </c>
      <c r="D1775" s="43">
        <v>101911.19</v>
      </c>
      <c r="E1775" s="44"/>
      <c r="F1775" s="44"/>
      <c r="G1775" s="48"/>
      <c r="H1775" s="44"/>
      <c r="I1775" s="48"/>
      <c r="J1775" s="48"/>
      <c r="K1775" s="44"/>
      <c r="L1775" s="30"/>
      <c r="M1775" s="44"/>
      <c r="N1775" s="44"/>
      <c r="O1775" s="47"/>
      <c r="P1775" s="44">
        <v>5880622.8300000001</v>
      </c>
      <c r="Q1775" s="45"/>
      <c r="R1775" s="44"/>
      <c r="S1775" s="44"/>
    </row>
    <row r="1776" spans="1:19" hidden="1" x14ac:dyDescent="0.25">
      <c r="A1776" s="35">
        <v>280</v>
      </c>
      <c r="B1776" s="46" t="s">
        <v>355</v>
      </c>
      <c r="C1776" s="95">
        <f t="shared" si="140"/>
        <v>9325457.6899999995</v>
      </c>
      <c r="D1776" s="43">
        <v>158857.19</v>
      </c>
      <c r="E1776" s="44"/>
      <c r="F1776" s="48"/>
      <c r="G1776" s="48"/>
      <c r="H1776" s="48"/>
      <c r="I1776" s="48"/>
      <c r="J1776" s="48"/>
      <c r="K1776" s="44"/>
      <c r="L1776" s="30"/>
      <c r="M1776" s="44"/>
      <c r="N1776" s="44"/>
      <c r="O1776" s="47"/>
      <c r="P1776" s="44"/>
      <c r="Q1776" s="45"/>
      <c r="R1776" s="44">
        <v>9166600.5</v>
      </c>
      <c r="S1776" s="44"/>
    </row>
    <row r="1777" spans="1:19" hidden="1" x14ac:dyDescent="0.25">
      <c r="A1777" s="35">
        <v>281</v>
      </c>
      <c r="B1777" s="46" t="s">
        <v>57</v>
      </c>
      <c r="C1777" s="95">
        <f t="shared" si="140"/>
        <v>9040846.5899999999</v>
      </c>
      <c r="D1777" s="43">
        <v>154008.9</v>
      </c>
      <c r="E1777" s="44"/>
      <c r="F1777" s="47"/>
      <c r="G1777" s="44">
        <v>8886837.6899999995</v>
      </c>
      <c r="H1777" s="48"/>
      <c r="I1777" s="48"/>
      <c r="J1777" s="44"/>
      <c r="K1777" s="44"/>
      <c r="L1777" s="30"/>
      <c r="M1777" s="44"/>
      <c r="N1777" s="44"/>
      <c r="O1777" s="47"/>
      <c r="P1777" s="44"/>
      <c r="Q1777" s="45"/>
      <c r="R1777" s="44"/>
      <c r="S1777" s="44"/>
    </row>
    <row r="1778" spans="1:19" hidden="1" x14ac:dyDescent="0.25">
      <c r="A1778" s="35">
        <v>282</v>
      </c>
      <c r="B1778" s="46" t="s">
        <v>357</v>
      </c>
      <c r="C1778" s="95">
        <f t="shared" si="140"/>
        <v>12164055.140000001</v>
      </c>
      <c r="D1778" s="43">
        <v>207212.09</v>
      </c>
      <c r="E1778" s="44"/>
      <c r="F1778" s="47">
        <v>3033660.08</v>
      </c>
      <c r="G1778" s="47">
        <v>8923182.9700000007</v>
      </c>
      <c r="H1778" s="47"/>
      <c r="I1778" s="47"/>
      <c r="J1778" s="47"/>
      <c r="K1778" s="44"/>
      <c r="L1778" s="30"/>
      <c r="M1778" s="44"/>
      <c r="N1778" s="44"/>
      <c r="O1778" s="48"/>
      <c r="P1778" s="44"/>
      <c r="Q1778" s="45"/>
      <c r="R1778" s="44"/>
      <c r="S1778" s="44"/>
    </row>
    <row r="1779" spans="1:19" hidden="1" x14ac:dyDescent="0.25">
      <c r="A1779" s="35">
        <v>283</v>
      </c>
      <c r="B1779" s="46" t="s">
        <v>359</v>
      </c>
      <c r="C1779" s="95">
        <f t="shared" si="140"/>
        <v>11730589.84</v>
      </c>
      <c r="D1779" s="43">
        <v>199828.1</v>
      </c>
      <c r="E1779" s="44"/>
      <c r="F1779" s="44"/>
      <c r="G1779" s="44"/>
      <c r="H1779" s="44"/>
      <c r="I1779" s="44"/>
      <c r="J1779" s="44"/>
      <c r="K1779" s="44"/>
      <c r="L1779" s="30"/>
      <c r="M1779" s="44"/>
      <c r="N1779" s="44" t="s">
        <v>54</v>
      </c>
      <c r="O1779" s="45">
        <v>11530761.74</v>
      </c>
      <c r="P1779" s="44"/>
      <c r="Q1779" s="44"/>
      <c r="R1779" s="44"/>
      <c r="S1779" s="44"/>
    </row>
    <row r="1780" spans="1:19" hidden="1" x14ac:dyDescent="0.25">
      <c r="A1780" s="138" t="s">
        <v>1161</v>
      </c>
      <c r="B1780" s="139"/>
      <c r="C1780" s="77">
        <f>ROUND(SUM(D1780+S1780+E1780+F1780+G1780+H1780+I1780+J1780+K1780+M1780+O1780+P1780+Q1780+R1780+S1780),2)</f>
        <v>111970581.84999999</v>
      </c>
      <c r="D1780" s="49">
        <f t="shared" ref="D1780:M1780" si="141">ROUND(SUM(D1771:D1779),2)</f>
        <v>2124468.34</v>
      </c>
      <c r="E1780" s="49">
        <f t="shared" si="141"/>
        <v>0</v>
      </c>
      <c r="F1780" s="49">
        <f t="shared" si="141"/>
        <v>9246504.9700000007</v>
      </c>
      <c r="G1780" s="49">
        <f t="shared" si="141"/>
        <v>35612587.75</v>
      </c>
      <c r="H1780" s="49">
        <f t="shared" si="141"/>
        <v>0</v>
      </c>
      <c r="I1780" s="49">
        <f t="shared" si="141"/>
        <v>0</v>
      </c>
      <c r="J1780" s="49">
        <f t="shared" si="141"/>
        <v>0</v>
      </c>
      <c r="K1780" s="49">
        <f t="shared" si="141"/>
        <v>0</v>
      </c>
      <c r="L1780" s="49">
        <f t="shared" si="141"/>
        <v>0</v>
      </c>
      <c r="M1780" s="49">
        <f t="shared" si="141"/>
        <v>0</v>
      </c>
      <c r="N1780" s="116" t="s">
        <v>18</v>
      </c>
      <c r="O1780" s="49">
        <f>ROUND(SUM(O1771:O1779),2)</f>
        <v>41774608.939999998</v>
      </c>
      <c r="P1780" s="49">
        <f>ROUND(SUM(P1771:P1779),2)</f>
        <v>5880622.8300000001</v>
      </c>
      <c r="Q1780" s="49">
        <f>ROUND(SUM(Q1771:Q1779),2)</f>
        <v>0</v>
      </c>
      <c r="R1780" s="49">
        <f>ROUND(SUM(R1771:R1779),2)</f>
        <v>17331789.02</v>
      </c>
      <c r="S1780" s="49">
        <f>ROUND(SUM(S1771:S1779),2)</f>
        <v>0</v>
      </c>
    </row>
    <row r="1781" spans="1:19" ht="15.75" hidden="1" x14ac:dyDescent="0.25">
      <c r="A1781" s="140" t="s">
        <v>1162</v>
      </c>
      <c r="B1781" s="148"/>
      <c r="C1781" s="149"/>
      <c r="D1781" s="115"/>
      <c r="E1781" s="44"/>
      <c r="F1781" s="44"/>
      <c r="G1781" s="44"/>
      <c r="H1781" s="44"/>
      <c r="I1781" s="44"/>
      <c r="J1781" s="44"/>
      <c r="K1781" s="44"/>
      <c r="L1781" s="23"/>
      <c r="M1781" s="44"/>
      <c r="N1781" s="48"/>
      <c r="O1781" s="44"/>
      <c r="P1781" s="44"/>
      <c r="Q1781" s="44"/>
      <c r="R1781" s="44"/>
      <c r="S1781" s="44"/>
    </row>
    <row r="1782" spans="1:19" hidden="1" x14ac:dyDescent="0.25">
      <c r="A1782" s="35">
        <v>284</v>
      </c>
      <c r="B1782" s="46" t="s">
        <v>852</v>
      </c>
      <c r="C1782" s="95">
        <f t="shared" ref="C1782:C1793" si="142">ROUND(SUM(D1782+E1782+F1782+G1782+H1782+I1782+J1782+K1782+M1782+O1782+P1782+Q1782+R1782+S1782),2)</f>
        <v>4115894.14</v>
      </c>
      <c r="D1782" s="43">
        <f t="shared" ref="D1782:D1792" si="143">ROUND((F1782+G1782+H1782+I1782+J1782+K1782+M1782+O1782+P1782+Q1782+R1782+S1782)*0.0214,2)</f>
        <v>86234.71</v>
      </c>
      <c r="E1782" s="44"/>
      <c r="F1782" s="47"/>
      <c r="G1782" s="47"/>
      <c r="H1782" s="47"/>
      <c r="I1782" s="47"/>
      <c r="J1782" s="47"/>
      <c r="K1782" s="48"/>
      <c r="L1782" s="30"/>
      <c r="M1782" s="44"/>
      <c r="N1782" s="44"/>
      <c r="O1782" s="44"/>
      <c r="P1782" s="44"/>
      <c r="Q1782" s="44">
        <v>4029659.43</v>
      </c>
      <c r="R1782" s="44"/>
      <c r="S1782" s="44"/>
    </row>
    <row r="1783" spans="1:19" hidden="1" x14ac:dyDescent="0.25">
      <c r="A1783" s="35">
        <v>285</v>
      </c>
      <c r="B1783" s="46" t="s">
        <v>853</v>
      </c>
      <c r="C1783" s="95">
        <f t="shared" si="142"/>
        <v>6189708.9699999997</v>
      </c>
      <c r="D1783" s="43">
        <f t="shared" si="143"/>
        <v>129684.52</v>
      </c>
      <c r="E1783" s="44"/>
      <c r="F1783" s="47"/>
      <c r="G1783" s="47"/>
      <c r="H1783" s="47"/>
      <c r="I1783" s="47"/>
      <c r="J1783" s="47"/>
      <c r="K1783" s="44"/>
      <c r="L1783" s="30"/>
      <c r="M1783" s="44"/>
      <c r="N1783" s="44" t="s">
        <v>102</v>
      </c>
      <c r="O1783" s="44">
        <v>2030365.02</v>
      </c>
      <c r="P1783" s="44"/>
      <c r="Q1783" s="44">
        <v>4029659.43</v>
      </c>
      <c r="R1783" s="44"/>
      <c r="S1783" s="44"/>
    </row>
    <row r="1784" spans="1:19" hidden="1" x14ac:dyDescent="0.25">
      <c r="A1784" s="35">
        <v>286</v>
      </c>
      <c r="B1784" s="46" t="s">
        <v>854</v>
      </c>
      <c r="C1784" s="95">
        <f t="shared" si="142"/>
        <v>6180572.6900000004</v>
      </c>
      <c r="D1784" s="43">
        <f t="shared" si="143"/>
        <v>129493.1</v>
      </c>
      <c r="E1784" s="44"/>
      <c r="F1784" s="47"/>
      <c r="G1784" s="47"/>
      <c r="H1784" s="47"/>
      <c r="I1784" s="47"/>
      <c r="J1784" s="47"/>
      <c r="K1784" s="44"/>
      <c r="L1784" s="30"/>
      <c r="M1784" s="44"/>
      <c r="N1784" s="44" t="s">
        <v>102</v>
      </c>
      <c r="O1784" s="44">
        <v>2030365.02</v>
      </c>
      <c r="P1784" s="44"/>
      <c r="Q1784" s="44">
        <v>4020714.57</v>
      </c>
      <c r="R1784" s="44"/>
      <c r="S1784" s="44"/>
    </row>
    <row r="1785" spans="1:19" hidden="1" x14ac:dyDescent="0.25">
      <c r="A1785" s="35">
        <v>287</v>
      </c>
      <c r="B1785" s="46" t="s">
        <v>855</v>
      </c>
      <c r="C1785" s="95">
        <f t="shared" si="142"/>
        <v>5864887.1100000003</v>
      </c>
      <c r="D1785" s="43">
        <f t="shared" si="143"/>
        <v>122878.97</v>
      </c>
      <c r="E1785" s="44"/>
      <c r="F1785" s="47"/>
      <c r="G1785" s="47"/>
      <c r="H1785" s="47"/>
      <c r="I1785" s="47"/>
      <c r="J1785" s="47"/>
      <c r="K1785" s="44"/>
      <c r="L1785" s="30"/>
      <c r="M1785" s="44"/>
      <c r="N1785" s="44" t="s">
        <v>102</v>
      </c>
      <c r="O1785" s="44">
        <v>2065670.68</v>
      </c>
      <c r="P1785" s="44"/>
      <c r="Q1785" s="44">
        <v>3676337.46</v>
      </c>
      <c r="R1785" s="44"/>
      <c r="S1785" s="44"/>
    </row>
    <row r="1786" spans="1:19" hidden="1" x14ac:dyDescent="0.25">
      <c r="A1786" s="35">
        <v>288</v>
      </c>
      <c r="B1786" s="46" t="s">
        <v>377</v>
      </c>
      <c r="C1786" s="95">
        <f t="shared" si="142"/>
        <v>22400563.100000001</v>
      </c>
      <c r="D1786" s="43">
        <f t="shared" si="143"/>
        <v>469328.42</v>
      </c>
      <c r="E1786" s="44"/>
      <c r="F1786" s="47"/>
      <c r="G1786" s="47">
        <v>8328745.1699999999</v>
      </c>
      <c r="H1786" s="47">
        <v>2529192</v>
      </c>
      <c r="I1786" s="47">
        <v>839422.8</v>
      </c>
      <c r="J1786" s="47"/>
      <c r="K1786" s="44"/>
      <c r="L1786" s="30"/>
      <c r="M1786" s="44"/>
      <c r="N1786" s="44"/>
      <c r="O1786" s="44"/>
      <c r="P1786" s="44">
        <v>3788206.8</v>
      </c>
      <c r="Q1786" s="44">
        <v>6445667.9100000001</v>
      </c>
      <c r="R1786" s="44"/>
      <c r="S1786" s="44"/>
    </row>
    <row r="1787" spans="1:19" hidden="1" x14ac:dyDescent="0.25">
      <c r="A1787" s="35">
        <v>289</v>
      </c>
      <c r="B1787" s="46" t="s">
        <v>378</v>
      </c>
      <c r="C1787" s="95">
        <f t="shared" si="142"/>
        <v>22894314.93</v>
      </c>
      <c r="D1787" s="43">
        <f t="shared" si="143"/>
        <v>479673.33</v>
      </c>
      <c r="E1787" s="44"/>
      <c r="F1787" s="47"/>
      <c r="G1787" s="47">
        <v>3630158.4</v>
      </c>
      <c r="H1787" s="47">
        <v>3956425.2</v>
      </c>
      <c r="I1787" s="47">
        <v>1327046.3999999999</v>
      </c>
      <c r="J1787" s="47"/>
      <c r="K1787" s="44"/>
      <c r="L1787" s="30"/>
      <c r="M1787" s="44"/>
      <c r="N1787" s="44"/>
      <c r="O1787" s="44"/>
      <c r="P1787" s="44">
        <v>4931209.2</v>
      </c>
      <c r="Q1787" s="44">
        <v>8569802.4000000004</v>
      </c>
      <c r="R1787" s="44"/>
      <c r="S1787" s="44"/>
    </row>
    <row r="1788" spans="1:19" hidden="1" x14ac:dyDescent="0.25">
      <c r="A1788" s="35">
        <v>290</v>
      </c>
      <c r="B1788" s="46" t="s">
        <v>379</v>
      </c>
      <c r="C1788" s="95">
        <f t="shared" si="142"/>
        <v>17348830.579999998</v>
      </c>
      <c r="D1788" s="43">
        <f t="shared" si="143"/>
        <v>363486.37</v>
      </c>
      <c r="E1788" s="44"/>
      <c r="F1788" s="44"/>
      <c r="G1788" s="44"/>
      <c r="H1788" s="44"/>
      <c r="I1788" s="44"/>
      <c r="J1788" s="44"/>
      <c r="K1788" s="44"/>
      <c r="L1788" s="30"/>
      <c r="M1788" s="44"/>
      <c r="N1788" s="44" t="s">
        <v>102</v>
      </c>
      <c r="O1788" s="44">
        <v>10561440.199999999</v>
      </c>
      <c r="P1788" s="44"/>
      <c r="Q1788" s="45">
        <v>6423904.0099999998</v>
      </c>
      <c r="R1788" s="44"/>
      <c r="S1788" s="44"/>
    </row>
    <row r="1789" spans="1:19" ht="14.25" hidden="1" customHeight="1" x14ac:dyDescent="0.25">
      <c r="A1789" s="35">
        <v>291</v>
      </c>
      <c r="B1789" s="46" t="s">
        <v>381</v>
      </c>
      <c r="C1789" s="95">
        <f t="shared" si="142"/>
        <v>20616349.510000002</v>
      </c>
      <c r="D1789" s="43">
        <f t="shared" si="143"/>
        <v>431946.23</v>
      </c>
      <c r="E1789" s="44"/>
      <c r="F1789" s="44">
        <v>3081494.4</v>
      </c>
      <c r="G1789" s="44">
        <v>9790972.8800000008</v>
      </c>
      <c r="H1789" s="48">
        <v>3446956.8</v>
      </c>
      <c r="I1789" s="48">
        <v>1569724.8</v>
      </c>
      <c r="J1789" s="48">
        <v>2295254.4</v>
      </c>
      <c r="K1789" s="44"/>
      <c r="L1789" s="30"/>
      <c r="M1789" s="44"/>
      <c r="N1789" s="44"/>
      <c r="O1789" s="47"/>
      <c r="P1789" s="44"/>
      <c r="Q1789" s="45"/>
      <c r="R1789" s="44"/>
      <c r="S1789" s="44"/>
    </row>
    <row r="1790" spans="1:19" hidden="1" x14ac:dyDescent="0.25">
      <c r="A1790" s="35">
        <v>292</v>
      </c>
      <c r="B1790" s="46" t="s">
        <v>856</v>
      </c>
      <c r="C1790" s="95">
        <f t="shared" si="142"/>
        <v>19181626.329999998</v>
      </c>
      <c r="D1790" s="43">
        <f t="shared" si="143"/>
        <v>401886.43</v>
      </c>
      <c r="E1790" s="44"/>
      <c r="F1790" s="44"/>
      <c r="G1790" s="48"/>
      <c r="H1790" s="44">
        <v>1423697.49</v>
      </c>
      <c r="I1790" s="48">
        <v>558391.34</v>
      </c>
      <c r="J1790" s="48">
        <v>813813.83</v>
      </c>
      <c r="K1790" s="44"/>
      <c r="L1790" s="30"/>
      <c r="M1790" s="44"/>
      <c r="N1790" s="44" t="s">
        <v>54</v>
      </c>
      <c r="O1790" s="47">
        <v>4761518.4000000004</v>
      </c>
      <c r="P1790" s="44"/>
      <c r="Q1790" s="45"/>
      <c r="R1790" s="44">
        <v>11222318.84</v>
      </c>
      <c r="S1790" s="44"/>
    </row>
    <row r="1791" spans="1:19" hidden="1" x14ac:dyDescent="0.25">
      <c r="A1791" s="35">
        <v>293</v>
      </c>
      <c r="B1791" s="46" t="s">
        <v>1025</v>
      </c>
      <c r="C1791" s="95">
        <f t="shared" si="142"/>
        <v>13033084.83</v>
      </c>
      <c r="D1791" s="43">
        <f t="shared" si="143"/>
        <v>273064.44</v>
      </c>
      <c r="E1791" s="44"/>
      <c r="F1791" s="44"/>
      <c r="G1791" s="44"/>
      <c r="H1791" s="44"/>
      <c r="I1791" s="48"/>
      <c r="J1791" s="44"/>
      <c r="K1791" s="44"/>
      <c r="L1791" s="30"/>
      <c r="M1791" s="44"/>
      <c r="N1791" s="44" t="s">
        <v>54</v>
      </c>
      <c r="O1791" s="47">
        <v>12760020.390000001</v>
      </c>
      <c r="P1791" s="44"/>
      <c r="Q1791" s="45"/>
      <c r="R1791" s="44"/>
      <c r="S1791" s="44"/>
    </row>
    <row r="1792" spans="1:19" hidden="1" x14ac:dyDescent="0.25">
      <c r="A1792" s="35">
        <v>294</v>
      </c>
      <c r="B1792" s="46" t="s">
        <v>857</v>
      </c>
      <c r="C1792" s="95">
        <f t="shared" si="142"/>
        <v>8562293.0399999991</v>
      </c>
      <c r="D1792" s="43">
        <f t="shared" si="143"/>
        <v>179394.04</v>
      </c>
      <c r="E1792" s="44"/>
      <c r="F1792" s="47"/>
      <c r="G1792" s="44"/>
      <c r="H1792" s="48"/>
      <c r="I1792" s="48"/>
      <c r="J1792" s="44"/>
      <c r="K1792" s="44"/>
      <c r="L1792" s="30"/>
      <c r="M1792" s="44"/>
      <c r="N1792" s="44" t="s">
        <v>102</v>
      </c>
      <c r="O1792" s="47">
        <v>8382899</v>
      </c>
      <c r="P1792" s="44"/>
      <c r="Q1792" s="45"/>
      <c r="R1792" s="44"/>
      <c r="S1792" s="44"/>
    </row>
    <row r="1793" spans="1:19" hidden="1" x14ac:dyDescent="0.25">
      <c r="A1793" s="138" t="s">
        <v>1163</v>
      </c>
      <c r="B1793" s="139"/>
      <c r="C1793" s="77">
        <f t="shared" si="142"/>
        <v>146388125.22999999</v>
      </c>
      <c r="D1793" s="49">
        <f t="shared" ref="D1793:M1793" si="144">ROUND(SUM(D1782:D1792),2)</f>
        <v>3067070.56</v>
      </c>
      <c r="E1793" s="49">
        <f t="shared" si="144"/>
        <v>0</v>
      </c>
      <c r="F1793" s="49">
        <f t="shared" si="144"/>
        <v>3081494.4</v>
      </c>
      <c r="G1793" s="49">
        <f t="shared" si="144"/>
        <v>21749876.449999999</v>
      </c>
      <c r="H1793" s="49">
        <f t="shared" si="144"/>
        <v>11356271.49</v>
      </c>
      <c r="I1793" s="49">
        <f t="shared" si="144"/>
        <v>4294585.34</v>
      </c>
      <c r="J1793" s="49">
        <f t="shared" si="144"/>
        <v>3109068.23</v>
      </c>
      <c r="K1793" s="49">
        <f t="shared" si="144"/>
        <v>0</v>
      </c>
      <c r="L1793" s="49">
        <f t="shared" si="144"/>
        <v>0</v>
      </c>
      <c r="M1793" s="49">
        <f t="shared" si="144"/>
        <v>0</v>
      </c>
      <c r="N1793" s="116" t="s">
        <v>18</v>
      </c>
      <c r="O1793" s="49">
        <f>ROUND(SUM(O1782:O1792),2)</f>
        <v>42592278.710000001</v>
      </c>
      <c r="P1793" s="49">
        <f>ROUND(SUM(P1782:P1792),2)</f>
        <v>8719416</v>
      </c>
      <c r="Q1793" s="49">
        <f>ROUND(SUM(Q1782:Q1792),2)</f>
        <v>37195745.210000001</v>
      </c>
      <c r="R1793" s="49">
        <f>ROUND(SUM(R1782:R1792),2)</f>
        <v>11222318.84</v>
      </c>
      <c r="S1793" s="49">
        <f>ROUND(SUM(S1782:S1792),2)</f>
        <v>0</v>
      </c>
    </row>
    <row r="1794" spans="1:19" ht="15.75" hidden="1" x14ac:dyDescent="0.25">
      <c r="A1794" s="140" t="s">
        <v>1164</v>
      </c>
      <c r="B1794" s="141"/>
      <c r="C1794" s="142"/>
      <c r="D1794" s="115"/>
      <c r="E1794" s="44"/>
      <c r="F1794" s="44"/>
      <c r="G1794" s="44"/>
      <c r="H1794" s="44"/>
      <c r="I1794" s="44"/>
      <c r="J1794" s="44"/>
      <c r="K1794" s="44"/>
      <c r="L1794" s="23"/>
      <c r="M1794" s="44"/>
      <c r="N1794" s="48"/>
      <c r="O1794" s="44"/>
      <c r="P1794" s="44"/>
      <c r="Q1794" s="44"/>
      <c r="R1794" s="44"/>
      <c r="S1794" s="44"/>
    </row>
    <row r="1795" spans="1:19" hidden="1" x14ac:dyDescent="0.25">
      <c r="A1795" s="35">
        <v>295</v>
      </c>
      <c r="B1795" s="42" t="s">
        <v>382</v>
      </c>
      <c r="C1795" s="95">
        <f t="shared" ref="C1795:C1801" si="145">ROUND(SUM(D1795+E1795+F1795+G1795+H1795+I1795+J1795+K1795+M1795+O1795+P1795+Q1795+R1795+S1795),2)</f>
        <v>33324409.809999999</v>
      </c>
      <c r="D1795" s="43">
        <f t="shared" ref="D1795:D1800" si="146">ROUND((F1795+G1795+H1795+I1795+J1795+K1795+M1795+O1795+P1795+Q1795+R1795+S1795)*0.0214,2)</f>
        <v>698200.87</v>
      </c>
      <c r="E1795" s="44"/>
      <c r="F1795" s="44">
        <v>2349579.44</v>
      </c>
      <c r="G1795" s="44">
        <v>7797669.0800000001</v>
      </c>
      <c r="H1795" s="44">
        <v>4581539.54</v>
      </c>
      <c r="I1795" s="44">
        <v>1924819.13</v>
      </c>
      <c r="J1795" s="44">
        <v>3163209.99</v>
      </c>
      <c r="K1795" s="47"/>
      <c r="L1795" s="30"/>
      <c r="M1795" s="44"/>
      <c r="N1795" s="44"/>
      <c r="O1795" s="48"/>
      <c r="P1795" s="44">
        <v>4858368.87</v>
      </c>
      <c r="Q1795" s="48">
        <v>7951022.8899999997</v>
      </c>
      <c r="R1795" s="44"/>
      <c r="S1795" s="44"/>
    </row>
    <row r="1796" spans="1:19" hidden="1" x14ac:dyDescent="0.25">
      <c r="A1796" s="35">
        <v>296</v>
      </c>
      <c r="B1796" s="42" t="s">
        <v>340</v>
      </c>
      <c r="C1796" s="95">
        <f t="shared" si="145"/>
        <v>31798326.359999999</v>
      </c>
      <c r="D1796" s="43">
        <f t="shared" si="146"/>
        <v>666226.93000000005</v>
      </c>
      <c r="E1796" s="44"/>
      <c r="F1796" s="44">
        <v>5807620.7800000003</v>
      </c>
      <c r="G1796" s="44">
        <v>9110167.8300000001</v>
      </c>
      <c r="H1796" s="44">
        <v>5370531.3499999996</v>
      </c>
      <c r="I1796" s="44">
        <v>2394824.52</v>
      </c>
      <c r="J1796" s="44">
        <v>3707956.37</v>
      </c>
      <c r="K1796" s="44"/>
      <c r="L1796" s="30"/>
      <c r="M1796" s="44"/>
      <c r="N1796" s="44"/>
      <c r="O1796" s="44"/>
      <c r="P1796" s="44"/>
      <c r="Q1796" s="45">
        <v>4740998.58</v>
      </c>
      <c r="R1796" s="44"/>
      <c r="S1796" s="44"/>
    </row>
    <row r="1797" spans="1:19" hidden="1" x14ac:dyDescent="0.25">
      <c r="A1797" s="35">
        <v>297</v>
      </c>
      <c r="B1797" s="46" t="s">
        <v>386</v>
      </c>
      <c r="C1797" s="95">
        <f t="shared" si="145"/>
        <v>15538134.560000001</v>
      </c>
      <c r="D1797" s="43">
        <f t="shared" si="146"/>
        <v>325549.32</v>
      </c>
      <c r="E1797" s="44"/>
      <c r="F1797" s="47">
        <v>2144505.6</v>
      </c>
      <c r="G1797" s="47"/>
      <c r="H1797" s="47">
        <v>2927029.2</v>
      </c>
      <c r="I1797" s="47">
        <v>1241731.2</v>
      </c>
      <c r="J1797" s="47">
        <v>1587002.4</v>
      </c>
      <c r="K1797" s="48"/>
      <c r="L1797" s="30"/>
      <c r="M1797" s="44"/>
      <c r="N1797" s="44"/>
      <c r="O1797" s="44"/>
      <c r="P1797" s="44"/>
      <c r="Q1797" s="44">
        <v>7312316.8399999999</v>
      </c>
      <c r="R1797" s="44"/>
      <c r="S1797" s="44"/>
    </row>
    <row r="1798" spans="1:19" hidden="1" x14ac:dyDescent="0.25">
      <c r="A1798" s="35">
        <v>298</v>
      </c>
      <c r="B1798" s="46" t="s">
        <v>387</v>
      </c>
      <c r="C1798" s="95">
        <f t="shared" si="145"/>
        <v>47768768.369999997</v>
      </c>
      <c r="D1798" s="43">
        <f t="shared" si="146"/>
        <v>1000833.8</v>
      </c>
      <c r="E1798" s="44"/>
      <c r="F1798" s="44">
        <v>5753380.5499999998</v>
      </c>
      <c r="G1798" s="44"/>
      <c r="H1798" s="44">
        <v>10640746.609999999</v>
      </c>
      <c r="I1798" s="44">
        <v>4744916.1399999997</v>
      </c>
      <c r="J1798" s="44">
        <v>7346651.8799999999</v>
      </c>
      <c r="K1798" s="44"/>
      <c r="L1798" s="30"/>
      <c r="M1798" s="44"/>
      <c r="N1798" s="30" t="s">
        <v>54</v>
      </c>
      <c r="O1798" s="44">
        <v>18282239.390000001</v>
      </c>
      <c r="P1798" s="44"/>
      <c r="Q1798" s="45"/>
      <c r="R1798" s="44"/>
      <c r="S1798" s="44"/>
    </row>
    <row r="1799" spans="1:19" hidden="1" x14ac:dyDescent="0.25">
      <c r="A1799" s="35">
        <v>299</v>
      </c>
      <c r="B1799" s="46" t="s">
        <v>135</v>
      </c>
      <c r="C1799" s="95">
        <f t="shared" si="145"/>
        <v>4402864.22</v>
      </c>
      <c r="D1799" s="43">
        <f t="shared" si="146"/>
        <v>92247.2</v>
      </c>
      <c r="E1799" s="44"/>
      <c r="F1799" s="44"/>
      <c r="G1799" s="44"/>
      <c r="H1799" s="48"/>
      <c r="I1799" s="48"/>
      <c r="J1799" s="48"/>
      <c r="K1799" s="44"/>
      <c r="L1799" s="30"/>
      <c r="M1799" s="44"/>
      <c r="N1799" s="44"/>
      <c r="O1799" s="47"/>
      <c r="P1799" s="44">
        <v>4310617.0199999996</v>
      </c>
      <c r="Q1799" s="45"/>
      <c r="R1799" s="44"/>
      <c r="S1799" s="44"/>
    </row>
    <row r="1800" spans="1:19" hidden="1" x14ac:dyDescent="0.25">
      <c r="A1800" s="35">
        <v>300</v>
      </c>
      <c r="B1800" s="46" t="s">
        <v>390</v>
      </c>
      <c r="C1800" s="95">
        <f t="shared" si="145"/>
        <v>4402864.22</v>
      </c>
      <c r="D1800" s="43">
        <f t="shared" si="146"/>
        <v>92247.2</v>
      </c>
      <c r="E1800" s="44"/>
      <c r="F1800" s="44"/>
      <c r="G1800" s="48"/>
      <c r="H1800" s="44"/>
      <c r="I1800" s="48"/>
      <c r="J1800" s="48"/>
      <c r="K1800" s="44"/>
      <c r="L1800" s="30"/>
      <c r="M1800" s="44"/>
      <c r="N1800" s="44"/>
      <c r="O1800" s="47"/>
      <c r="P1800" s="44">
        <v>4310617.0199999996</v>
      </c>
      <c r="Q1800" s="45"/>
      <c r="R1800" s="44"/>
      <c r="S1800" s="44"/>
    </row>
    <row r="1801" spans="1:19" hidden="1" x14ac:dyDescent="0.25">
      <c r="A1801" s="136" t="s">
        <v>1165</v>
      </c>
      <c r="B1801" s="137"/>
      <c r="C1801" s="77">
        <f t="shared" si="145"/>
        <v>137235367.53999999</v>
      </c>
      <c r="D1801" s="49">
        <f t="shared" ref="D1801:M1801" si="147">ROUND(SUM(D1795:D1800),2)</f>
        <v>2875305.32</v>
      </c>
      <c r="E1801" s="49">
        <f t="shared" si="147"/>
        <v>0</v>
      </c>
      <c r="F1801" s="49">
        <f t="shared" si="147"/>
        <v>16055086.369999999</v>
      </c>
      <c r="G1801" s="49">
        <f t="shared" si="147"/>
        <v>16907836.91</v>
      </c>
      <c r="H1801" s="49">
        <f t="shared" si="147"/>
        <v>23519846.699999999</v>
      </c>
      <c r="I1801" s="49">
        <f t="shared" si="147"/>
        <v>10306290.99</v>
      </c>
      <c r="J1801" s="49">
        <f t="shared" si="147"/>
        <v>15804820.640000001</v>
      </c>
      <c r="K1801" s="49">
        <f t="shared" si="147"/>
        <v>0</v>
      </c>
      <c r="L1801" s="49">
        <f t="shared" si="147"/>
        <v>0</v>
      </c>
      <c r="M1801" s="49">
        <f t="shared" si="147"/>
        <v>0</v>
      </c>
      <c r="N1801" s="116" t="s">
        <v>18</v>
      </c>
      <c r="O1801" s="49">
        <f>ROUND(SUM(O1795:O1800),2)</f>
        <v>18282239.390000001</v>
      </c>
      <c r="P1801" s="49">
        <f>ROUND(SUM(P1795:P1800),2)</f>
        <v>13479602.91</v>
      </c>
      <c r="Q1801" s="49">
        <f>ROUND(SUM(Q1795:Q1800),2)</f>
        <v>20004338.309999999</v>
      </c>
      <c r="R1801" s="49">
        <f>ROUND(SUM(R1795:R1800),2)</f>
        <v>0</v>
      </c>
      <c r="S1801" s="49">
        <f>ROUND(SUM(S1795:S1800),2)</f>
        <v>0</v>
      </c>
    </row>
    <row r="1802" spans="1:19" ht="15.75" hidden="1" x14ac:dyDescent="0.25">
      <c r="A1802" s="140" t="s">
        <v>1166</v>
      </c>
      <c r="B1802" s="141"/>
      <c r="C1802" s="142"/>
      <c r="D1802" s="115"/>
      <c r="E1802" s="44"/>
      <c r="F1802" s="44"/>
      <c r="G1802" s="44"/>
      <c r="H1802" s="44"/>
      <c r="I1802" s="44"/>
      <c r="J1802" s="44"/>
      <c r="K1802" s="44"/>
      <c r="L1802" s="23"/>
      <c r="M1802" s="44"/>
      <c r="N1802" s="48"/>
      <c r="O1802" s="44"/>
      <c r="P1802" s="44"/>
      <c r="Q1802" s="44"/>
      <c r="R1802" s="44"/>
      <c r="S1802" s="44"/>
    </row>
    <row r="1803" spans="1:19" hidden="1" x14ac:dyDescent="0.25">
      <c r="A1803" s="35">
        <v>301</v>
      </c>
      <c r="B1803" s="42" t="s">
        <v>392</v>
      </c>
      <c r="C1803" s="95">
        <f t="shared" ref="C1803:C1822" si="148">ROUND(SUM(D1803+E1803+F1803+G1803+H1803+I1803+J1803+K1803+M1803+O1803+P1803+Q1803+R1803+S1803),2)</f>
        <v>6606358.21</v>
      </c>
      <c r="D1803" s="43">
        <f t="shared" ref="D1803:D1811" si="149">ROUND((F1803+G1803+H1803+I1803+J1803+K1803+M1803+O1803+P1803+Q1803+R1803+S1803)*0.0214,2)</f>
        <v>138414.01</v>
      </c>
      <c r="E1803" s="44"/>
      <c r="F1803" s="47"/>
      <c r="G1803" s="47"/>
      <c r="H1803" s="47"/>
      <c r="I1803" s="47"/>
      <c r="J1803" s="47"/>
      <c r="K1803" s="44"/>
      <c r="L1803" s="30">
        <v>3</v>
      </c>
      <c r="M1803" s="44">
        <v>6467944.2000000002</v>
      </c>
      <c r="N1803" s="44"/>
      <c r="O1803" s="44"/>
      <c r="P1803" s="44"/>
      <c r="Q1803" s="48"/>
      <c r="R1803" s="44"/>
      <c r="S1803" s="44"/>
    </row>
    <row r="1804" spans="1:19" hidden="1" x14ac:dyDescent="0.25">
      <c r="A1804" s="35">
        <v>302</v>
      </c>
      <c r="B1804" s="42" t="s">
        <v>962</v>
      </c>
      <c r="C1804" s="95">
        <f t="shared" si="148"/>
        <v>69561934.079999998</v>
      </c>
      <c r="D1804" s="43">
        <f t="shared" si="149"/>
        <v>1389420.75</v>
      </c>
      <c r="E1804" s="44">
        <v>3246310.16</v>
      </c>
      <c r="F1804" s="44"/>
      <c r="G1804" s="44"/>
      <c r="H1804" s="44"/>
      <c r="I1804" s="44"/>
      <c r="J1804" s="44"/>
      <c r="K1804" s="44"/>
      <c r="L1804" s="30"/>
      <c r="M1804" s="44"/>
      <c r="N1804" s="44" t="s">
        <v>54</v>
      </c>
      <c r="O1804" s="47">
        <v>37559009.270000003</v>
      </c>
      <c r="P1804" s="44"/>
      <c r="Q1804" s="45">
        <v>27367193.899999999</v>
      </c>
      <c r="R1804" s="44"/>
      <c r="S1804" s="44"/>
    </row>
    <row r="1805" spans="1:19" hidden="1" x14ac:dyDescent="0.25">
      <c r="A1805" s="35">
        <v>303</v>
      </c>
      <c r="B1805" s="42" t="s">
        <v>963</v>
      </c>
      <c r="C1805" s="95">
        <f t="shared" si="148"/>
        <v>27044763.879999999</v>
      </c>
      <c r="D1805" s="43">
        <f t="shared" si="149"/>
        <v>540188.49</v>
      </c>
      <c r="E1805" s="44">
        <v>1262122.6399999999</v>
      </c>
      <c r="F1805" s="44"/>
      <c r="G1805" s="44"/>
      <c r="H1805" s="44"/>
      <c r="I1805" s="44"/>
      <c r="J1805" s="44"/>
      <c r="K1805" s="48"/>
      <c r="L1805" s="30"/>
      <c r="M1805" s="44"/>
      <c r="N1805" s="44"/>
      <c r="O1805" s="44"/>
      <c r="P1805" s="44"/>
      <c r="Q1805" s="47">
        <v>25242452.75</v>
      </c>
      <c r="R1805" s="44"/>
      <c r="S1805" s="44"/>
    </row>
    <row r="1806" spans="1:19" hidden="1" x14ac:dyDescent="0.25">
      <c r="A1806" s="35">
        <v>304</v>
      </c>
      <c r="B1806" s="42" t="s">
        <v>964</v>
      </c>
      <c r="C1806" s="95">
        <f t="shared" si="148"/>
        <v>1746971.44</v>
      </c>
      <c r="D1806" s="43">
        <f t="shared" si="149"/>
        <v>34893.769999999997</v>
      </c>
      <c r="E1806" s="44">
        <v>81527.509999999995</v>
      </c>
      <c r="F1806" s="44"/>
      <c r="G1806" s="44"/>
      <c r="H1806" s="44"/>
      <c r="I1806" s="44"/>
      <c r="J1806" s="44"/>
      <c r="K1806" s="47">
        <v>1630550.16</v>
      </c>
      <c r="L1806" s="30"/>
      <c r="M1806" s="44"/>
      <c r="N1806" s="44"/>
      <c r="O1806" s="44"/>
      <c r="P1806" s="44"/>
      <c r="Q1806" s="48"/>
      <c r="R1806" s="44"/>
      <c r="S1806" s="44"/>
    </row>
    <row r="1807" spans="1:19" hidden="1" x14ac:dyDescent="0.25">
      <c r="A1807" s="35">
        <v>305</v>
      </c>
      <c r="B1807" s="42" t="s">
        <v>965</v>
      </c>
      <c r="C1807" s="95">
        <f t="shared" si="148"/>
        <v>33589553.990000002</v>
      </c>
      <c r="D1807" s="43">
        <f t="shared" si="149"/>
        <v>670913.25</v>
      </c>
      <c r="E1807" s="44">
        <v>1567554.32</v>
      </c>
      <c r="F1807" s="44"/>
      <c r="G1807" s="44"/>
      <c r="H1807" s="48"/>
      <c r="I1807" s="48"/>
      <c r="J1807" s="48"/>
      <c r="K1807" s="44"/>
      <c r="L1807" s="30"/>
      <c r="M1807" s="44"/>
      <c r="N1807" s="44"/>
      <c r="O1807" s="44"/>
      <c r="P1807" s="44"/>
      <c r="Q1807" s="45">
        <v>31351086.420000002</v>
      </c>
      <c r="R1807" s="44"/>
      <c r="S1807" s="44"/>
    </row>
    <row r="1808" spans="1:19" hidden="1" x14ac:dyDescent="0.25">
      <c r="A1808" s="35">
        <v>306</v>
      </c>
      <c r="B1808" s="46" t="s">
        <v>860</v>
      </c>
      <c r="C1808" s="95">
        <f t="shared" si="148"/>
        <v>5579023.8799999999</v>
      </c>
      <c r="D1808" s="43">
        <f t="shared" si="149"/>
        <v>116889.67</v>
      </c>
      <c r="E1808" s="44"/>
      <c r="F1808" s="48"/>
      <c r="G1808" s="48"/>
      <c r="H1808" s="48"/>
      <c r="I1808" s="48"/>
      <c r="J1808" s="48"/>
      <c r="K1808" s="44"/>
      <c r="L1808" s="30"/>
      <c r="M1808" s="44"/>
      <c r="N1808" s="80"/>
      <c r="O1808" s="80"/>
      <c r="P1808" s="44"/>
      <c r="Q1808" s="45">
        <v>5462134.21</v>
      </c>
      <c r="R1808" s="44"/>
      <c r="S1808" s="44"/>
    </row>
    <row r="1809" spans="1:19" hidden="1" x14ac:dyDescent="0.25">
      <c r="A1809" s="35">
        <v>307</v>
      </c>
      <c r="B1809" s="46" t="s">
        <v>966</v>
      </c>
      <c r="C1809" s="95">
        <f t="shared" si="148"/>
        <v>10875923.189999999</v>
      </c>
      <c r="D1809" s="43">
        <v>54592.639999999999</v>
      </c>
      <c r="E1809" s="44">
        <v>184921.92</v>
      </c>
      <c r="F1809" s="44"/>
      <c r="G1809" s="44"/>
      <c r="H1809" s="48"/>
      <c r="I1809" s="48"/>
      <c r="J1809" s="44"/>
      <c r="K1809" s="44"/>
      <c r="L1809" s="30"/>
      <c r="M1809" s="44"/>
      <c r="N1809" s="44" t="s">
        <v>54</v>
      </c>
      <c r="O1809" s="47">
        <v>10636408.630000001</v>
      </c>
      <c r="P1809" s="44"/>
      <c r="Q1809" s="45"/>
      <c r="R1809" s="44"/>
      <c r="S1809" s="44"/>
    </row>
    <row r="1810" spans="1:19" hidden="1" x14ac:dyDescent="0.25">
      <c r="A1810" s="35">
        <v>308</v>
      </c>
      <c r="B1810" s="46" t="s">
        <v>864</v>
      </c>
      <c r="C1810" s="95">
        <f t="shared" si="148"/>
        <v>33555450.350000001</v>
      </c>
      <c r="D1810" s="43">
        <f t="shared" si="149"/>
        <v>703041.55</v>
      </c>
      <c r="E1810" s="44"/>
      <c r="F1810" s="47">
        <v>3277768.71</v>
      </c>
      <c r="G1810" s="44"/>
      <c r="H1810" s="44"/>
      <c r="I1810" s="44"/>
      <c r="J1810" s="44"/>
      <c r="K1810" s="44"/>
      <c r="L1810" s="30"/>
      <c r="M1810" s="48"/>
      <c r="N1810" s="48" t="s">
        <v>54</v>
      </c>
      <c r="O1810" s="45">
        <v>15941467.939999999</v>
      </c>
      <c r="P1810" s="44"/>
      <c r="Q1810" s="47">
        <v>13633172.15</v>
      </c>
      <c r="R1810" s="44"/>
      <c r="S1810" s="44"/>
    </row>
    <row r="1811" spans="1:19" hidden="1" x14ac:dyDescent="0.25">
      <c r="A1811" s="35">
        <v>309</v>
      </c>
      <c r="B1811" s="46" t="s">
        <v>409</v>
      </c>
      <c r="C1811" s="95">
        <f t="shared" si="148"/>
        <v>9372217.2599999998</v>
      </c>
      <c r="D1811" s="43">
        <f t="shared" si="149"/>
        <v>196363.28</v>
      </c>
      <c r="E1811" s="44"/>
      <c r="F1811" s="45">
        <v>1121711.97</v>
      </c>
      <c r="G1811" s="45">
        <v>3795421.56</v>
      </c>
      <c r="H1811" s="45">
        <v>1797059.14</v>
      </c>
      <c r="I1811" s="45">
        <v>1004483.08</v>
      </c>
      <c r="J1811" s="45">
        <v>1457178.23</v>
      </c>
      <c r="K1811" s="44"/>
      <c r="L1811" s="30"/>
      <c r="M1811" s="44"/>
      <c r="N1811" s="44"/>
      <c r="O1811" s="44"/>
      <c r="P1811" s="44"/>
      <c r="Q1811" s="44"/>
      <c r="R1811" s="44"/>
      <c r="S1811" s="44"/>
    </row>
    <row r="1812" spans="1:19" hidden="1" x14ac:dyDescent="0.25">
      <c r="A1812" s="35">
        <v>310</v>
      </c>
      <c r="B1812" s="46" t="s">
        <v>420</v>
      </c>
      <c r="C1812" s="95">
        <f t="shared" si="148"/>
        <v>23923809.129999999</v>
      </c>
      <c r="D1812" s="43">
        <f>ROUND((F1812+G1812+H1812+I1812+J1812+K1812+M1812+O1812+P1812+Q1812+R1812+S1812)*0.0214,2)</f>
        <v>501242.92</v>
      </c>
      <c r="E1812" s="44"/>
      <c r="F1812" s="45">
        <v>4826140.76</v>
      </c>
      <c r="G1812" s="45">
        <v>2114724.2799999998</v>
      </c>
      <c r="H1812" s="45">
        <v>889507.02</v>
      </c>
      <c r="I1812" s="45">
        <v>431929.46</v>
      </c>
      <c r="J1812" s="45">
        <v>1020310.29</v>
      </c>
      <c r="K1812" s="44"/>
      <c r="L1812" s="30"/>
      <c r="M1812" s="44"/>
      <c r="N1812" s="44"/>
      <c r="O1812" s="44"/>
      <c r="P1812" s="44"/>
      <c r="Q1812" s="47">
        <v>14139954.4</v>
      </c>
      <c r="R1812" s="44"/>
      <c r="S1812" s="44"/>
    </row>
    <row r="1813" spans="1:19" hidden="1" x14ac:dyDescent="0.25">
      <c r="A1813" s="35">
        <v>311</v>
      </c>
      <c r="B1813" s="46" t="s">
        <v>424</v>
      </c>
      <c r="C1813" s="95">
        <f t="shared" si="148"/>
        <v>14258450.140000001</v>
      </c>
      <c r="D1813" s="43">
        <v>428203.78</v>
      </c>
      <c r="E1813" s="44"/>
      <c r="F1813" s="47">
        <v>2276670.2799999998</v>
      </c>
      <c r="G1813" s="47">
        <v>2904189.8200000003</v>
      </c>
      <c r="H1813" s="47">
        <v>625358.35000000009</v>
      </c>
      <c r="I1813" s="47">
        <v>388096.68999999994</v>
      </c>
      <c r="J1813" s="47">
        <v>1043281.79</v>
      </c>
      <c r="K1813" s="44"/>
      <c r="L1813" s="30"/>
      <c r="M1813" s="44"/>
      <c r="N1813" s="39" t="s">
        <v>54</v>
      </c>
      <c r="O1813" s="41">
        <v>6592649.4299999997</v>
      </c>
      <c r="P1813" s="44"/>
      <c r="Q1813" s="48"/>
      <c r="R1813" s="44"/>
      <c r="S1813" s="44"/>
    </row>
    <row r="1814" spans="1:19" hidden="1" x14ac:dyDescent="0.25">
      <c r="A1814" s="35">
        <v>312</v>
      </c>
      <c r="B1814" s="46" t="s">
        <v>425</v>
      </c>
      <c r="C1814" s="95">
        <f t="shared" si="148"/>
        <v>19056611.399999999</v>
      </c>
      <c r="D1814" s="43">
        <v>404697.11</v>
      </c>
      <c r="E1814" s="44"/>
      <c r="F1814" s="47">
        <v>2293692.6</v>
      </c>
      <c r="G1814" s="47">
        <v>4181352.5300000003</v>
      </c>
      <c r="H1814" s="47">
        <v>2406042.6399999997</v>
      </c>
      <c r="I1814" s="47">
        <v>1094999.1299999999</v>
      </c>
      <c r="J1814" s="47">
        <v>1820178.48</v>
      </c>
      <c r="K1814" s="44"/>
      <c r="L1814" s="30"/>
      <c r="M1814" s="44"/>
      <c r="N1814" s="44" t="s">
        <v>54</v>
      </c>
      <c r="O1814" s="45">
        <v>6855648.9100000001</v>
      </c>
      <c r="P1814" s="44"/>
      <c r="Q1814" s="48"/>
      <c r="R1814" s="44"/>
      <c r="S1814" s="44"/>
    </row>
    <row r="1815" spans="1:19" hidden="1" x14ac:dyDescent="0.25">
      <c r="A1815" s="35">
        <v>313</v>
      </c>
      <c r="B1815" s="46" t="s">
        <v>967</v>
      </c>
      <c r="C1815" s="95">
        <f t="shared" si="148"/>
        <v>38924.58</v>
      </c>
      <c r="D1815" s="43"/>
      <c r="E1815" s="44">
        <v>38924.58</v>
      </c>
      <c r="F1815" s="44"/>
      <c r="G1815" s="112"/>
      <c r="H1815" s="112"/>
      <c r="I1815" s="112"/>
      <c r="J1815" s="112"/>
      <c r="K1815" s="44"/>
      <c r="L1815" s="30"/>
      <c r="M1815" s="44"/>
      <c r="N1815" s="44"/>
      <c r="O1815" s="48"/>
      <c r="P1815" s="47"/>
      <c r="Q1815" s="48"/>
      <c r="R1815" s="44"/>
      <c r="S1815" s="44"/>
    </row>
    <row r="1816" spans="1:19" hidden="1" x14ac:dyDescent="0.25">
      <c r="A1816" s="35">
        <v>314</v>
      </c>
      <c r="B1816" s="46" t="s">
        <v>866</v>
      </c>
      <c r="C1816" s="95">
        <f t="shared" si="148"/>
        <v>30739467.420000002</v>
      </c>
      <c r="D1816" s="43">
        <f t="shared" ref="D1816:D1819" si="150">ROUND((F1816+G1816+H1816+I1816+J1816+K1816+M1816+O1816+P1816+Q1816+R1816+S1816)*0.0214,2)</f>
        <v>644042.1</v>
      </c>
      <c r="E1816" s="44"/>
      <c r="F1816" s="48"/>
      <c r="G1816" s="47">
        <v>4541321.04</v>
      </c>
      <c r="H1816" s="47">
        <v>2400101.4900000002</v>
      </c>
      <c r="I1816" s="47">
        <v>899430.55</v>
      </c>
      <c r="J1816" s="47">
        <v>1376415.04</v>
      </c>
      <c r="K1816" s="44"/>
      <c r="L1816" s="30"/>
      <c r="M1816" s="44"/>
      <c r="N1816" s="44" t="s">
        <v>54</v>
      </c>
      <c r="O1816" s="47">
        <v>7068082.0999999996</v>
      </c>
      <c r="P1816" s="47">
        <v>2281622.4</v>
      </c>
      <c r="Q1816" s="47"/>
      <c r="R1816" s="44">
        <v>11528452.699999999</v>
      </c>
      <c r="S1816" s="44"/>
    </row>
    <row r="1817" spans="1:19" hidden="1" x14ac:dyDescent="0.25">
      <c r="A1817" s="35">
        <v>315</v>
      </c>
      <c r="B1817" s="46" t="s">
        <v>970</v>
      </c>
      <c r="C1817" s="95">
        <f t="shared" si="148"/>
        <v>11130583.529999999</v>
      </c>
      <c r="D1817" s="43">
        <f t="shared" si="150"/>
        <v>229860.74</v>
      </c>
      <c r="E1817" s="44">
        <v>159566.67000000001</v>
      </c>
      <c r="F1817" s="44"/>
      <c r="G1817" s="44"/>
      <c r="H1817" s="44"/>
      <c r="I1817" s="44"/>
      <c r="J1817" s="44"/>
      <c r="K1817" s="44"/>
      <c r="L1817" s="30"/>
      <c r="M1817" s="44"/>
      <c r="N1817" s="44"/>
      <c r="O1817" s="48"/>
      <c r="P1817" s="47"/>
      <c r="Q1817" s="48"/>
      <c r="R1817" s="44">
        <v>10741156.119999999</v>
      </c>
      <c r="S1817" s="44"/>
    </row>
    <row r="1818" spans="1:19" hidden="1" x14ac:dyDescent="0.25">
      <c r="A1818" s="35">
        <v>316</v>
      </c>
      <c r="B1818" s="46" t="s">
        <v>1020</v>
      </c>
      <c r="C1818" s="95">
        <f t="shared" si="148"/>
        <v>1669452.37</v>
      </c>
      <c r="D1818" s="43">
        <f t="shared" si="150"/>
        <v>34977.760000000002</v>
      </c>
      <c r="E1818" s="44"/>
      <c r="F1818" s="44"/>
      <c r="G1818" s="45">
        <v>1634474.61</v>
      </c>
      <c r="H1818" s="47"/>
      <c r="I1818" s="47"/>
      <c r="J1818" s="47"/>
      <c r="K1818" s="44"/>
      <c r="L1818" s="30"/>
      <c r="M1818" s="44"/>
      <c r="N1818" s="44"/>
      <c r="O1818" s="47"/>
      <c r="P1818" s="47"/>
      <c r="Q1818" s="47"/>
      <c r="R1818" s="44"/>
      <c r="S1818" s="44"/>
    </row>
    <row r="1819" spans="1:19" hidden="1" x14ac:dyDescent="0.25">
      <c r="A1819" s="35">
        <v>317</v>
      </c>
      <c r="B1819" s="46" t="s">
        <v>448</v>
      </c>
      <c r="C1819" s="95">
        <f t="shared" si="148"/>
        <v>5726199.21</v>
      </c>
      <c r="D1819" s="43">
        <f t="shared" si="150"/>
        <v>119973.24</v>
      </c>
      <c r="E1819" s="44"/>
      <c r="F1819" s="48"/>
      <c r="G1819" s="44"/>
      <c r="H1819" s="47">
        <v>2466325.35</v>
      </c>
      <c r="I1819" s="47">
        <v>1059392.75</v>
      </c>
      <c r="J1819" s="47">
        <v>2080507.87</v>
      </c>
      <c r="K1819" s="44"/>
      <c r="L1819" s="30"/>
      <c r="M1819" s="44"/>
      <c r="N1819" s="44"/>
      <c r="O1819" s="48"/>
      <c r="P1819" s="44"/>
      <c r="Q1819" s="48"/>
      <c r="R1819" s="44"/>
      <c r="S1819" s="44"/>
    </row>
    <row r="1820" spans="1:19" hidden="1" x14ac:dyDescent="0.25">
      <c r="A1820" s="35">
        <v>318</v>
      </c>
      <c r="B1820" s="46" t="s">
        <v>450</v>
      </c>
      <c r="C1820" s="95">
        <f t="shared" si="148"/>
        <v>73092.399999999994</v>
      </c>
      <c r="D1820" s="43"/>
      <c r="E1820" s="44">
        <v>73092.399999999994</v>
      </c>
      <c r="F1820" s="48"/>
      <c r="G1820" s="44"/>
      <c r="H1820" s="47"/>
      <c r="I1820" s="47"/>
      <c r="J1820" s="47"/>
      <c r="K1820" s="44"/>
      <c r="L1820" s="30"/>
      <c r="M1820" s="44"/>
      <c r="N1820" s="44"/>
      <c r="O1820" s="44"/>
      <c r="P1820" s="44"/>
      <c r="Q1820" s="48"/>
      <c r="R1820" s="44"/>
      <c r="S1820" s="44"/>
    </row>
    <row r="1821" spans="1:19" hidden="1" x14ac:dyDescent="0.25">
      <c r="A1821" s="35">
        <v>319</v>
      </c>
      <c r="B1821" s="46" t="s">
        <v>971</v>
      </c>
      <c r="C1821" s="95">
        <f t="shared" si="148"/>
        <v>36185677.759999998</v>
      </c>
      <c r="D1821" s="43">
        <f>ROUND((F1821+G1821+H1821+I1821+J1821+K1821+M1821+O1821+P1821+Q1821+R1821+S1821)*0.0214,2)</f>
        <v>722767.88</v>
      </c>
      <c r="E1821" s="44">
        <v>1688709.99</v>
      </c>
      <c r="F1821" s="48"/>
      <c r="G1821" s="48"/>
      <c r="H1821" s="45">
        <v>10150480.289999999</v>
      </c>
      <c r="I1821" s="45">
        <v>4854061.79</v>
      </c>
      <c r="J1821" s="45">
        <v>5805305.54</v>
      </c>
      <c r="K1821" s="44"/>
      <c r="L1821" s="30"/>
      <c r="M1821" s="44"/>
      <c r="N1821" s="44"/>
      <c r="O1821" s="44"/>
      <c r="P1821" s="44"/>
      <c r="Q1821" s="45">
        <v>12964352.27</v>
      </c>
      <c r="R1821" s="44"/>
      <c r="S1821" s="44"/>
    </row>
    <row r="1822" spans="1:19" hidden="1" x14ac:dyDescent="0.25">
      <c r="A1822" s="35">
        <v>320</v>
      </c>
      <c r="B1822" s="46" t="s">
        <v>972</v>
      </c>
      <c r="C1822" s="95">
        <f t="shared" si="148"/>
        <v>104161.43</v>
      </c>
      <c r="D1822" s="43"/>
      <c r="E1822" s="44">
        <v>104161.43</v>
      </c>
      <c r="F1822" s="48"/>
      <c r="G1822" s="48"/>
      <c r="H1822" s="44"/>
      <c r="I1822" s="44"/>
      <c r="J1822" s="44"/>
      <c r="K1822" s="44"/>
      <c r="L1822" s="30"/>
      <c r="M1822" s="44"/>
      <c r="N1822" s="44"/>
      <c r="O1822" s="45"/>
      <c r="P1822" s="44"/>
      <c r="Q1822" s="44"/>
      <c r="R1822" s="44"/>
      <c r="S1822" s="44"/>
    </row>
    <row r="1823" spans="1:19" hidden="1" x14ac:dyDescent="0.25">
      <c r="A1823" s="35">
        <v>321</v>
      </c>
      <c r="B1823" s="46" t="s">
        <v>874</v>
      </c>
      <c r="C1823" s="95">
        <f t="shared" ref="C1823:C1844" si="151">ROUND(SUM(D1823+E1823+F1823+G1823+H1823+I1823+J1823+K1823+M1823+O1823+P1823+Q1823+R1823+S1823),2)</f>
        <v>4112412.57</v>
      </c>
      <c r="D1823" s="43">
        <f t="shared" ref="D1823:D1829" si="152">ROUND((F1823+G1823+H1823+I1823+J1823+K1823+M1823+O1823+P1823+Q1823+R1823+S1823)*0.0214,2)</f>
        <v>86161.77</v>
      </c>
      <c r="E1823" s="44"/>
      <c r="F1823" s="44"/>
      <c r="G1823" s="48"/>
      <c r="H1823" s="44">
        <v>2140911.6</v>
      </c>
      <c r="I1823" s="44">
        <v>565092</v>
      </c>
      <c r="J1823" s="44">
        <v>1320247.2</v>
      </c>
      <c r="K1823" s="44"/>
      <c r="L1823" s="30"/>
      <c r="M1823" s="44"/>
      <c r="N1823" s="44"/>
      <c r="O1823" s="47"/>
      <c r="P1823" s="44"/>
      <c r="Q1823" s="47"/>
      <c r="R1823" s="44"/>
      <c r="S1823" s="44"/>
    </row>
    <row r="1824" spans="1:19" hidden="1" x14ac:dyDescent="0.25">
      <c r="A1824" s="35">
        <v>322</v>
      </c>
      <c r="B1824" s="46" t="s">
        <v>975</v>
      </c>
      <c r="C1824" s="95">
        <f t="shared" si="151"/>
        <v>186137.15</v>
      </c>
      <c r="D1824" s="43"/>
      <c r="E1824" s="44">
        <v>186137.15</v>
      </c>
      <c r="F1824" s="44"/>
      <c r="G1824" s="47"/>
      <c r="H1824" s="48"/>
      <c r="I1824" s="48"/>
      <c r="J1824" s="48"/>
      <c r="K1824" s="44"/>
      <c r="L1824" s="30"/>
      <c r="M1824" s="44"/>
      <c r="N1824" s="44"/>
      <c r="O1824" s="47"/>
      <c r="P1824" s="44"/>
      <c r="Q1824" s="44"/>
      <c r="R1824" s="44"/>
      <c r="S1824" s="44"/>
    </row>
    <row r="1825" spans="1:19" hidden="1" x14ac:dyDescent="0.25">
      <c r="A1825" s="35">
        <v>323</v>
      </c>
      <c r="B1825" s="46" t="s">
        <v>875</v>
      </c>
      <c r="C1825" s="95">
        <f t="shared" si="151"/>
        <v>4125884.41</v>
      </c>
      <c r="D1825" s="43">
        <f t="shared" si="152"/>
        <v>86444.02</v>
      </c>
      <c r="E1825" s="44"/>
      <c r="F1825" s="48"/>
      <c r="G1825" s="47">
        <v>4039440.39</v>
      </c>
      <c r="H1825" s="44"/>
      <c r="I1825" s="44"/>
      <c r="J1825" s="44"/>
      <c r="K1825" s="44"/>
      <c r="L1825" s="30"/>
      <c r="M1825" s="44"/>
      <c r="N1825" s="44"/>
      <c r="O1825" s="48"/>
      <c r="P1825" s="44"/>
      <c r="Q1825" s="48"/>
      <c r="R1825" s="44"/>
      <c r="S1825" s="44"/>
    </row>
    <row r="1826" spans="1:19" hidden="1" x14ac:dyDescent="0.25">
      <c r="A1826" s="35">
        <v>324</v>
      </c>
      <c r="B1826" s="46" t="s">
        <v>876</v>
      </c>
      <c r="C1826" s="95">
        <f t="shared" si="151"/>
        <v>5535035.1200000001</v>
      </c>
      <c r="D1826" s="43">
        <f t="shared" si="152"/>
        <v>115968.04</v>
      </c>
      <c r="E1826" s="44"/>
      <c r="F1826" s="44">
        <v>1581386.65</v>
      </c>
      <c r="G1826" s="44"/>
      <c r="H1826" s="48">
        <v>2050399.85</v>
      </c>
      <c r="I1826" s="48">
        <v>948011.58</v>
      </c>
      <c r="J1826" s="48">
        <v>839269</v>
      </c>
      <c r="K1826" s="44"/>
      <c r="L1826" s="30"/>
      <c r="M1826" s="44"/>
      <c r="N1826" s="44"/>
      <c r="O1826" s="44"/>
      <c r="P1826" s="44"/>
      <c r="Q1826" s="45"/>
      <c r="R1826" s="44"/>
      <c r="S1826" s="44"/>
    </row>
    <row r="1827" spans="1:19" hidden="1" x14ac:dyDescent="0.25">
      <c r="A1827" s="35">
        <v>325</v>
      </c>
      <c r="B1827" s="46" t="s">
        <v>1131</v>
      </c>
      <c r="C1827" s="95">
        <f t="shared" si="151"/>
        <v>7024389.8799999999</v>
      </c>
      <c r="D1827" s="43">
        <v>102013.57</v>
      </c>
      <c r="E1827" s="43">
        <v>205916.04</v>
      </c>
      <c r="F1827" s="44"/>
      <c r="G1827" s="44"/>
      <c r="H1827" s="44"/>
      <c r="I1827" s="44"/>
      <c r="J1827" s="44"/>
      <c r="K1827" s="44"/>
      <c r="L1827" s="30">
        <v>2</v>
      </c>
      <c r="M1827" s="44">
        <v>6716460.2699999996</v>
      </c>
      <c r="N1827" s="44"/>
      <c r="O1827" s="44"/>
      <c r="P1827" s="44"/>
      <c r="Q1827" s="45"/>
      <c r="R1827" s="44"/>
      <c r="S1827" s="44"/>
    </row>
    <row r="1828" spans="1:19" hidden="1" x14ac:dyDescent="0.25">
      <c r="A1828" s="35">
        <v>326</v>
      </c>
      <c r="B1828" s="46" t="s">
        <v>465</v>
      </c>
      <c r="C1828" s="95">
        <f t="shared" si="151"/>
        <v>18618146.309999999</v>
      </c>
      <c r="D1828" s="43">
        <f t="shared" si="152"/>
        <v>390080.61</v>
      </c>
      <c r="E1828" s="44"/>
      <c r="F1828" s="47">
        <v>2043310.82</v>
      </c>
      <c r="G1828" s="47">
        <v>609333.23</v>
      </c>
      <c r="H1828" s="47">
        <v>2348855.2599999998</v>
      </c>
      <c r="I1828" s="47">
        <v>1126550.74</v>
      </c>
      <c r="J1828" s="47">
        <v>2107555.09</v>
      </c>
      <c r="K1828" s="44"/>
      <c r="L1828" s="30"/>
      <c r="M1828" s="44"/>
      <c r="N1828" s="44" t="s">
        <v>54</v>
      </c>
      <c r="O1828" s="45">
        <v>8262303.46</v>
      </c>
      <c r="P1828" s="47">
        <v>1730157.1</v>
      </c>
      <c r="Q1828" s="48"/>
      <c r="R1828" s="44"/>
      <c r="S1828" s="44"/>
    </row>
    <row r="1829" spans="1:19" hidden="1" x14ac:dyDescent="0.25">
      <c r="A1829" s="35">
        <v>327</v>
      </c>
      <c r="B1829" s="46" t="s">
        <v>466</v>
      </c>
      <c r="C1829" s="95">
        <f t="shared" si="151"/>
        <v>24574617.710000001</v>
      </c>
      <c r="D1829" s="43">
        <f t="shared" si="152"/>
        <v>514878.42</v>
      </c>
      <c r="E1829" s="44"/>
      <c r="F1829" s="45">
        <v>2688758.42</v>
      </c>
      <c r="G1829" s="45">
        <v>919768.95</v>
      </c>
      <c r="H1829" s="45">
        <v>3885989.0300000003</v>
      </c>
      <c r="I1829" s="45">
        <v>1867988.99</v>
      </c>
      <c r="J1829" s="45">
        <v>2819335.42</v>
      </c>
      <c r="K1829" s="44"/>
      <c r="L1829" s="30"/>
      <c r="M1829" s="44"/>
      <c r="N1829" s="44" t="s">
        <v>54</v>
      </c>
      <c r="O1829" s="47">
        <v>11877898.48</v>
      </c>
      <c r="P1829" s="44"/>
      <c r="Q1829" s="44"/>
      <c r="R1829" s="44"/>
      <c r="S1829" s="44"/>
    </row>
    <row r="1830" spans="1:19" hidden="1" x14ac:dyDescent="0.25">
      <c r="A1830" s="35">
        <v>328</v>
      </c>
      <c r="B1830" s="46" t="s">
        <v>467</v>
      </c>
      <c r="C1830" s="95">
        <f t="shared" si="151"/>
        <v>27601079.73</v>
      </c>
      <c r="D1830" s="43">
        <v>544755.93000000005</v>
      </c>
      <c r="E1830" s="44"/>
      <c r="F1830" s="44"/>
      <c r="G1830" s="48"/>
      <c r="H1830" s="44"/>
      <c r="I1830" s="44"/>
      <c r="J1830" s="44"/>
      <c r="K1830" s="44"/>
      <c r="L1830" s="30"/>
      <c r="M1830" s="44"/>
      <c r="N1830" s="44" t="s">
        <v>54</v>
      </c>
      <c r="O1830" s="45">
        <v>13531038.25</v>
      </c>
      <c r="P1830" s="44"/>
      <c r="Q1830" s="47">
        <v>13525285.550000001</v>
      </c>
      <c r="R1830" s="44"/>
      <c r="S1830" s="44"/>
    </row>
    <row r="1831" spans="1:19" hidden="1" x14ac:dyDescent="0.25">
      <c r="A1831" s="35">
        <v>329</v>
      </c>
      <c r="B1831" s="46" t="s">
        <v>468</v>
      </c>
      <c r="C1831" s="95">
        <f t="shared" si="151"/>
        <v>24637115.809999999</v>
      </c>
      <c r="D1831" s="43">
        <f>ROUND((F1831+G1831+H1831+I1831+J1831+K1831+M1831+O1831+P1831+Q1831+R1831+S1831)*0.0214,2)</f>
        <v>516187.86</v>
      </c>
      <c r="E1831" s="44"/>
      <c r="F1831" s="47">
        <v>2786323.18</v>
      </c>
      <c r="G1831" s="45">
        <v>919768.95</v>
      </c>
      <c r="H1831" s="47">
        <v>3586332.9699999997</v>
      </c>
      <c r="I1831" s="47">
        <v>1783378.17</v>
      </c>
      <c r="J1831" s="47">
        <v>2766222.45</v>
      </c>
      <c r="K1831" s="44"/>
      <c r="L1831" s="30"/>
      <c r="M1831" s="44"/>
      <c r="N1831" s="44" t="s">
        <v>54</v>
      </c>
      <c r="O1831" s="47">
        <v>12278902.23</v>
      </c>
      <c r="P1831" s="44"/>
      <c r="Q1831" s="44"/>
      <c r="R1831" s="44"/>
      <c r="S1831" s="44"/>
    </row>
    <row r="1832" spans="1:19" hidden="1" x14ac:dyDescent="0.25">
      <c r="A1832" s="35">
        <v>330</v>
      </c>
      <c r="B1832" s="46" t="s">
        <v>478</v>
      </c>
      <c r="C1832" s="95">
        <f t="shared" si="151"/>
        <v>13256068.189999999</v>
      </c>
      <c r="D1832" s="43">
        <f>ROUND((F1832+G1832+H1832+I1832+J1832+K1832+M1832+O1832+P1832+Q1832+R1832+S1832)*0.0214,2)</f>
        <v>277736.3</v>
      </c>
      <c r="E1832" s="44"/>
      <c r="F1832" s="47">
        <v>2755342.78</v>
      </c>
      <c r="G1832" s="47"/>
      <c r="H1832" s="47"/>
      <c r="I1832" s="47"/>
      <c r="J1832" s="47"/>
      <c r="K1832" s="44"/>
      <c r="L1832" s="30"/>
      <c r="M1832" s="44"/>
      <c r="N1832" s="44" t="s">
        <v>54</v>
      </c>
      <c r="O1832" s="45">
        <v>10222989.109999999</v>
      </c>
      <c r="P1832" s="44"/>
      <c r="Q1832" s="48"/>
      <c r="R1832" s="44"/>
      <c r="S1832" s="44"/>
    </row>
    <row r="1833" spans="1:19" hidden="1" x14ac:dyDescent="0.25">
      <c r="A1833" s="35">
        <v>331</v>
      </c>
      <c r="B1833" s="46" t="s">
        <v>479</v>
      </c>
      <c r="C1833" s="95">
        <f t="shared" si="151"/>
        <v>55208976.789999999</v>
      </c>
      <c r="D1833" s="43">
        <f>ROUND((F1833+G1833+H1833+I1833+J1833+K1833+M1833+O1833+P1833+Q1833+R1833+S1833)*0.0214,2)</f>
        <v>1156718.33</v>
      </c>
      <c r="E1833" s="44"/>
      <c r="F1833" s="48"/>
      <c r="G1833" s="48"/>
      <c r="H1833" s="48"/>
      <c r="I1833" s="48"/>
      <c r="J1833" s="48"/>
      <c r="K1833" s="44"/>
      <c r="L1833" s="30"/>
      <c r="M1833" s="44"/>
      <c r="N1833" s="44" t="s">
        <v>54</v>
      </c>
      <c r="O1833" s="45">
        <v>40640935.659999996</v>
      </c>
      <c r="P1833" s="48"/>
      <c r="Q1833" s="47">
        <v>13411322.800000001</v>
      </c>
      <c r="R1833" s="44"/>
      <c r="S1833" s="44"/>
    </row>
    <row r="1834" spans="1:19" hidden="1" x14ac:dyDescent="0.25">
      <c r="A1834" s="35">
        <v>332</v>
      </c>
      <c r="B1834" s="46" t="s">
        <v>480</v>
      </c>
      <c r="C1834" s="95">
        <f t="shared" si="151"/>
        <v>17368905.920000002</v>
      </c>
      <c r="D1834" s="43">
        <v>97943.25</v>
      </c>
      <c r="E1834" s="44"/>
      <c r="F1834" s="45">
        <v>3957764.97</v>
      </c>
      <c r="G1834" s="45">
        <v>2289837.2999999998</v>
      </c>
      <c r="H1834" s="45">
        <v>4844072.51</v>
      </c>
      <c r="I1834" s="45">
        <v>2451182.42</v>
      </c>
      <c r="J1834" s="45">
        <v>3728105.47</v>
      </c>
      <c r="K1834" s="44"/>
      <c r="L1834" s="30"/>
      <c r="M1834" s="44"/>
      <c r="N1834" s="44"/>
      <c r="O1834" s="48"/>
      <c r="P1834" s="44"/>
      <c r="Q1834" s="44"/>
      <c r="R1834" s="44"/>
      <c r="S1834" s="44"/>
    </row>
    <row r="1835" spans="1:19" hidden="1" x14ac:dyDescent="0.25">
      <c r="A1835" s="35">
        <v>333</v>
      </c>
      <c r="B1835" s="46" t="s">
        <v>880</v>
      </c>
      <c r="C1835" s="95">
        <f t="shared" si="151"/>
        <v>5719540.71</v>
      </c>
      <c r="D1835" s="43">
        <f>ROUND((F1835+G1835+H1835+I1835+J1835+K1835+M1835+O1835+P1835+Q1835+R1835+S1835)*0.0214,2)</f>
        <v>119833.73</v>
      </c>
      <c r="E1835" s="44"/>
      <c r="F1835" s="48"/>
      <c r="G1835" s="48"/>
      <c r="H1835" s="48"/>
      <c r="I1835" s="48"/>
      <c r="J1835" s="48"/>
      <c r="K1835" s="44"/>
      <c r="L1835" s="30"/>
      <c r="M1835" s="44"/>
      <c r="N1835" s="44"/>
      <c r="O1835" s="48"/>
      <c r="P1835" s="44"/>
      <c r="Q1835" s="47">
        <v>5599706.9800000004</v>
      </c>
      <c r="R1835" s="44"/>
      <c r="S1835" s="44"/>
    </row>
    <row r="1836" spans="1:19" hidden="1" x14ac:dyDescent="0.25">
      <c r="A1836" s="35">
        <v>334</v>
      </c>
      <c r="B1836" s="46" t="s">
        <v>1145</v>
      </c>
      <c r="C1836" s="95">
        <f t="shared" si="151"/>
        <v>13764197.189999999</v>
      </c>
      <c r="D1836" s="43">
        <v>283451.07</v>
      </c>
      <c r="E1836" s="44">
        <v>166933.32</v>
      </c>
      <c r="F1836" s="48"/>
      <c r="G1836" s="44"/>
      <c r="H1836" s="44"/>
      <c r="I1836" s="44"/>
      <c r="J1836" s="44"/>
      <c r="K1836" s="44"/>
      <c r="L1836" s="30"/>
      <c r="M1836" s="44"/>
      <c r="N1836" s="44" t="s">
        <v>54</v>
      </c>
      <c r="O1836" s="44">
        <v>13313812.800000001</v>
      </c>
      <c r="P1836" s="44"/>
      <c r="Q1836" s="47"/>
      <c r="R1836" s="44"/>
      <c r="S1836" s="44"/>
    </row>
    <row r="1837" spans="1:19" hidden="1" x14ac:dyDescent="0.25">
      <c r="A1837" s="35">
        <v>335</v>
      </c>
      <c r="B1837" s="46" t="s">
        <v>1143</v>
      </c>
      <c r="C1837" s="95">
        <f t="shared" si="151"/>
        <v>22978734.059999999</v>
      </c>
      <c r="D1837" s="43">
        <v>127544.58</v>
      </c>
      <c r="E1837" s="44"/>
      <c r="F1837" s="48"/>
      <c r="G1837" s="44"/>
      <c r="H1837" s="44"/>
      <c r="I1837" s="44"/>
      <c r="J1837" s="44"/>
      <c r="K1837" s="44"/>
      <c r="L1837" s="30"/>
      <c r="M1837" s="44"/>
      <c r="N1837" s="44"/>
      <c r="O1837" s="44"/>
      <c r="P1837" s="44"/>
      <c r="Q1837" s="47">
        <v>16043343.43</v>
      </c>
      <c r="R1837" s="44">
        <v>6807846.0499999998</v>
      </c>
      <c r="S1837" s="44"/>
    </row>
    <row r="1838" spans="1:19" hidden="1" x14ac:dyDescent="0.25">
      <c r="A1838" s="35">
        <v>336</v>
      </c>
      <c r="B1838" s="46" t="s">
        <v>486</v>
      </c>
      <c r="C1838" s="95">
        <f t="shared" si="151"/>
        <v>7486155.0199999996</v>
      </c>
      <c r="D1838" s="43">
        <f t="shared" ref="D1838:D1860" si="153">ROUND((F1838+G1838+H1838+I1838+J1838+K1838+M1838+O1838+P1838+Q1838+R1838+S1838)*0.0214,2)</f>
        <v>156847.19</v>
      </c>
      <c r="E1838" s="44"/>
      <c r="F1838" s="48"/>
      <c r="G1838" s="44"/>
      <c r="H1838" s="44"/>
      <c r="I1838" s="44"/>
      <c r="J1838" s="44"/>
      <c r="K1838" s="44"/>
      <c r="L1838" s="30"/>
      <c r="M1838" s="44"/>
      <c r="N1838" s="44" t="s">
        <v>54</v>
      </c>
      <c r="O1838" s="44">
        <v>7329307.8300000001</v>
      </c>
      <c r="P1838" s="44"/>
      <c r="Q1838" s="47"/>
      <c r="R1838" s="44"/>
      <c r="S1838" s="44"/>
    </row>
    <row r="1839" spans="1:19" hidden="1" x14ac:dyDescent="0.25">
      <c r="A1839" s="35">
        <v>337</v>
      </c>
      <c r="B1839" s="46" t="s">
        <v>976</v>
      </c>
      <c r="C1839" s="95">
        <f t="shared" si="151"/>
        <v>16487699.59</v>
      </c>
      <c r="D1839" s="43">
        <f t="shared" si="153"/>
        <v>337494.49</v>
      </c>
      <c r="E1839" s="44">
        <v>379434.47</v>
      </c>
      <c r="F1839" s="44"/>
      <c r="G1839" s="44"/>
      <c r="H1839" s="44"/>
      <c r="I1839" s="44"/>
      <c r="J1839" s="44"/>
      <c r="K1839" s="44"/>
      <c r="L1839" s="30"/>
      <c r="M1839" s="44"/>
      <c r="N1839" s="44" t="s">
        <v>54</v>
      </c>
      <c r="O1839" s="45">
        <v>4034616.25</v>
      </c>
      <c r="P1839" s="44"/>
      <c r="Q1839" s="45">
        <v>11736154.380000001</v>
      </c>
      <c r="R1839" s="44"/>
      <c r="S1839" s="44"/>
    </row>
    <row r="1840" spans="1:19" hidden="1" x14ac:dyDescent="0.25">
      <c r="A1840" s="35">
        <v>338</v>
      </c>
      <c r="B1840" s="46" t="s">
        <v>977</v>
      </c>
      <c r="C1840" s="95">
        <f t="shared" si="151"/>
        <v>62614794.909999996</v>
      </c>
      <c r="D1840" s="43">
        <f t="shared" si="153"/>
        <v>1250659.52</v>
      </c>
      <c r="E1840" s="44">
        <v>2922101.69</v>
      </c>
      <c r="F1840" s="45">
        <v>5142416.1399999997</v>
      </c>
      <c r="G1840" s="45">
        <v>16339233.65</v>
      </c>
      <c r="H1840" s="45">
        <v>11860241.939999999</v>
      </c>
      <c r="I1840" s="45">
        <v>5671832.1399999997</v>
      </c>
      <c r="J1840" s="45">
        <v>6783274.8499999996</v>
      </c>
      <c r="K1840" s="44"/>
      <c r="L1840" s="30"/>
      <c r="M1840" s="44"/>
      <c r="N1840" s="44"/>
      <c r="O1840" s="44"/>
      <c r="P1840" s="44"/>
      <c r="Q1840" s="47">
        <v>12645034.98</v>
      </c>
      <c r="R1840" s="44"/>
      <c r="S1840" s="44"/>
    </row>
    <row r="1841" spans="1:19" hidden="1" x14ac:dyDescent="0.25">
      <c r="A1841" s="35">
        <v>339</v>
      </c>
      <c r="B1841" s="46" t="s">
        <v>488</v>
      </c>
      <c r="C1841" s="95">
        <f t="shared" si="151"/>
        <v>6693065.1600000001</v>
      </c>
      <c r="D1841" s="43">
        <f t="shared" si="153"/>
        <v>140230.66</v>
      </c>
      <c r="E1841" s="44"/>
      <c r="F1841" s="45">
        <v>2138383.16</v>
      </c>
      <c r="G1841" s="48"/>
      <c r="H1841" s="47">
        <v>1616694.18</v>
      </c>
      <c r="I1841" s="47">
        <v>1137061.17</v>
      </c>
      <c r="J1841" s="47">
        <v>1660695.99</v>
      </c>
      <c r="K1841" s="44"/>
      <c r="L1841" s="30"/>
      <c r="M1841" s="44"/>
      <c r="N1841" s="44"/>
      <c r="O1841" s="44"/>
      <c r="P1841" s="44"/>
      <c r="Q1841" s="44"/>
      <c r="R1841" s="44"/>
      <c r="S1841" s="44"/>
    </row>
    <row r="1842" spans="1:19" hidden="1" x14ac:dyDescent="0.25">
      <c r="A1842" s="35">
        <v>340</v>
      </c>
      <c r="B1842" s="46" t="s">
        <v>978</v>
      </c>
      <c r="C1842" s="95">
        <f t="shared" si="151"/>
        <v>271580.21999999997</v>
      </c>
      <c r="D1842" s="43"/>
      <c r="E1842" s="44">
        <v>271580.21999999997</v>
      </c>
      <c r="F1842" s="47"/>
      <c r="G1842" s="47"/>
      <c r="H1842" s="47"/>
      <c r="I1842" s="47"/>
      <c r="J1842" s="47"/>
      <c r="K1842" s="44"/>
      <c r="L1842" s="30"/>
      <c r="M1842" s="44"/>
      <c r="N1842" s="44"/>
      <c r="O1842" s="44"/>
      <c r="P1842" s="44"/>
      <c r="Q1842" s="47"/>
      <c r="R1842" s="44"/>
      <c r="S1842" s="44"/>
    </row>
    <row r="1843" spans="1:19" hidden="1" x14ac:dyDescent="0.25">
      <c r="A1843" s="35">
        <v>341</v>
      </c>
      <c r="B1843" s="46" t="s">
        <v>979</v>
      </c>
      <c r="C1843" s="95">
        <f t="shared" si="151"/>
        <v>17102920.940000001</v>
      </c>
      <c r="D1843" s="43">
        <f t="shared" si="153"/>
        <v>353490.85</v>
      </c>
      <c r="E1843" s="44">
        <v>231165.87</v>
      </c>
      <c r="F1843" s="44"/>
      <c r="G1843" s="44"/>
      <c r="H1843" s="44"/>
      <c r="I1843" s="44"/>
      <c r="J1843" s="44"/>
      <c r="K1843" s="44"/>
      <c r="L1843" s="30"/>
      <c r="M1843" s="44"/>
      <c r="N1843" s="44"/>
      <c r="O1843" s="47"/>
      <c r="P1843" s="44"/>
      <c r="Q1843" s="45"/>
      <c r="R1843" s="44">
        <v>16518264.220000001</v>
      </c>
      <c r="S1843" s="44"/>
    </row>
    <row r="1844" spans="1:19" hidden="1" x14ac:dyDescent="0.25">
      <c r="A1844" s="35">
        <v>342</v>
      </c>
      <c r="B1844" s="46" t="s">
        <v>980</v>
      </c>
      <c r="C1844" s="95">
        <f t="shared" si="151"/>
        <v>3230156.59</v>
      </c>
      <c r="D1844" s="43">
        <f t="shared" si="153"/>
        <v>60115.08</v>
      </c>
      <c r="E1844" s="44">
        <v>360925.49</v>
      </c>
      <c r="F1844" s="48"/>
      <c r="G1844" s="48"/>
      <c r="H1844" s="45">
        <v>1910588.22</v>
      </c>
      <c r="I1844" s="45">
        <v>898527.8</v>
      </c>
      <c r="J1844" s="48"/>
      <c r="K1844" s="44"/>
      <c r="L1844" s="30"/>
      <c r="M1844" s="44"/>
      <c r="N1844" s="44"/>
      <c r="O1844" s="44"/>
      <c r="P1844" s="44"/>
      <c r="Q1844" s="47"/>
      <c r="R1844" s="44"/>
      <c r="S1844" s="44"/>
    </row>
    <row r="1845" spans="1:19" hidden="1" x14ac:dyDescent="0.25">
      <c r="A1845" s="35">
        <v>343</v>
      </c>
      <c r="B1845" s="46" t="s">
        <v>981</v>
      </c>
      <c r="C1845" s="95">
        <f t="shared" ref="C1845:C1865" si="154">ROUND(SUM(D1845+E1845+F1845+G1845+H1845+I1845+J1845+K1845+M1845+O1845+P1845+Q1845+R1845+S1845),2)</f>
        <v>30015722.52</v>
      </c>
      <c r="D1845" s="43">
        <f t="shared" si="153"/>
        <v>599530.02</v>
      </c>
      <c r="E1845" s="44">
        <v>1400771.07</v>
      </c>
      <c r="F1845" s="44"/>
      <c r="G1845" s="44"/>
      <c r="H1845" s="44"/>
      <c r="I1845" s="44"/>
      <c r="J1845" s="44"/>
      <c r="K1845" s="44"/>
      <c r="L1845" s="30"/>
      <c r="M1845" s="44"/>
      <c r="N1845" s="44" t="s">
        <v>54</v>
      </c>
      <c r="O1845" s="45">
        <v>16206576.42</v>
      </c>
      <c r="P1845" s="44"/>
      <c r="Q1845" s="47">
        <v>11808845.01</v>
      </c>
      <c r="R1845" s="44"/>
      <c r="S1845" s="44"/>
    </row>
    <row r="1846" spans="1:19" hidden="1" x14ac:dyDescent="0.25">
      <c r="A1846" s="35">
        <v>344</v>
      </c>
      <c r="B1846" s="46" t="s">
        <v>982</v>
      </c>
      <c r="C1846" s="95">
        <f t="shared" si="154"/>
        <v>8725999.4299999997</v>
      </c>
      <c r="D1846" s="43">
        <f t="shared" si="153"/>
        <v>166475.04999999999</v>
      </c>
      <c r="E1846" s="44">
        <v>780316.53</v>
      </c>
      <c r="F1846" s="44"/>
      <c r="G1846" s="44"/>
      <c r="H1846" s="44"/>
      <c r="I1846" s="44"/>
      <c r="J1846" s="44"/>
      <c r="K1846" s="44"/>
      <c r="L1846" s="30"/>
      <c r="M1846" s="44"/>
      <c r="N1846" s="44" t="s">
        <v>54</v>
      </c>
      <c r="O1846" s="45">
        <v>4929215.75</v>
      </c>
      <c r="P1846" s="47">
        <v>2849992.1</v>
      </c>
      <c r="Q1846" s="45"/>
      <c r="R1846" s="44"/>
      <c r="S1846" s="44"/>
    </row>
    <row r="1847" spans="1:19" hidden="1" x14ac:dyDescent="0.25">
      <c r="A1847" s="35">
        <v>345</v>
      </c>
      <c r="B1847" s="46" t="s">
        <v>502</v>
      </c>
      <c r="C1847" s="95">
        <f t="shared" si="154"/>
        <v>3329941.66</v>
      </c>
      <c r="D1847" s="43">
        <f t="shared" si="153"/>
        <v>69767.72</v>
      </c>
      <c r="E1847" s="44"/>
      <c r="F1847" s="44"/>
      <c r="G1847" s="47">
        <v>3260173.94</v>
      </c>
      <c r="H1847" s="44"/>
      <c r="I1847" s="44"/>
      <c r="J1847" s="44"/>
      <c r="K1847" s="44"/>
      <c r="L1847" s="30"/>
      <c r="M1847" s="44"/>
      <c r="N1847" s="44"/>
      <c r="O1847" s="48"/>
      <c r="P1847" s="44"/>
      <c r="Q1847" s="48"/>
      <c r="R1847" s="44"/>
      <c r="S1847" s="44"/>
    </row>
    <row r="1848" spans="1:19" hidden="1" x14ac:dyDescent="0.25">
      <c r="A1848" s="35">
        <v>346</v>
      </c>
      <c r="B1848" s="46" t="s">
        <v>504</v>
      </c>
      <c r="C1848" s="95">
        <f t="shared" si="154"/>
        <v>23012027.170000002</v>
      </c>
      <c r="D1848" s="43">
        <f t="shared" si="153"/>
        <v>482139.59</v>
      </c>
      <c r="E1848" s="44"/>
      <c r="F1848" s="45">
        <v>2107083.98</v>
      </c>
      <c r="G1848" s="47">
        <v>4719273.8499999996</v>
      </c>
      <c r="H1848" s="47">
        <v>2547216.0699999998</v>
      </c>
      <c r="I1848" s="47">
        <v>1145665.2</v>
      </c>
      <c r="J1848" s="47">
        <v>1704753.22</v>
      </c>
      <c r="K1848" s="44"/>
      <c r="L1848" s="30"/>
      <c r="M1848" s="44"/>
      <c r="N1848" s="44" t="s">
        <v>54</v>
      </c>
      <c r="O1848" s="45">
        <v>10305895.26</v>
      </c>
      <c r="P1848" s="44"/>
      <c r="Q1848" s="48"/>
      <c r="R1848" s="44"/>
      <c r="S1848" s="44"/>
    </row>
    <row r="1849" spans="1:19" hidden="1" x14ac:dyDescent="0.25">
      <c r="A1849" s="35">
        <v>347</v>
      </c>
      <c r="B1849" s="46" t="s">
        <v>887</v>
      </c>
      <c r="C1849" s="95">
        <f t="shared" si="154"/>
        <v>30950706.219999999</v>
      </c>
      <c r="D1849" s="43">
        <f t="shared" si="153"/>
        <v>648467.9</v>
      </c>
      <c r="E1849" s="44"/>
      <c r="F1849" s="44"/>
      <c r="G1849" s="44"/>
      <c r="H1849" s="44"/>
      <c r="I1849" s="44"/>
      <c r="J1849" s="44"/>
      <c r="K1849" s="44"/>
      <c r="L1849" s="30"/>
      <c r="M1849" s="44"/>
      <c r="N1849" s="44" t="s">
        <v>54</v>
      </c>
      <c r="O1849" s="45">
        <v>16990092.800000001</v>
      </c>
      <c r="P1849" s="44"/>
      <c r="Q1849" s="47">
        <v>13312145.52</v>
      </c>
      <c r="R1849" s="44"/>
      <c r="S1849" s="44"/>
    </row>
    <row r="1850" spans="1:19" hidden="1" x14ac:dyDescent="0.25">
      <c r="A1850" s="35">
        <v>348</v>
      </c>
      <c r="B1850" s="46" t="s">
        <v>888</v>
      </c>
      <c r="C1850" s="95">
        <f t="shared" si="154"/>
        <v>29146781.149999999</v>
      </c>
      <c r="D1850" s="43">
        <f t="shared" si="153"/>
        <v>610672.72</v>
      </c>
      <c r="E1850" s="44"/>
      <c r="F1850" s="44"/>
      <c r="G1850" s="44"/>
      <c r="H1850" s="44"/>
      <c r="I1850" s="44"/>
      <c r="J1850" s="44"/>
      <c r="K1850" s="44"/>
      <c r="L1850" s="30"/>
      <c r="M1850" s="44"/>
      <c r="N1850" s="44" t="s">
        <v>54</v>
      </c>
      <c r="O1850" s="45">
        <v>13653873.6</v>
      </c>
      <c r="P1850" s="44"/>
      <c r="Q1850" s="47">
        <v>14882234.83</v>
      </c>
      <c r="R1850" s="44"/>
      <c r="S1850" s="44"/>
    </row>
    <row r="1851" spans="1:19" hidden="1" x14ac:dyDescent="0.25">
      <c r="A1851" s="35">
        <v>349</v>
      </c>
      <c r="B1851" s="46" t="s">
        <v>889</v>
      </c>
      <c r="C1851" s="95">
        <f t="shared" si="154"/>
        <v>20590911.09</v>
      </c>
      <c r="D1851" s="43">
        <f t="shared" si="153"/>
        <v>431413.25</v>
      </c>
      <c r="E1851" s="44"/>
      <c r="F1851" s="44"/>
      <c r="G1851" s="48"/>
      <c r="H1851" s="44"/>
      <c r="I1851" s="44"/>
      <c r="J1851" s="44"/>
      <c r="K1851" s="44"/>
      <c r="L1851" s="30"/>
      <c r="M1851" s="44"/>
      <c r="N1851" s="44" t="s">
        <v>54</v>
      </c>
      <c r="O1851" s="47">
        <v>8356648.7999999998</v>
      </c>
      <c r="P1851" s="44"/>
      <c r="Q1851" s="45">
        <v>11802849.039999999</v>
      </c>
      <c r="R1851" s="44"/>
      <c r="S1851" s="44"/>
    </row>
    <row r="1852" spans="1:19" hidden="1" x14ac:dyDescent="0.25">
      <c r="A1852" s="35">
        <v>350</v>
      </c>
      <c r="B1852" s="46" t="s">
        <v>890</v>
      </c>
      <c r="C1852" s="95">
        <f t="shared" si="154"/>
        <v>6398010.3600000003</v>
      </c>
      <c r="D1852" s="43">
        <f t="shared" si="153"/>
        <v>134048.78</v>
      </c>
      <c r="E1852" s="44"/>
      <c r="F1852" s="44"/>
      <c r="G1852" s="44"/>
      <c r="H1852" s="44"/>
      <c r="I1852" s="44"/>
      <c r="J1852" s="44"/>
      <c r="K1852" s="44"/>
      <c r="L1852" s="30"/>
      <c r="M1852" s="44"/>
      <c r="N1852" s="44" t="s">
        <v>54</v>
      </c>
      <c r="O1852" s="45">
        <v>5564763.5999999996</v>
      </c>
      <c r="P1852" s="44"/>
      <c r="Q1852" s="45">
        <v>699197.98</v>
      </c>
      <c r="R1852" s="44"/>
      <c r="S1852" s="44"/>
    </row>
    <row r="1853" spans="1:19" hidden="1" x14ac:dyDescent="0.25">
      <c r="A1853" s="35">
        <v>351</v>
      </c>
      <c r="B1853" s="46" t="s">
        <v>505</v>
      </c>
      <c r="C1853" s="95">
        <f t="shared" si="154"/>
        <v>34986373.579999998</v>
      </c>
      <c r="D1853" s="43">
        <f t="shared" si="153"/>
        <v>733021.73</v>
      </c>
      <c r="E1853" s="44"/>
      <c r="F1853" s="47">
        <v>2909390.05</v>
      </c>
      <c r="G1853" s="47">
        <v>6339096.9299999997</v>
      </c>
      <c r="H1853" s="47">
        <v>2219768.3199999998</v>
      </c>
      <c r="I1853" s="47">
        <v>5027286.2300000004</v>
      </c>
      <c r="J1853" s="47">
        <v>3553110.54</v>
      </c>
      <c r="K1853" s="44"/>
      <c r="L1853" s="30"/>
      <c r="M1853" s="44"/>
      <c r="N1853" s="44" t="s">
        <v>54</v>
      </c>
      <c r="O1853" s="45">
        <v>14204699.779999999</v>
      </c>
      <c r="P1853" s="44"/>
      <c r="Q1853" s="48"/>
      <c r="R1853" s="44"/>
      <c r="S1853" s="44"/>
    </row>
    <row r="1854" spans="1:19" hidden="1" x14ac:dyDescent="0.25">
      <c r="A1854" s="35">
        <v>352</v>
      </c>
      <c r="B1854" s="46" t="s">
        <v>506</v>
      </c>
      <c r="C1854" s="95">
        <f t="shared" si="154"/>
        <v>12622241.49</v>
      </c>
      <c r="D1854" s="43">
        <f t="shared" si="153"/>
        <v>264456.59999999998</v>
      </c>
      <c r="E1854" s="44"/>
      <c r="F1854" s="47">
        <v>1051210.32</v>
      </c>
      <c r="G1854" s="47">
        <v>2305365.0699999998</v>
      </c>
      <c r="H1854" s="44"/>
      <c r="I1854" s="44"/>
      <c r="J1854" s="44"/>
      <c r="K1854" s="44"/>
      <c r="L1854" s="30"/>
      <c r="M1854" s="44"/>
      <c r="N1854" s="44" t="s">
        <v>54</v>
      </c>
      <c r="O1854" s="45">
        <v>4102864.11</v>
      </c>
      <c r="P1854" s="44"/>
      <c r="Q1854" s="45">
        <v>4898345.3899999997</v>
      </c>
      <c r="R1854" s="44"/>
      <c r="S1854" s="44"/>
    </row>
    <row r="1855" spans="1:19" hidden="1" x14ac:dyDescent="0.25">
      <c r="A1855" s="35">
        <v>353</v>
      </c>
      <c r="B1855" s="46" t="s">
        <v>507</v>
      </c>
      <c r="C1855" s="95">
        <f t="shared" si="154"/>
        <v>9578226.1400000006</v>
      </c>
      <c r="D1855" s="43">
        <f t="shared" si="153"/>
        <v>200679.5</v>
      </c>
      <c r="E1855" s="44"/>
      <c r="F1855" s="45">
        <v>2386224.46</v>
      </c>
      <c r="G1855" s="48"/>
      <c r="H1855" s="44"/>
      <c r="I1855" s="44"/>
      <c r="J1855" s="44"/>
      <c r="K1855" s="44"/>
      <c r="L1855" s="30"/>
      <c r="M1855" s="44"/>
      <c r="N1855" s="44"/>
      <c r="O1855" s="48"/>
      <c r="P1855" s="44"/>
      <c r="Q1855" s="45">
        <v>6991322.1799999997</v>
      </c>
      <c r="R1855" s="44"/>
      <c r="S1855" s="44"/>
    </row>
    <row r="1856" spans="1:19" hidden="1" x14ac:dyDescent="0.25">
      <c r="A1856" s="35">
        <v>354</v>
      </c>
      <c r="B1856" s="46" t="s">
        <v>508</v>
      </c>
      <c r="C1856" s="95">
        <f t="shared" si="154"/>
        <v>21627150.670000002</v>
      </c>
      <c r="D1856" s="43">
        <f t="shared" si="153"/>
        <v>453124.17</v>
      </c>
      <c r="E1856" s="44"/>
      <c r="F1856" s="48"/>
      <c r="G1856" s="48"/>
      <c r="H1856" s="48">
        <v>5638576.9400000004</v>
      </c>
      <c r="I1856" s="48">
        <v>2696464.97</v>
      </c>
      <c r="J1856" s="45">
        <v>3158536.28</v>
      </c>
      <c r="K1856" s="44"/>
      <c r="L1856" s="30"/>
      <c r="M1856" s="44"/>
      <c r="N1856" s="44" t="s">
        <v>54</v>
      </c>
      <c r="O1856" s="45">
        <v>9680448.3100000005</v>
      </c>
      <c r="P1856" s="44"/>
      <c r="Q1856" s="47"/>
      <c r="R1856" s="44"/>
      <c r="S1856" s="44"/>
    </row>
    <row r="1857" spans="1:20" hidden="1" x14ac:dyDescent="0.25">
      <c r="A1857" s="35">
        <v>355</v>
      </c>
      <c r="B1857" s="46" t="s">
        <v>509</v>
      </c>
      <c r="C1857" s="95">
        <f t="shared" si="154"/>
        <v>21907160.920000002</v>
      </c>
      <c r="D1857" s="43">
        <f t="shared" si="153"/>
        <v>458990.84</v>
      </c>
      <c r="E1857" s="44"/>
      <c r="F1857" s="48"/>
      <c r="G1857" s="48"/>
      <c r="H1857" s="44">
        <v>5711580.5099999998</v>
      </c>
      <c r="I1857" s="44">
        <v>2731376.54</v>
      </c>
      <c r="J1857" s="47">
        <v>3199430.37</v>
      </c>
      <c r="K1857" s="44"/>
      <c r="L1857" s="30"/>
      <c r="M1857" s="44"/>
      <c r="N1857" s="44" t="s">
        <v>54</v>
      </c>
      <c r="O1857" s="45">
        <v>9805782.6600000001</v>
      </c>
      <c r="P1857" s="44"/>
      <c r="Q1857" s="45"/>
      <c r="R1857" s="44"/>
      <c r="S1857" s="44"/>
    </row>
    <row r="1858" spans="1:20" hidden="1" x14ac:dyDescent="0.25">
      <c r="A1858" s="35">
        <v>356</v>
      </c>
      <c r="B1858" s="46" t="s">
        <v>510</v>
      </c>
      <c r="C1858" s="95">
        <f t="shared" si="154"/>
        <v>3391659.92</v>
      </c>
      <c r="D1858" s="43">
        <f t="shared" si="153"/>
        <v>71060.820000000007</v>
      </c>
      <c r="E1858" s="44"/>
      <c r="F1858" s="45">
        <v>3320599.1</v>
      </c>
      <c r="G1858" s="44"/>
      <c r="H1858" s="44"/>
      <c r="I1858" s="44"/>
      <c r="J1858" s="44"/>
      <c r="K1858" s="44"/>
      <c r="L1858" s="30"/>
      <c r="M1858" s="44"/>
      <c r="N1858" s="44"/>
      <c r="O1858" s="44"/>
      <c r="P1858" s="44"/>
      <c r="Q1858" s="48"/>
      <c r="R1858" s="44"/>
      <c r="S1858" s="44"/>
    </row>
    <row r="1859" spans="1:20" hidden="1" x14ac:dyDescent="0.25">
      <c r="A1859" s="35">
        <v>357</v>
      </c>
      <c r="B1859" s="46" t="s">
        <v>892</v>
      </c>
      <c r="C1859" s="95">
        <f t="shared" si="154"/>
        <v>16890488.66</v>
      </c>
      <c r="D1859" s="43">
        <f t="shared" si="153"/>
        <v>353883.35</v>
      </c>
      <c r="E1859" s="44"/>
      <c r="F1859" s="44"/>
      <c r="G1859" s="44"/>
      <c r="H1859" s="44"/>
      <c r="I1859" s="44"/>
      <c r="J1859" s="48"/>
      <c r="K1859" s="44"/>
      <c r="L1859" s="30"/>
      <c r="M1859" s="44"/>
      <c r="N1859" s="44" t="s">
        <v>54</v>
      </c>
      <c r="O1859" s="45">
        <v>9566222.5999999996</v>
      </c>
      <c r="P1859" s="44"/>
      <c r="Q1859" s="45">
        <v>6970382.71</v>
      </c>
      <c r="R1859" s="44"/>
      <c r="S1859" s="44"/>
    </row>
    <row r="1860" spans="1:20" hidden="1" x14ac:dyDescent="0.25">
      <c r="A1860" s="35">
        <v>358</v>
      </c>
      <c r="B1860" s="46" t="s">
        <v>894</v>
      </c>
      <c r="C1860" s="95">
        <f t="shared" si="154"/>
        <v>4713847.6500000004</v>
      </c>
      <c r="D1860" s="43">
        <f t="shared" si="153"/>
        <v>98762.82</v>
      </c>
      <c r="E1860" s="44"/>
      <c r="F1860" s="48"/>
      <c r="G1860" s="44"/>
      <c r="H1860" s="44"/>
      <c r="I1860" s="44"/>
      <c r="J1860" s="44"/>
      <c r="K1860" s="44"/>
      <c r="L1860" s="30"/>
      <c r="M1860" s="44"/>
      <c r="N1860" s="44"/>
      <c r="O1860" s="44"/>
      <c r="P1860" s="44"/>
      <c r="Q1860" s="47">
        <v>4615084.83</v>
      </c>
      <c r="R1860" s="44"/>
      <c r="S1860" s="44"/>
    </row>
    <row r="1861" spans="1:20" hidden="1" x14ac:dyDescent="0.25">
      <c r="A1861" s="35">
        <v>359</v>
      </c>
      <c r="B1861" s="46" t="s">
        <v>1144</v>
      </c>
      <c r="C1861" s="95">
        <f t="shared" si="154"/>
        <v>27865958.32</v>
      </c>
      <c r="D1861" s="43">
        <v>167572.64000000001</v>
      </c>
      <c r="E1861" s="44"/>
      <c r="F1861" s="47"/>
      <c r="G1861" s="44"/>
      <c r="H1861" s="44"/>
      <c r="I1861" s="44"/>
      <c r="J1861" s="44"/>
      <c r="K1861" s="44"/>
      <c r="L1861" s="30"/>
      <c r="M1861" s="44"/>
      <c r="N1861" s="44"/>
      <c r="O1861" s="44"/>
      <c r="P1861" s="44"/>
      <c r="Q1861" s="47">
        <v>21078318.960000001</v>
      </c>
      <c r="R1861" s="44">
        <v>6620066.7199999997</v>
      </c>
      <c r="S1861" s="44"/>
    </row>
    <row r="1862" spans="1:20" hidden="1" x14ac:dyDescent="0.25">
      <c r="A1862" s="35">
        <v>360</v>
      </c>
      <c r="B1862" s="46" t="s">
        <v>511</v>
      </c>
      <c r="C1862" s="95">
        <f t="shared" si="154"/>
        <v>19216915.25</v>
      </c>
      <c r="D1862" s="43">
        <f>ROUND((F1862+G1862+H1862+I1862+J1862+K1862+M1862+O1862+P1862+Q1862+R1862+S1862)*0.0214,2)</f>
        <v>402625.79</v>
      </c>
      <c r="E1862" s="44"/>
      <c r="F1862" s="47">
        <v>3105392.89</v>
      </c>
      <c r="G1862" s="45">
        <v>8689907.4100000001</v>
      </c>
      <c r="H1862" s="47">
        <v>2715239.21</v>
      </c>
      <c r="I1862" s="47">
        <v>2189458.58</v>
      </c>
      <c r="J1862" s="47">
        <v>2114291.37</v>
      </c>
      <c r="K1862" s="44"/>
      <c r="L1862" s="30"/>
      <c r="M1862" s="44"/>
      <c r="N1862" s="44"/>
      <c r="O1862" s="44"/>
      <c r="P1862" s="44"/>
      <c r="Q1862" s="44"/>
      <c r="R1862" s="44"/>
      <c r="S1862" s="44"/>
    </row>
    <row r="1863" spans="1:20" hidden="1" x14ac:dyDescent="0.25">
      <c r="A1863" s="35">
        <v>361</v>
      </c>
      <c r="B1863" s="46" t="s">
        <v>514</v>
      </c>
      <c r="C1863" s="95">
        <f t="shared" si="154"/>
        <v>14716103.949999999</v>
      </c>
      <c r="D1863" s="43">
        <f>ROUND((F1863+G1863+H1863+I1863+J1863+K1863+M1863+O1863+P1863+Q1863+R1863+S1863)*0.0214,2)</f>
        <v>308326.44</v>
      </c>
      <c r="E1863" s="44"/>
      <c r="F1863" s="47">
        <v>4222209.8499999996</v>
      </c>
      <c r="G1863" s="47">
        <v>3002203.03</v>
      </c>
      <c r="H1863" s="47">
        <v>2898750.93</v>
      </c>
      <c r="I1863" s="47">
        <v>1233122.8700000001</v>
      </c>
      <c r="J1863" s="47">
        <v>3051490.83</v>
      </c>
      <c r="K1863" s="44"/>
      <c r="L1863" s="30"/>
      <c r="M1863" s="44"/>
      <c r="N1863" s="44"/>
      <c r="O1863" s="44"/>
      <c r="P1863" s="44"/>
      <c r="Q1863" s="48"/>
      <c r="R1863" s="44"/>
      <c r="S1863" s="44"/>
    </row>
    <row r="1864" spans="1:20" hidden="1" x14ac:dyDescent="0.25">
      <c r="A1864" s="35">
        <v>362</v>
      </c>
      <c r="B1864" s="46" t="s">
        <v>517</v>
      </c>
      <c r="C1864" s="95">
        <f t="shared" si="154"/>
        <v>11349211.220000001</v>
      </c>
      <c r="D1864" s="43">
        <v>19374.02</v>
      </c>
      <c r="E1864" s="44"/>
      <c r="F1864" s="45"/>
      <c r="G1864" s="44"/>
      <c r="H1864" s="44"/>
      <c r="I1864" s="44"/>
      <c r="J1864" s="44"/>
      <c r="K1864" s="44"/>
      <c r="L1864" s="30"/>
      <c r="M1864" s="44"/>
      <c r="N1864" s="44"/>
      <c r="O1864" s="44"/>
      <c r="P1864" s="44"/>
      <c r="Q1864" s="45"/>
      <c r="R1864" s="44">
        <v>11329837.199999999</v>
      </c>
      <c r="S1864" s="44"/>
    </row>
    <row r="1865" spans="1:20" hidden="1" x14ac:dyDescent="0.25">
      <c r="A1865" s="35">
        <v>363</v>
      </c>
      <c r="B1865" s="46" t="s">
        <v>983</v>
      </c>
      <c r="C1865" s="95">
        <f t="shared" si="154"/>
        <v>16591166.539999999</v>
      </c>
      <c r="D1865" s="43">
        <f t="shared" ref="D1865:D1875" si="155">ROUND((F1865+G1865+H1865+I1865+J1865+K1865+M1865+O1865+P1865+Q1865+R1865+S1865)*0.0214,2)</f>
        <v>331389.74</v>
      </c>
      <c r="E1865" s="44">
        <v>774275.09</v>
      </c>
      <c r="F1865" s="48"/>
      <c r="G1865" s="48"/>
      <c r="H1865" s="48"/>
      <c r="I1865" s="48"/>
      <c r="J1865" s="48"/>
      <c r="K1865" s="44"/>
      <c r="L1865" s="30"/>
      <c r="M1865" s="44"/>
      <c r="N1865" s="44" t="s">
        <v>54</v>
      </c>
      <c r="O1865" s="45">
        <v>7396658.4699999997</v>
      </c>
      <c r="P1865" s="47">
        <v>2699303.14</v>
      </c>
      <c r="Q1865" s="45">
        <v>5389540.0999999996</v>
      </c>
      <c r="R1865" s="44"/>
      <c r="S1865" s="44"/>
    </row>
    <row r="1866" spans="1:20" hidden="1" x14ac:dyDescent="0.25">
      <c r="A1866" s="35">
        <v>364</v>
      </c>
      <c r="B1866" s="46" t="s">
        <v>899</v>
      </c>
      <c r="C1866" s="95">
        <f t="shared" ref="C1866:C1884" si="156">ROUND(SUM(D1866+E1866+F1866+G1866+H1866+I1866+J1866+K1866+M1866+O1866+P1866+Q1866+R1866+S1866),2)</f>
        <v>2451957.61</v>
      </c>
      <c r="D1866" s="43">
        <f t="shared" si="155"/>
        <v>51372.52</v>
      </c>
      <c r="E1866" s="44"/>
      <c r="F1866" s="48"/>
      <c r="G1866" s="48"/>
      <c r="H1866" s="48"/>
      <c r="I1866" s="48"/>
      <c r="J1866" s="48"/>
      <c r="K1866" s="44"/>
      <c r="L1866" s="30"/>
      <c r="M1866" s="44"/>
      <c r="N1866" s="44"/>
      <c r="O1866" s="44"/>
      <c r="P1866" s="47">
        <v>2400585.09</v>
      </c>
      <c r="Q1866" s="44"/>
      <c r="R1866" s="44"/>
      <c r="S1866" s="44"/>
    </row>
    <row r="1867" spans="1:20" hidden="1" x14ac:dyDescent="0.25">
      <c r="A1867" s="35">
        <v>365</v>
      </c>
      <c r="B1867" s="46" t="s">
        <v>520</v>
      </c>
      <c r="C1867" s="95">
        <f t="shared" si="156"/>
        <v>5100564.88</v>
      </c>
      <c r="D1867" s="43">
        <f t="shared" si="155"/>
        <v>106865.17</v>
      </c>
      <c r="E1867" s="44"/>
      <c r="F1867" s="44"/>
      <c r="G1867" s="47">
        <v>2446287.38</v>
      </c>
      <c r="H1867" s="47">
        <v>1235012.5900000001</v>
      </c>
      <c r="I1867" s="47">
        <v>647001.53</v>
      </c>
      <c r="J1867" s="47">
        <v>665398.21</v>
      </c>
      <c r="K1867" s="44"/>
      <c r="L1867" s="30"/>
      <c r="M1867" s="44"/>
      <c r="N1867" s="44"/>
      <c r="O1867" s="48"/>
      <c r="P1867" s="47"/>
      <c r="Q1867" s="44"/>
      <c r="R1867" s="44"/>
      <c r="S1867" s="44"/>
    </row>
    <row r="1868" spans="1:20" hidden="1" x14ac:dyDescent="0.25">
      <c r="A1868" s="35">
        <v>366</v>
      </c>
      <c r="B1868" s="46" t="s">
        <v>1001</v>
      </c>
      <c r="C1868" s="95">
        <f t="shared" si="156"/>
        <v>13924169.67</v>
      </c>
      <c r="D1868" s="43">
        <f t="shared" si="155"/>
        <v>291734.12</v>
      </c>
      <c r="E1868" s="44"/>
      <c r="F1868" s="48"/>
      <c r="G1868" s="44"/>
      <c r="H1868" s="44"/>
      <c r="I1868" s="44"/>
      <c r="J1868" s="44"/>
      <c r="K1868" s="44"/>
      <c r="L1868" s="30"/>
      <c r="M1868" s="44"/>
      <c r="N1868" s="44"/>
      <c r="O1868" s="44"/>
      <c r="P1868" s="47"/>
      <c r="Q1868" s="44">
        <v>13632435.550000001</v>
      </c>
      <c r="R1868" s="44"/>
      <c r="S1868" s="44"/>
    </row>
    <row r="1869" spans="1:20" hidden="1" x14ac:dyDescent="0.25">
      <c r="A1869" s="35">
        <v>367</v>
      </c>
      <c r="B1869" s="46" t="s">
        <v>903</v>
      </c>
      <c r="C1869" s="95">
        <f t="shared" si="156"/>
        <v>13049399.890000001</v>
      </c>
      <c r="D1869" s="43">
        <f t="shared" si="155"/>
        <v>273406.26</v>
      </c>
      <c r="E1869" s="44"/>
      <c r="F1869" s="45">
        <v>2514467.4300000002</v>
      </c>
      <c r="G1869" s="48"/>
      <c r="H1869" s="44"/>
      <c r="I1869" s="44"/>
      <c r="J1869" s="48"/>
      <c r="K1869" s="44"/>
      <c r="L1869" s="30"/>
      <c r="M1869" s="44"/>
      <c r="N1869" s="44" t="s">
        <v>54</v>
      </c>
      <c r="O1869" s="47">
        <v>10261526.199999999</v>
      </c>
      <c r="P1869" s="44"/>
      <c r="Q1869" s="47"/>
      <c r="R1869" s="44"/>
      <c r="S1869" s="44"/>
      <c r="T1869" s="88"/>
    </row>
    <row r="1870" spans="1:20" hidden="1" x14ac:dyDescent="0.25">
      <c r="A1870" s="35">
        <v>368</v>
      </c>
      <c r="B1870" s="46" t="s">
        <v>904</v>
      </c>
      <c r="C1870" s="95">
        <f t="shared" si="156"/>
        <v>6956574.7000000002</v>
      </c>
      <c r="D1870" s="43">
        <f t="shared" si="155"/>
        <v>145751.60999999999</v>
      </c>
      <c r="E1870" s="44"/>
      <c r="F1870" s="45">
        <v>2441328.23</v>
      </c>
      <c r="G1870" s="48"/>
      <c r="H1870" s="44"/>
      <c r="I1870" s="44"/>
      <c r="J1870" s="44"/>
      <c r="K1870" s="44"/>
      <c r="L1870" s="30"/>
      <c r="M1870" s="44"/>
      <c r="N1870" s="44"/>
      <c r="O1870" s="48"/>
      <c r="P1870" s="44"/>
      <c r="Q1870" s="45">
        <v>4369494.8600000003</v>
      </c>
      <c r="R1870" s="44"/>
      <c r="S1870" s="44"/>
    </row>
    <row r="1871" spans="1:20" hidden="1" x14ac:dyDescent="0.25">
      <c r="A1871" s="35">
        <v>369</v>
      </c>
      <c r="B1871" s="46" t="s">
        <v>908</v>
      </c>
      <c r="C1871" s="95">
        <f t="shared" si="156"/>
        <v>7924426.0099999998</v>
      </c>
      <c r="D1871" s="43">
        <f t="shared" si="155"/>
        <v>166029.68</v>
      </c>
      <c r="E1871" s="44"/>
      <c r="F1871" s="44"/>
      <c r="G1871" s="48"/>
      <c r="H1871" s="44"/>
      <c r="I1871" s="44"/>
      <c r="J1871" s="44"/>
      <c r="K1871" s="44"/>
      <c r="L1871" s="30"/>
      <c r="M1871" s="44"/>
      <c r="N1871" s="44" t="s">
        <v>54</v>
      </c>
      <c r="O1871" s="45">
        <v>7758396.3300000001</v>
      </c>
      <c r="P1871" s="44"/>
      <c r="Q1871" s="45"/>
      <c r="R1871" s="44"/>
      <c r="S1871" s="44"/>
    </row>
    <row r="1872" spans="1:20" hidden="1" x14ac:dyDescent="0.25">
      <c r="A1872" s="35">
        <v>370</v>
      </c>
      <c r="B1872" s="46" t="s">
        <v>909</v>
      </c>
      <c r="C1872" s="95">
        <f t="shared" si="156"/>
        <v>8598514.5399999991</v>
      </c>
      <c r="D1872" s="43">
        <f t="shared" si="155"/>
        <v>180152.94</v>
      </c>
      <c r="E1872" s="44"/>
      <c r="F1872" s="47">
        <v>3251867.94</v>
      </c>
      <c r="G1872" s="48"/>
      <c r="H1872" s="44"/>
      <c r="I1872" s="44"/>
      <c r="J1872" s="44"/>
      <c r="K1872" s="44"/>
      <c r="L1872" s="30"/>
      <c r="M1872" s="44"/>
      <c r="N1872" s="44"/>
      <c r="O1872" s="48"/>
      <c r="P1872" s="44"/>
      <c r="Q1872" s="45">
        <v>5166493.66</v>
      </c>
      <c r="R1872" s="44"/>
      <c r="S1872" s="44"/>
    </row>
    <row r="1873" spans="1:19" hidden="1" x14ac:dyDescent="0.25">
      <c r="A1873" s="35">
        <v>371</v>
      </c>
      <c r="B1873" s="46" t="s">
        <v>910</v>
      </c>
      <c r="C1873" s="95">
        <f t="shared" si="156"/>
        <v>16723494.15</v>
      </c>
      <c r="D1873" s="43">
        <f t="shared" si="155"/>
        <v>350384.55</v>
      </c>
      <c r="E1873" s="44"/>
      <c r="F1873" s="44"/>
      <c r="G1873" s="44"/>
      <c r="H1873" s="44"/>
      <c r="I1873" s="44"/>
      <c r="J1873" s="44"/>
      <c r="K1873" s="44"/>
      <c r="L1873" s="30"/>
      <c r="M1873" s="44"/>
      <c r="N1873" s="44" t="s">
        <v>54</v>
      </c>
      <c r="O1873" s="45">
        <v>7042675</v>
      </c>
      <c r="P1873" s="44"/>
      <c r="Q1873" s="45">
        <v>9330434.5999999996</v>
      </c>
      <c r="R1873" s="44"/>
      <c r="S1873" s="44"/>
    </row>
    <row r="1874" spans="1:19" hidden="1" x14ac:dyDescent="0.25">
      <c r="A1874" s="35">
        <v>372</v>
      </c>
      <c r="B1874" s="46" t="s">
        <v>911</v>
      </c>
      <c r="C1874" s="95">
        <f t="shared" si="156"/>
        <v>33724689.149999999</v>
      </c>
      <c r="D1874" s="43">
        <f t="shared" si="155"/>
        <v>706587.38</v>
      </c>
      <c r="E1874" s="44"/>
      <c r="F1874" s="45">
        <v>3255684.12</v>
      </c>
      <c r="G1874" s="44"/>
      <c r="H1874" s="44"/>
      <c r="I1874" s="44"/>
      <c r="J1874" s="44"/>
      <c r="K1874" s="44"/>
      <c r="L1874" s="30"/>
      <c r="M1874" s="44"/>
      <c r="N1874" s="44" t="s">
        <v>54</v>
      </c>
      <c r="O1874" s="47">
        <v>14364562.710000001</v>
      </c>
      <c r="P1874" s="44"/>
      <c r="Q1874" s="45">
        <v>15397854.939999999</v>
      </c>
      <c r="R1874" s="44"/>
      <c r="S1874" s="44"/>
    </row>
    <row r="1875" spans="1:19" hidden="1" x14ac:dyDescent="0.25">
      <c r="A1875" s="35">
        <v>373</v>
      </c>
      <c r="B1875" s="46" t="s">
        <v>912</v>
      </c>
      <c r="C1875" s="95">
        <f t="shared" si="156"/>
        <v>23697769.579999998</v>
      </c>
      <c r="D1875" s="43">
        <f t="shared" si="155"/>
        <v>496507.02</v>
      </c>
      <c r="E1875" s="44"/>
      <c r="F1875" s="44"/>
      <c r="G1875" s="44"/>
      <c r="H1875" s="44"/>
      <c r="I1875" s="44"/>
      <c r="J1875" s="44"/>
      <c r="K1875" s="44"/>
      <c r="L1875" s="30"/>
      <c r="M1875" s="44"/>
      <c r="N1875" s="44" t="s">
        <v>54</v>
      </c>
      <c r="O1875" s="45">
        <v>7065012.0199999996</v>
      </c>
      <c r="P1875" s="44"/>
      <c r="Q1875" s="45">
        <v>16136250.539999999</v>
      </c>
      <c r="R1875" s="44"/>
      <c r="S1875" s="44"/>
    </row>
    <row r="1876" spans="1:19" hidden="1" x14ac:dyDescent="0.25">
      <c r="A1876" s="35">
        <v>374</v>
      </c>
      <c r="B1876" s="46" t="s">
        <v>917</v>
      </c>
      <c r="C1876" s="95">
        <f t="shared" si="156"/>
        <v>19460886.960000001</v>
      </c>
      <c r="D1876" s="43">
        <v>79917.040000000008</v>
      </c>
      <c r="E1876" s="44"/>
      <c r="F1876" s="48"/>
      <c r="G1876" s="48"/>
      <c r="H1876" s="44"/>
      <c r="I1876" s="44"/>
      <c r="J1876" s="44"/>
      <c r="K1876" s="44"/>
      <c r="L1876" s="30"/>
      <c r="M1876" s="44"/>
      <c r="N1876" s="44"/>
      <c r="O1876" s="45"/>
      <c r="P1876" s="44"/>
      <c r="Q1876" s="45"/>
      <c r="R1876" s="44">
        <v>19380969.920000002</v>
      </c>
      <c r="S1876" s="44"/>
    </row>
    <row r="1877" spans="1:19" hidden="1" x14ac:dyDescent="0.25">
      <c r="A1877" s="35">
        <v>375</v>
      </c>
      <c r="B1877" s="46" t="s">
        <v>523</v>
      </c>
      <c r="C1877" s="95">
        <f t="shared" si="156"/>
        <v>25893967.91</v>
      </c>
      <c r="D1877" s="43">
        <f>ROUND((F1877+G1877+H1877+I1877+J1877+K1877+M1877+O1877+P1877+Q1877+R1877+S1877)*0.0214,2)</f>
        <v>542520.96</v>
      </c>
      <c r="E1877" s="44"/>
      <c r="F1877" s="47">
        <v>1583081.28</v>
      </c>
      <c r="G1877" s="45">
        <v>2900000</v>
      </c>
      <c r="H1877" s="47">
        <v>1950000</v>
      </c>
      <c r="I1877" s="47">
        <v>750000</v>
      </c>
      <c r="J1877" s="47">
        <v>1599665.67</v>
      </c>
      <c r="K1877" s="44"/>
      <c r="L1877" s="30"/>
      <c r="M1877" s="44"/>
      <c r="N1877" s="44"/>
      <c r="O1877" s="45"/>
      <c r="P1877" s="47"/>
      <c r="Q1877" s="45"/>
      <c r="R1877" s="44">
        <v>16568700</v>
      </c>
      <c r="S1877" s="44"/>
    </row>
    <row r="1878" spans="1:19" hidden="1" x14ac:dyDescent="0.25">
      <c r="A1878" s="35">
        <v>376</v>
      </c>
      <c r="B1878" s="46" t="s">
        <v>529</v>
      </c>
      <c r="C1878" s="95">
        <f t="shared" si="156"/>
        <v>4614805.91</v>
      </c>
      <c r="D1878" s="43">
        <f>ROUND((F1878+G1878+H1878+I1878+J1878+K1878+M1878+O1878+P1878+Q1878+R1878+S1878)*0.0214,2)</f>
        <v>91735.16</v>
      </c>
      <c r="E1878" s="44">
        <v>236380.87</v>
      </c>
      <c r="F1878" s="48"/>
      <c r="G1878" s="48"/>
      <c r="H1878" s="45">
        <v>2117203.2400000002</v>
      </c>
      <c r="I1878" s="45">
        <v>487891.86</v>
      </c>
      <c r="J1878" s="45">
        <v>1681594.78</v>
      </c>
      <c r="K1878" s="48"/>
      <c r="L1878" s="23"/>
      <c r="M1878" s="48"/>
      <c r="N1878" s="48"/>
      <c r="O1878" s="48"/>
      <c r="P1878" s="48"/>
      <c r="Q1878" s="48"/>
      <c r="R1878" s="44"/>
      <c r="S1878" s="44"/>
    </row>
    <row r="1879" spans="1:19" hidden="1" x14ac:dyDescent="0.25">
      <c r="A1879" s="35">
        <v>377</v>
      </c>
      <c r="B1879" s="46" t="s">
        <v>984</v>
      </c>
      <c r="C1879" s="95">
        <f t="shared" si="156"/>
        <v>33282500.68</v>
      </c>
      <c r="D1879" s="43">
        <f>ROUND((F1879+G1879+H1879+I1879+J1879+K1879+M1879+O1879+P1879+Q1879+R1879+S1879)*0.0214,2)</f>
        <v>664780.21</v>
      </c>
      <c r="E1879" s="44">
        <v>1553224.78</v>
      </c>
      <c r="F1879" s="44"/>
      <c r="G1879" s="44"/>
      <c r="H1879" s="47">
        <v>7146612.5199999996</v>
      </c>
      <c r="I1879" s="47">
        <v>3360970.19</v>
      </c>
      <c r="J1879" s="47">
        <v>4063443.04</v>
      </c>
      <c r="K1879" s="44"/>
      <c r="L1879" s="30"/>
      <c r="M1879" s="44"/>
      <c r="N1879" s="48"/>
      <c r="O1879" s="48"/>
      <c r="P1879" s="44"/>
      <c r="Q1879" s="47">
        <v>16493469.939999999</v>
      </c>
      <c r="R1879" s="44"/>
      <c r="S1879" s="44"/>
    </row>
    <row r="1880" spans="1:19" hidden="1" x14ac:dyDescent="0.25">
      <c r="A1880" s="35">
        <v>378</v>
      </c>
      <c r="B1880" s="46" t="s">
        <v>985</v>
      </c>
      <c r="C1880" s="95">
        <f t="shared" si="156"/>
        <v>161726.03</v>
      </c>
      <c r="D1880" s="43"/>
      <c r="E1880" s="44">
        <v>161726.03</v>
      </c>
      <c r="F1880" s="44"/>
      <c r="G1880" s="44"/>
      <c r="H1880" s="45"/>
      <c r="I1880" s="45"/>
      <c r="J1880" s="45"/>
      <c r="K1880" s="44"/>
      <c r="L1880" s="30"/>
      <c r="M1880" s="44"/>
      <c r="N1880" s="44"/>
      <c r="O1880" s="44"/>
      <c r="P1880" s="44"/>
      <c r="Q1880" s="44"/>
      <c r="R1880" s="44"/>
      <c r="S1880" s="44"/>
    </row>
    <row r="1881" spans="1:19" hidden="1" x14ac:dyDescent="0.25">
      <c r="A1881" s="35">
        <v>379</v>
      </c>
      <c r="B1881" s="46" t="s">
        <v>986</v>
      </c>
      <c r="C1881" s="95">
        <f t="shared" si="156"/>
        <v>206092.04</v>
      </c>
      <c r="D1881" s="43"/>
      <c r="E1881" s="44">
        <v>206092.04</v>
      </c>
      <c r="F1881" s="47"/>
      <c r="G1881" s="44"/>
      <c r="H1881" s="48"/>
      <c r="I1881" s="48"/>
      <c r="J1881" s="48"/>
      <c r="K1881" s="44"/>
      <c r="L1881" s="30"/>
      <c r="M1881" s="44"/>
      <c r="N1881" s="44"/>
      <c r="O1881" s="44"/>
      <c r="P1881" s="44"/>
      <c r="Q1881" s="44"/>
      <c r="R1881" s="44"/>
      <c r="S1881" s="44"/>
    </row>
    <row r="1882" spans="1:19" hidden="1" x14ac:dyDescent="0.25">
      <c r="A1882" s="35">
        <v>380</v>
      </c>
      <c r="B1882" s="46" t="s">
        <v>530</v>
      </c>
      <c r="C1882" s="95">
        <f t="shared" si="156"/>
        <v>5666627.9299999997</v>
      </c>
      <c r="D1882" s="43">
        <f t="shared" ref="D1882:D1887" si="157">ROUND((F1882+G1882+H1882+I1882+J1882+K1882+M1882+O1882+P1882+Q1882+R1882+S1882)*0.0214,2)</f>
        <v>118725.12</v>
      </c>
      <c r="E1882" s="44"/>
      <c r="F1882" s="48">
        <v>3630150.15</v>
      </c>
      <c r="G1882" s="44"/>
      <c r="H1882" s="44">
        <v>1112903.69</v>
      </c>
      <c r="I1882" s="44">
        <v>385258.81</v>
      </c>
      <c r="J1882" s="44">
        <v>419590.16</v>
      </c>
      <c r="K1882" s="44"/>
      <c r="L1882" s="30"/>
      <c r="M1882" s="44"/>
      <c r="N1882" s="44"/>
      <c r="O1882" s="44"/>
      <c r="P1882" s="44"/>
      <c r="Q1882" s="47"/>
      <c r="R1882" s="44"/>
      <c r="S1882" s="44"/>
    </row>
    <row r="1883" spans="1:19" hidden="1" x14ac:dyDescent="0.25">
      <c r="A1883" s="35">
        <v>381</v>
      </c>
      <c r="B1883" s="46" t="s">
        <v>921</v>
      </c>
      <c r="C1883" s="95">
        <f t="shared" si="156"/>
        <v>19675953.800000001</v>
      </c>
      <c r="D1883" s="43">
        <f t="shared" si="157"/>
        <v>412243.4</v>
      </c>
      <c r="E1883" s="44"/>
      <c r="F1883" s="48"/>
      <c r="G1883" s="48"/>
      <c r="H1883" s="48"/>
      <c r="I1883" s="48"/>
      <c r="J1883" s="48"/>
      <c r="K1883" s="44"/>
      <c r="L1883" s="30"/>
      <c r="M1883" s="44"/>
      <c r="N1883" s="48" t="s">
        <v>54</v>
      </c>
      <c r="O1883" s="45">
        <v>19263710.399999999</v>
      </c>
      <c r="P1883" s="44"/>
      <c r="Q1883" s="48"/>
      <c r="R1883" s="44"/>
      <c r="S1883" s="44"/>
    </row>
    <row r="1884" spans="1:19" hidden="1" x14ac:dyDescent="0.25">
      <c r="A1884" s="35">
        <v>382</v>
      </c>
      <c r="B1884" s="46" t="s">
        <v>922</v>
      </c>
      <c r="C1884" s="95">
        <f t="shared" si="156"/>
        <v>11041069.35</v>
      </c>
      <c r="D1884" s="43">
        <f t="shared" si="157"/>
        <v>231328.46</v>
      </c>
      <c r="E1884" s="44"/>
      <c r="F1884" s="44"/>
      <c r="G1884" s="44"/>
      <c r="H1884" s="44"/>
      <c r="I1884" s="44"/>
      <c r="J1884" s="44"/>
      <c r="K1884" s="44"/>
      <c r="L1884" s="30"/>
      <c r="M1884" s="44"/>
      <c r="N1884" s="48" t="s">
        <v>54</v>
      </c>
      <c r="O1884" s="45">
        <v>5964086.3900000006</v>
      </c>
      <c r="P1884" s="44"/>
      <c r="Q1884" s="47"/>
      <c r="R1884" s="44">
        <v>4845654.5</v>
      </c>
      <c r="S1884" s="44"/>
    </row>
    <row r="1885" spans="1:19" hidden="1" x14ac:dyDescent="0.25">
      <c r="A1885" s="35">
        <v>383</v>
      </c>
      <c r="B1885" s="46" t="s">
        <v>987</v>
      </c>
      <c r="C1885" s="95">
        <f t="shared" ref="C1885:C1887" si="158">ROUND(SUM(D1885+E1885+F1885+G1885+H1885+I1885+J1885+K1885+M1885+O1885+P1885+Q1885+R1885+S1885),2)</f>
        <v>8672694.2699999996</v>
      </c>
      <c r="D1885" s="43">
        <f t="shared" si="157"/>
        <v>173227.23</v>
      </c>
      <c r="E1885" s="44">
        <v>404736.53</v>
      </c>
      <c r="F1885" s="44"/>
      <c r="G1885" s="44"/>
      <c r="H1885" s="44"/>
      <c r="I1885" s="44"/>
      <c r="J1885" s="44"/>
      <c r="K1885" s="44"/>
      <c r="L1885" s="30">
        <v>2</v>
      </c>
      <c r="M1885" s="47">
        <v>5030782.33</v>
      </c>
      <c r="N1885" s="48" t="s">
        <v>54</v>
      </c>
      <c r="O1885" s="45">
        <v>3063948.18</v>
      </c>
      <c r="P1885" s="44"/>
      <c r="Q1885" s="48"/>
      <c r="R1885" s="44"/>
      <c r="S1885" s="44"/>
    </row>
    <row r="1886" spans="1:19" hidden="1" x14ac:dyDescent="0.25">
      <c r="A1886" s="35">
        <v>384</v>
      </c>
      <c r="B1886" s="46" t="s">
        <v>540</v>
      </c>
      <c r="C1886" s="95">
        <f t="shared" si="158"/>
        <v>14608016.970000001</v>
      </c>
      <c r="D1886" s="43">
        <f t="shared" si="157"/>
        <v>306061.84000000003</v>
      </c>
      <c r="E1886" s="44"/>
      <c r="F1886" s="47">
        <v>3321587.43</v>
      </c>
      <c r="G1886" s="47">
        <v>10980367.699999999</v>
      </c>
      <c r="H1886" s="44"/>
      <c r="I1886" s="44"/>
      <c r="J1886" s="44"/>
      <c r="K1886" s="44"/>
      <c r="L1886" s="30"/>
      <c r="M1886" s="44"/>
      <c r="N1886" s="44"/>
      <c r="O1886" s="48"/>
      <c r="P1886" s="44"/>
      <c r="Q1886" s="48"/>
      <c r="R1886" s="44"/>
      <c r="S1886" s="44"/>
    </row>
    <row r="1887" spans="1:19" hidden="1" x14ac:dyDescent="0.25">
      <c r="A1887" s="35">
        <v>385</v>
      </c>
      <c r="B1887" s="46" t="s">
        <v>544</v>
      </c>
      <c r="C1887" s="95">
        <f t="shared" si="158"/>
        <v>1724346.65</v>
      </c>
      <c r="D1887" s="43">
        <f t="shared" si="157"/>
        <v>36127.879999999997</v>
      </c>
      <c r="E1887" s="44"/>
      <c r="F1887" s="47"/>
      <c r="G1887" s="47">
        <v>1688218.77</v>
      </c>
      <c r="H1887" s="44"/>
      <c r="I1887" s="44"/>
      <c r="J1887" s="44"/>
      <c r="K1887" s="44"/>
      <c r="L1887" s="30"/>
      <c r="M1887" s="44"/>
      <c r="N1887" s="44"/>
      <c r="O1887" s="48"/>
      <c r="P1887" s="44"/>
      <c r="Q1887" s="48"/>
      <c r="R1887" s="44"/>
      <c r="S1887" s="44"/>
    </row>
    <row r="1888" spans="1:19" hidden="1" x14ac:dyDescent="0.25">
      <c r="A1888" s="144" t="s">
        <v>1167</v>
      </c>
      <c r="B1888" s="144"/>
      <c r="C1888" s="77">
        <f>ROUND(SUM(D1888+E1888+F1888+G1888+H1888+I1888+J1888+K1888+M1888+O1888+P1888+Q1888+R1888+S1888),2)</f>
        <v>1344223092.22</v>
      </c>
      <c r="D1888" s="49">
        <f>ROUND(SUM(D1803:D1887),2)</f>
        <v>26080280.25</v>
      </c>
      <c r="E1888" s="49">
        <f t="shared" ref="E1888:M1888" si="159">ROUND(SUM(E1803:E1887),2)</f>
        <v>18648608.809999999</v>
      </c>
      <c r="F1888" s="49">
        <f t="shared" si="159"/>
        <v>75989947.670000002</v>
      </c>
      <c r="G1888" s="49">
        <f t="shared" si="159"/>
        <v>90619760.390000001</v>
      </c>
      <c r="H1888" s="49">
        <f t="shared" si="159"/>
        <v>90271823.859999999</v>
      </c>
      <c r="I1888" s="49">
        <f t="shared" si="159"/>
        <v>46836515.240000002</v>
      </c>
      <c r="J1888" s="49">
        <f t="shared" si="159"/>
        <v>61839187.18</v>
      </c>
      <c r="K1888" s="49">
        <f t="shared" si="159"/>
        <v>1630550.16</v>
      </c>
      <c r="L1888" s="24">
        <f t="shared" si="159"/>
        <v>7</v>
      </c>
      <c r="M1888" s="49">
        <f t="shared" si="159"/>
        <v>18215186.800000001</v>
      </c>
      <c r="N1888" s="116" t="s">
        <v>18</v>
      </c>
      <c r="O1888" s="49">
        <f>ROUND(SUM(O1803:O1887),2)</f>
        <v>411692729.74000001</v>
      </c>
      <c r="P1888" s="49">
        <f>ROUND(SUM(P1803:P1887),2)</f>
        <v>11961659.83</v>
      </c>
      <c r="Q1888" s="49">
        <f>ROUND(SUM(Q1803:Q1887),2)</f>
        <v>386095894.86000001</v>
      </c>
      <c r="R1888" s="49">
        <f>ROUND(SUM(R1803:R1887),2)</f>
        <v>104340947.43000001</v>
      </c>
      <c r="S1888" s="49">
        <f>ROUND(SUM(S1803:S1887),2)</f>
        <v>0</v>
      </c>
    </row>
    <row r="1889" spans="1:19" ht="15.75" x14ac:dyDescent="0.25">
      <c r="A1889" s="140" t="s">
        <v>1058</v>
      </c>
      <c r="B1889" s="141"/>
      <c r="C1889" s="142"/>
      <c r="D1889" s="115"/>
      <c r="E1889" s="44"/>
      <c r="F1889" s="44"/>
      <c r="G1889" s="44"/>
      <c r="H1889" s="44"/>
      <c r="I1889" s="44"/>
      <c r="J1889" s="44"/>
      <c r="K1889" s="44"/>
      <c r="L1889" s="23"/>
      <c r="M1889" s="44"/>
      <c r="N1889" s="48"/>
      <c r="O1889" s="44"/>
      <c r="P1889" s="44"/>
      <c r="Q1889" s="44"/>
      <c r="R1889" s="44"/>
      <c r="S1889" s="48"/>
    </row>
    <row r="1890" spans="1:19" x14ac:dyDescent="0.25">
      <c r="A1890" s="35">
        <v>386</v>
      </c>
      <c r="B1890" s="42" t="s">
        <v>575</v>
      </c>
      <c r="C1890" s="95">
        <f t="shared" ref="C1890:C1897" si="160">ROUND(SUM(D1890+E1890+F1890+G1890+H1890+I1890+J1890+K1890+M1890+O1890+P1890+Q1890+R1890+S1890),2)</f>
        <v>11132311.18</v>
      </c>
      <c r="D1890" s="43">
        <f>ROUND((F1890+G1890+H1890+I1890+J1890+K1890+M1890+O1890+P1890+Q1890+R1890+S1890)*0.0214,2)</f>
        <v>233240.12</v>
      </c>
      <c r="E1890" s="44"/>
      <c r="F1890" s="47"/>
      <c r="G1890" s="47"/>
      <c r="H1890" s="47"/>
      <c r="I1890" s="47"/>
      <c r="J1890" s="47"/>
      <c r="K1890" s="44"/>
      <c r="L1890" s="30"/>
      <c r="M1890" s="44"/>
      <c r="N1890" s="44"/>
      <c r="O1890" s="44"/>
      <c r="P1890" s="44"/>
      <c r="Q1890" s="48"/>
      <c r="R1890" s="44">
        <v>10899071.060000001</v>
      </c>
      <c r="S1890" s="44"/>
    </row>
    <row r="1891" spans="1:19" x14ac:dyDescent="0.25">
      <c r="A1891" s="35">
        <v>387</v>
      </c>
      <c r="B1891" s="42" t="s">
        <v>925</v>
      </c>
      <c r="C1891" s="95">
        <f t="shared" si="160"/>
        <v>5362225.2699999996</v>
      </c>
      <c r="D1891" s="43">
        <f>ROUND((F1891+G1891+H1891+I1891+J1891+K1891+M1891+O1891+P1891+Q1891+R1891+S1891)*0.0214,2)</f>
        <v>112347.39</v>
      </c>
      <c r="E1891" s="44"/>
      <c r="F1891" s="47">
        <v>562265.42000000004</v>
      </c>
      <c r="G1891" s="47">
        <v>2699158.94</v>
      </c>
      <c r="H1891" s="47">
        <v>1022188.82</v>
      </c>
      <c r="I1891" s="47">
        <v>393766.97</v>
      </c>
      <c r="J1891" s="47">
        <v>572497.73</v>
      </c>
      <c r="K1891" s="44"/>
      <c r="L1891" s="30"/>
      <c r="M1891" s="44"/>
      <c r="N1891" s="44"/>
      <c r="O1891" s="44"/>
      <c r="P1891" s="44"/>
      <c r="Q1891" s="48"/>
      <c r="R1891" s="44"/>
      <c r="S1891" s="44"/>
    </row>
    <row r="1892" spans="1:19" x14ac:dyDescent="0.25">
      <c r="A1892" s="35">
        <v>388</v>
      </c>
      <c r="B1892" s="42" t="s">
        <v>578</v>
      </c>
      <c r="C1892" s="95">
        <f t="shared" si="160"/>
        <v>4485801.88</v>
      </c>
      <c r="D1892" s="43">
        <f>ROUND((F1892+G1892+H1892+I1892+J1892+K1892+M1892+O1892+P1892+Q1892+R1892+S1892)*0.0214,2)</f>
        <v>93984.88</v>
      </c>
      <c r="E1892" s="44"/>
      <c r="F1892" s="47"/>
      <c r="G1892" s="47"/>
      <c r="H1892" s="47"/>
      <c r="I1892" s="47"/>
      <c r="J1892" s="47"/>
      <c r="K1892" s="44"/>
      <c r="L1892" s="30"/>
      <c r="M1892" s="44"/>
      <c r="N1892" s="44" t="s">
        <v>102</v>
      </c>
      <c r="O1892" s="44">
        <v>4391817</v>
      </c>
      <c r="P1892" s="44"/>
      <c r="Q1892" s="48"/>
      <c r="R1892" s="44"/>
      <c r="S1892" s="44"/>
    </row>
    <row r="1893" spans="1:19" x14ac:dyDescent="0.25">
      <c r="A1893" s="35">
        <v>389</v>
      </c>
      <c r="B1893" s="42" t="s">
        <v>579</v>
      </c>
      <c r="C1893" s="95">
        <f t="shared" si="160"/>
        <v>3136796.72</v>
      </c>
      <c r="D1893" s="43">
        <v>49216.04</v>
      </c>
      <c r="E1893" s="44"/>
      <c r="F1893" s="47"/>
      <c r="G1893" s="47"/>
      <c r="H1893" s="47"/>
      <c r="I1893" s="47"/>
      <c r="J1893" s="47"/>
      <c r="K1893" s="44"/>
      <c r="L1893" s="30"/>
      <c r="M1893" s="44"/>
      <c r="N1893" s="44" t="s">
        <v>102</v>
      </c>
      <c r="O1893" s="44">
        <v>3087580.68</v>
      </c>
      <c r="P1893" s="44"/>
      <c r="Q1893" s="48"/>
      <c r="R1893" s="44"/>
      <c r="S1893" s="44"/>
    </row>
    <row r="1894" spans="1:19" x14ac:dyDescent="0.25">
      <c r="A1894" s="35">
        <v>390</v>
      </c>
      <c r="B1894" s="42" t="s">
        <v>580</v>
      </c>
      <c r="C1894" s="95">
        <f t="shared" si="160"/>
        <v>5467707.9500000002</v>
      </c>
      <c r="D1894" s="43">
        <v>85787.81</v>
      </c>
      <c r="E1894" s="44"/>
      <c r="F1894" s="47"/>
      <c r="G1894" s="47">
        <v>1664558.06</v>
      </c>
      <c r="H1894" s="47"/>
      <c r="I1894" s="47"/>
      <c r="J1894" s="47"/>
      <c r="K1894" s="44"/>
      <c r="L1894" s="30"/>
      <c r="M1894" s="44"/>
      <c r="N1894" s="44" t="s">
        <v>102</v>
      </c>
      <c r="O1894" s="44">
        <v>3717362.08</v>
      </c>
      <c r="P1894" s="44"/>
      <c r="Q1894" s="48"/>
      <c r="R1894" s="44"/>
      <c r="S1894" s="44"/>
    </row>
    <row r="1895" spans="1:19" x14ac:dyDescent="0.25">
      <c r="A1895" s="35">
        <v>391</v>
      </c>
      <c r="B1895" s="42" t="s">
        <v>581</v>
      </c>
      <c r="C1895" s="95">
        <f t="shared" si="160"/>
        <v>3458001.47</v>
      </c>
      <c r="D1895" s="43">
        <v>54255.71</v>
      </c>
      <c r="E1895" s="44"/>
      <c r="F1895" s="47"/>
      <c r="G1895" s="47"/>
      <c r="H1895" s="47"/>
      <c r="I1895" s="47"/>
      <c r="J1895" s="47"/>
      <c r="K1895" s="44"/>
      <c r="L1895" s="30"/>
      <c r="M1895" s="44"/>
      <c r="N1895" s="44" t="s">
        <v>102</v>
      </c>
      <c r="O1895" s="44">
        <v>3403745.76</v>
      </c>
      <c r="P1895" s="44"/>
      <c r="Q1895" s="48"/>
      <c r="R1895" s="44"/>
      <c r="S1895" s="44"/>
    </row>
    <row r="1896" spans="1:19" x14ac:dyDescent="0.25">
      <c r="A1896" s="35">
        <v>392</v>
      </c>
      <c r="B1896" s="42" t="s">
        <v>582</v>
      </c>
      <c r="C1896" s="95">
        <f t="shared" si="160"/>
        <v>3371413.74</v>
      </c>
      <c r="D1896" s="43">
        <v>52897.15</v>
      </c>
      <c r="E1896" s="44"/>
      <c r="F1896" s="47"/>
      <c r="G1896" s="47"/>
      <c r="H1896" s="47"/>
      <c r="I1896" s="47"/>
      <c r="J1896" s="47"/>
      <c r="K1896" s="44"/>
      <c r="L1896" s="30"/>
      <c r="M1896" s="44"/>
      <c r="N1896" s="44" t="s">
        <v>102</v>
      </c>
      <c r="O1896" s="44">
        <v>3318516.59</v>
      </c>
      <c r="P1896" s="44"/>
      <c r="Q1896" s="48"/>
      <c r="R1896" s="44"/>
      <c r="S1896" s="44"/>
    </row>
    <row r="1897" spans="1:19" x14ac:dyDescent="0.25">
      <c r="A1897" s="145" t="s">
        <v>1231</v>
      </c>
      <c r="B1897" s="146"/>
      <c r="C1897" s="77">
        <f t="shared" si="160"/>
        <v>36414258.210000001</v>
      </c>
      <c r="D1897" s="49">
        <f t="shared" ref="D1897:M1897" si="161">ROUND(SUM(D1890:D1896),2)</f>
        <v>681729.1</v>
      </c>
      <c r="E1897" s="49">
        <f t="shared" si="161"/>
        <v>0</v>
      </c>
      <c r="F1897" s="49">
        <f t="shared" si="161"/>
        <v>562265.42000000004</v>
      </c>
      <c r="G1897" s="49">
        <f t="shared" si="161"/>
        <v>4363717</v>
      </c>
      <c r="H1897" s="49">
        <f t="shared" si="161"/>
        <v>1022188.82</v>
      </c>
      <c r="I1897" s="49">
        <f t="shared" si="161"/>
        <v>393766.97</v>
      </c>
      <c r="J1897" s="49">
        <f t="shared" si="161"/>
        <v>572497.73</v>
      </c>
      <c r="K1897" s="49">
        <f t="shared" si="161"/>
        <v>0</v>
      </c>
      <c r="L1897" s="49">
        <f t="shared" si="161"/>
        <v>0</v>
      </c>
      <c r="M1897" s="49">
        <f t="shared" si="161"/>
        <v>0</v>
      </c>
      <c r="N1897" s="49" t="s">
        <v>18</v>
      </c>
      <c r="O1897" s="49">
        <f>ROUND(SUM(O1890:O1896),2)</f>
        <v>17919022.109999999</v>
      </c>
      <c r="P1897" s="49">
        <f>ROUND(SUM(P1890:P1896),2)</f>
        <v>0</v>
      </c>
      <c r="Q1897" s="49">
        <f>ROUND(SUM(Q1890:Q1896),2)</f>
        <v>0</v>
      </c>
      <c r="R1897" s="49">
        <f>ROUND(SUM(R1890:R1896),2)</f>
        <v>10899071.060000001</v>
      </c>
      <c r="S1897" s="49">
        <f>ROUND(SUM(S1890:S1896),2)</f>
        <v>0</v>
      </c>
    </row>
    <row r="1898" spans="1:19" ht="15.75" hidden="1" x14ac:dyDescent="0.25">
      <c r="A1898" s="140" t="s">
        <v>1059</v>
      </c>
      <c r="B1898" s="141"/>
      <c r="C1898" s="142"/>
      <c r="D1898" s="115"/>
      <c r="E1898" s="44"/>
      <c r="F1898" s="44"/>
      <c r="G1898" s="44"/>
      <c r="H1898" s="44"/>
      <c r="I1898" s="44"/>
      <c r="J1898" s="44"/>
      <c r="K1898" s="44"/>
      <c r="L1898" s="23"/>
      <c r="M1898" s="44"/>
      <c r="N1898" s="48"/>
      <c r="O1898" s="44"/>
      <c r="P1898" s="44"/>
      <c r="Q1898" s="44"/>
      <c r="R1898" s="44"/>
      <c r="S1898" s="48"/>
    </row>
    <row r="1899" spans="1:19" hidden="1" x14ac:dyDescent="0.25">
      <c r="A1899" s="23">
        <v>393</v>
      </c>
      <c r="B1899" s="42" t="s">
        <v>591</v>
      </c>
      <c r="C1899" s="95">
        <f t="shared" ref="C1899:C1927" si="162">ROUND(SUM(D1899+E1899+F1899+G1899+H1899+I1899+J1899+K1899+M1899+O1899+P1899+Q1899+R1899+S1899),2)</f>
        <v>38889081.93</v>
      </c>
      <c r="D1899" s="43">
        <f t="shared" ref="D1899:D1906" si="163">ROUND((F1899+G1899+H1899+I1899+J1899+K1899+M1899+O1899+P1899+Q1899+R1899+S1899)*0.0214,2)</f>
        <v>814789.85</v>
      </c>
      <c r="E1899" s="44"/>
      <c r="F1899" s="47"/>
      <c r="G1899" s="47">
        <v>9714228.4399999995</v>
      </c>
      <c r="H1899" s="47">
        <v>9585539.9900000002</v>
      </c>
      <c r="I1899" s="47">
        <v>2826486.38</v>
      </c>
      <c r="J1899" s="47"/>
      <c r="K1899" s="44"/>
      <c r="L1899" s="30"/>
      <c r="M1899" s="44"/>
      <c r="N1899" s="44" t="s">
        <v>54</v>
      </c>
      <c r="O1899" s="48">
        <v>15948037.27</v>
      </c>
      <c r="P1899" s="44"/>
      <c r="Q1899" s="44"/>
      <c r="R1899" s="44"/>
      <c r="S1899" s="44"/>
    </row>
    <row r="1900" spans="1:19" hidden="1" x14ac:dyDescent="0.25">
      <c r="A1900" s="23">
        <v>394</v>
      </c>
      <c r="B1900" s="42" t="s">
        <v>593</v>
      </c>
      <c r="C1900" s="95">
        <f t="shared" si="162"/>
        <v>22839334.949999999</v>
      </c>
      <c r="D1900" s="43">
        <f t="shared" si="163"/>
        <v>478521.41</v>
      </c>
      <c r="E1900" s="44"/>
      <c r="F1900" s="47"/>
      <c r="G1900" s="47">
        <v>5471450.4000000004</v>
      </c>
      <c r="H1900" s="47">
        <v>5057531.7699999996</v>
      </c>
      <c r="I1900" s="47">
        <v>1517632.17</v>
      </c>
      <c r="J1900" s="47"/>
      <c r="K1900" s="44"/>
      <c r="L1900" s="30"/>
      <c r="M1900" s="44"/>
      <c r="N1900" s="44" t="s">
        <v>54</v>
      </c>
      <c r="O1900" s="48">
        <v>10314199.199999999</v>
      </c>
      <c r="P1900" s="44"/>
      <c r="Q1900" s="44"/>
      <c r="R1900" s="44"/>
      <c r="S1900" s="44"/>
    </row>
    <row r="1901" spans="1:19" hidden="1" x14ac:dyDescent="0.25">
      <c r="A1901" s="23">
        <v>395</v>
      </c>
      <c r="B1901" s="42" t="s">
        <v>594</v>
      </c>
      <c r="C1901" s="95">
        <f t="shared" si="162"/>
        <v>24074051.100000001</v>
      </c>
      <c r="D1901" s="43">
        <f t="shared" si="163"/>
        <v>504390.73</v>
      </c>
      <c r="E1901" s="44"/>
      <c r="F1901" s="47"/>
      <c r="G1901" s="47">
        <v>5679280.04</v>
      </c>
      <c r="H1901" s="47">
        <v>4978868.7699999996</v>
      </c>
      <c r="I1901" s="47">
        <v>1598626.44</v>
      </c>
      <c r="J1901" s="47"/>
      <c r="K1901" s="44"/>
      <c r="L1901" s="30"/>
      <c r="M1901" s="44"/>
      <c r="N1901" s="44" t="s">
        <v>54</v>
      </c>
      <c r="O1901" s="48">
        <v>11312885.119999999</v>
      </c>
      <c r="P1901" s="44"/>
      <c r="Q1901" s="44"/>
      <c r="R1901" s="44"/>
      <c r="S1901" s="44"/>
    </row>
    <row r="1902" spans="1:19" hidden="1" x14ac:dyDescent="0.25">
      <c r="A1902" s="23">
        <v>396</v>
      </c>
      <c r="B1902" s="42" t="s">
        <v>595</v>
      </c>
      <c r="C1902" s="95">
        <f t="shared" si="162"/>
        <v>27347840.370000001</v>
      </c>
      <c r="D1902" s="43">
        <f t="shared" si="163"/>
        <v>572981.97</v>
      </c>
      <c r="E1902" s="44"/>
      <c r="F1902" s="47"/>
      <c r="G1902" s="47">
        <v>3912012</v>
      </c>
      <c r="H1902" s="47">
        <v>2231594.4</v>
      </c>
      <c r="I1902" s="47">
        <v>1005088.8</v>
      </c>
      <c r="J1902" s="47"/>
      <c r="K1902" s="44"/>
      <c r="L1902" s="30"/>
      <c r="M1902" s="44"/>
      <c r="N1902" s="44" t="s">
        <v>54</v>
      </c>
      <c r="O1902" s="48">
        <v>19626163.199999999</v>
      </c>
      <c r="P1902" s="44"/>
      <c r="Q1902" s="44"/>
      <c r="R1902" s="44"/>
      <c r="S1902" s="44"/>
    </row>
    <row r="1903" spans="1:19" hidden="1" x14ac:dyDescent="0.25">
      <c r="A1903" s="23">
        <v>397</v>
      </c>
      <c r="B1903" s="42" t="s">
        <v>597</v>
      </c>
      <c r="C1903" s="95">
        <f t="shared" si="162"/>
        <v>8994063.25</v>
      </c>
      <c r="D1903" s="43">
        <f t="shared" si="163"/>
        <v>188440.33</v>
      </c>
      <c r="E1903" s="44"/>
      <c r="F1903" s="47"/>
      <c r="G1903" s="47"/>
      <c r="H1903" s="47"/>
      <c r="I1903" s="47"/>
      <c r="J1903" s="47"/>
      <c r="K1903" s="44"/>
      <c r="L1903" s="30"/>
      <c r="M1903" s="44"/>
      <c r="N1903" s="44" t="s">
        <v>54</v>
      </c>
      <c r="O1903" s="48">
        <v>8805622.9199999999</v>
      </c>
      <c r="P1903" s="44"/>
      <c r="Q1903" s="44"/>
      <c r="R1903" s="44"/>
      <c r="S1903" s="44"/>
    </row>
    <row r="1904" spans="1:19" hidden="1" x14ac:dyDescent="0.25">
      <c r="A1904" s="23">
        <v>398</v>
      </c>
      <c r="B1904" s="42" t="s">
        <v>598</v>
      </c>
      <c r="C1904" s="95">
        <f t="shared" si="162"/>
        <v>12209586.07</v>
      </c>
      <c r="D1904" s="43"/>
      <c r="E1904" s="44"/>
      <c r="F1904" s="47"/>
      <c r="G1904" s="47">
        <v>5986939.3100000005</v>
      </c>
      <c r="H1904" s="47">
        <v>4596668.95</v>
      </c>
      <c r="I1904" s="47">
        <v>1625977.81</v>
      </c>
      <c r="J1904" s="47"/>
      <c r="K1904" s="44"/>
      <c r="L1904" s="30"/>
      <c r="M1904" s="44"/>
      <c r="N1904" s="44"/>
      <c r="O1904" s="44"/>
      <c r="P1904" s="44"/>
      <c r="Q1904" s="48"/>
      <c r="R1904" s="44"/>
      <c r="S1904" s="44"/>
    </row>
    <row r="1905" spans="1:19" hidden="1" x14ac:dyDescent="0.25">
      <c r="A1905" s="23">
        <v>399</v>
      </c>
      <c r="B1905" s="42" t="s">
        <v>600</v>
      </c>
      <c r="C1905" s="95">
        <f t="shared" si="162"/>
        <v>1143551.67</v>
      </c>
      <c r="D1905" s="43">
        <f t="shared" si="163"/>
        <v>23959.279999999999</v>
      </c>
      <c r="E1905" s="44"/>
      <c r="F1905" s="47"/>
      <c r="G1905" s="47">
        <v>1119592.3899999999</v>
      </c>
      <c r="H1905" s="47"/>
      <c r="I1905" s="47"/>
      <c r="J1905" s="39"/>
      <c r="K1905" s="44"/>
      <c r="L1905" s="30"/>
      <c r="M1905" s="44"/>
      <c r="N1905" s="44"/>
      <c r="O1905" s="48"/>
      <c r="P1905" s="44"/>
      <c r="Q1905" s="44"/>
      <c r="R1905" s="44"/>
      <c r="S1905" s="44"/>
    </row>
    <row r="1906" spans="1:19" hidden="1" x14ac:dyDescent="0.25">
      <c r="A1906" s="23">
        <v>400</v>
      </c>
      <c r="B1906" s="42" t="s">
        <v>604</v>
      </c>
      <c r="C1906" s="95">
        <f t="shared" si="162"/>
        <v>16540401.689999999</v>
      </c>
      <c r="D1906" s="43">
        <f t="shared" si="163"/>
        <v>346548.46</v>
      </c>
      <c r="E1906" s="44"/>
      <c r="F1906" s="47"/>
      <c r="G1906" s="47">
        <v>2068239.6</v>
      </c>
      <c r="H1906" s="47">
        <v>3534218.51</v>
      </c>
      <c r="I1906" s="47">
        <v>1722788.14</v>
      </c>
      <c r="J1906" s="47"/>
      <c r="K1906" s="44"/>
      <c r="L1906" s="30"/>
      <c r="M1906" s="44"/>
      <c r="N1906" s="44" t="s">
        <v>54</v>
      </c>
      <c r="O1906" s="48">
        <v>8868606.9800000004</v>
      </c>
      <c r="P1906" s="44"/>
      <c r="Q1906" s="44"/>
      <c r="R1906" s="44"/>
      <c r="S1906" s="44"/>
    </row>
    <row r="1907" spans="1:19" hidden="1" x14ac:dyDescent="0.25">
      <c r="A1907" s="23">
        <v>401</v>
      </c>
      <c r="B1907" s="42" t="s">
        <v>926</v>
      </c>
      <c r="C1907" s="95">
        <f t="shared" si="162"/>
        <v>2035877.98</v>
      </c>
      <c r="D1907" s="43">
        <v>41815.97</v>
      </c>
      <c r="E1907" s="44"/>
      <c r="F1907" s="47"/>
      <c r="G1907" s="47">
        <v>1135442.06</v>
      </c>
      <c r="H1907" s="47">
        <v>681386.42</v>
      </c>
      <c r="I1907" s="47">
        <v>177233.53</v>
      </c>
      <c r="J1907" s="47"/>
      <c r="K1907" s="44"/>
      <c r="L1907" s="30"/>
      <c r="M1907" s="44"/>
      <c r="N1907" s="44"/>
      <c r="O1907" s="44"/>
      <c r="P1907" s="44"/>
      <c r="Q1907" s="48"/>
      <c r="R1907" s="44"/>
      <c r="S1907" s="44"/>
    </row>
    <row r="1908" spans="1:19" hidden="1" x14ac:dyDescent="0.25">
      <c r="A1908" s="23">
        <v>402</v>
      </c>
      <c r="B1908" s="42" t="s">
        <v>927</v>
      </c>
      <c r="C1908" s="95">
        <f t="shared" si="162"/>
        <v>3855380.46</v>
      </c>
      <c r="D1908" s="43">
        <v>79233.05</v>
      </c>
      <c r="E1908" s="44"/>
      <c r="F1908" s="47"/>
      <c r="G1908" s="47">
        <v>1967674.8</v>
      </c>
      <c r="H1908" s="47">
        <v>1346094.16</v>
      </c>
      <c r="I1908" s="47">
        <v>462378.45</v>
      </c>
      <c r="J1908" s="47"/>
      <c r="K1908" s="44"/>
      <c r="L1908" s="30"/>
      <c r="M1908" s="44"/>
      <c r="N1908" s="44"/>
      <c r="O1908" s="44"/>
      <c r="P1908" s="44"/>
      <c r="Q1908" s="48"/>
      <c r="R1908" s="44"/>
      <c r="S1908" s="44"/>
    </row>
    <row r="1909" spans="1:19" hidden="1" x14ac:dyDescent="0.25">
      <c r="A1909" s="23">
        <v>403</v>
      </c>
      <c r="B1909" s="42" t="s">
        <v>928</v>
      </c>
      <c r="C1909" s="95">
        <f t="shared" si="162"/>
        <v>3834387.56</v>
      </c>
      <c r="D1909" s="43"/>
      <c r="E1909" s="44"/>
      <c r="F1909" s="47"/>
      <c r="G1909" s="47">
        <v>2320661.89</v>
      </c>
      <c r="H1909" s="47">
        <v>1132264.24</v>
      </c>
      <c r="I1909" s="47">
        <v>381461.43</v>
      </c>
      <c r="J1909" s="47"/>
      <c r="K1909" s="44"/>
      <c r="L1909" s="30"/>
      <c r="M1909" s="44"/>
      <c r="N1909" s="44"/>
      <c r="O1909" s="44"/>
      <c r="P1909" s="44"/>
      <c r="Q1909" s="48"/>
      <c r="R1909" s="44"/>
      <c r="S1909" s="44"/>
    </row>
    <row r="1910" spans="1:19" hidden="1" x14ac:dyDescent="0.25">
      <c r="A1910" s="23">
        <v>404</v>
      </c>
      <c r="B1910" s="42" t="s">
        <v>929</v>
      </c>
      <c r="C1910" s="95">
        <f t="shared" si="162"/>
        <v>4686427.83</v>
      </c>
      <c r="D1910" s="43"/>
      <c r="E1910" s="44"/>
      <c r="F1910" s="47"/>
      <c r="G1910" s="47">
        <v>2902573.57</v>
      </c>
      <c r="H1910" s="47">
        <v>1301336.53</v>
      </c>
      <c r="I1910" s="47">
        <v>482517.73</v>
      </c>
      <c r="J1910" s="47"/>
      <c r="K1910" s="44"/>
      <c r="L1910" s="30"/>
      <c r="M1910" s="44"/>
      <c r="N1910" s="44"/>
      <c r="O1910" s="44"/>
      <c r="P1910" s="44"/>
      <c r="Q1910" s="48"/>
      <c r="R1910" s="44"/>
      <c r="S1910" s="44"/>
    </row>
    <row r="1911" spans="1:19" hidden="1" x14ac:dyDescent="0.25">
      <c r="A1911" s="23">
        <v>405</v>
      </c>
      <c r="B1911" s="42" t="s">
        <v>1113</v>
      </c>
      <c r="C1911" s="95">
        <f t="shared" si="162"/>
        <v>519438.4</v>
      </c>
      <c r="D1911" s="43"/>
      <c r="E1911" s="44">
        <v>519438.4</v>
      </c>
      <c r="F1911" s="47"/>
      <c r="G1911" s="47"/>
      <c r="H1911" s="47"/>
      <c r="I1911" s="47"/>
      <c r="J1911" s="47"/>
      <c r="K1911" s="44"/>
      <c r="L1911" s="30"/>
      <c r="M1911" s="44"/>
      <c r="N1911" s="44"/>
      <c r="O1911" s="44"/>
      <c r="P1911" s="44"/>
      <c r="Q1911" s="48"/>
      <c r="R1911" s="44"/>
      <c r="S1911" s="44"/>
    </row>
    <row r="1912" spans="1:19" hidden="1" x14ac:dyDescent="0.25">
      <c r="A1912" s="23">
        <v>406</v>
      </c>
      <c r="B1912" s="42" t="s">
        <v>931</v>
      </c>
      <c r="C1912" s="95">
        <f t="shared" si="162"/>
        <v>1740634.49</v>
      </c>
      <c r="D1912" s="43">
        <f t="shared" ref="D1912:D1913" si="164">ROUND((F1912+G1912+H1912+I1912+J1912+K1912+M1912+O1912+P1912+Q1912+R1912+S1912)*0.0214,2)</f>
        <v>36469.14</v>
      </c>
      <c r="E1912" s="44"/>
      <c r="F1912" s="47"/>
      <c r="G1912" s="47">
        <v>961865.16</v>
      </c>
      <c r="H1912" s="47">
        <v>581469.57999999996</v>
      </c>
      <c r="I1912" s="47">
        <v>160830.60999999999</v>
      </c>
      <c r="J1912" s="47"/>
      <c r="K1912" s="44"/>
      <c r="L1912" s="30"/>
      <c r="M1912" s="44"/>
      <c r="N1912" s="44"/>
      <c r="O1912" s="44"/>
      <c r="P1912" s="44"/>
      <c r="Q1912" s="48"/>
      <c r="R1912" s="44"/>
      <c r="S1912" s="44"/>
    </row>
    <row r="1913" spans="1:19" hidden="1" x14ac:dyDescent="0.25">
      <c r="A1913" s="23">
        <v>407</v>
      </c>
      <c r="B1913" s="42" t="s">
        <v>933</v>
      </c>
      <c r="C1913" s="95">
        <f t="shared" si="162"/>
        <v>1953850.05</v>
      </c>
      <c r="D1913" s="43">
        <f t="shared" si="164"/>
        <v>40936.35</v>
      </c>
      <c r="E1913" s="44"/>
      <c r="F1913" s="47"/>
      <c r="G1913" s="47">
        <v>1008086.7</v>
      </c>
      <c r="H1913" s="47">
        <v>676659.97</v>
      </c>
      <c r="I1913" s="47">
        <v>228167.03</v>
      </c>
      <c r="J1913" s="47"/>
      <c r="K1913" s="44"/>
      <c r="L1913" s="30"/>
      <c r="M1913" s="44"/>
      <c r="N1913" s="44"/>
      <c r="O1913" s="44"/>
      <c r="P1913" s="44"/>
      <c r="Q1913" s="48"/>
      <c r="R1913" s="44"/>
      <c r="S1913" s="44"/>
    </row>
    <row r="1914" spans="1:19" hidden="1" x14ac:dyDescent="0.25">
      <c r="A1914" s="23">
        <v>408</v>
      </c>
      <c r="B1914" s="42" t="s">
        <v>940</v>
      </c>
      <c r="C1914" s="95">
        <f t="shared" si="162"/>
        <v>11018867.66</v>
      </c>
      <c r="D1914" s="43">
        <v>226155.45</v>
      </c>
      <c r="E1914" s="44"/>
      <c r="F1914" s="47"/>
      <c r="G1914" s="47"/>
      <c r="H1914" s="47"/>
      <c r="I1914" s="47"/>
      <c r="J1914" s="47"/>
      <c r="K1914" s="44"/>
      <c r="L1914" s="30"/>
      <c r="M1914" s="44"/>
      <c r="N1914" s="44" t="s">
        <v>54</v>
      </c>
      <c r="O1914" s="44">
        <v>9480843.5500000007</v>
      </c>
      <c r="P1914" s="44">
        <v>1311868.6599999999</v>
      </c>
      <c r="Q1914" s="48"/>
      <c r="R1914" s="44"/>
      <c r="S1914" s="44"/>
    </row>
    <row r="1915" spans="1:19" hidden="1" x14ac:dyDescent="0.25">
      <c r="A1915" s="23">
        <v>409</v>
      </c>
      <c r="B1915" s="42" t="s">
        <v>941</v>
      </c>
      <c r="C1915" s="95">
        <f t="shared" si="162"/>
        <v>20844658.66</v>
      </c>
      <c r="D1915" s="43">
        <v>243661.5</v>
      </c>
      <c r="E1915" s="44"/>
      <c r="F1915" s="47"/>
      <c r="G1915" s="47">
        <v>7884772.9299999997</v>
      </c>
      <c r="H1915" s="47">
        <v>240569.54</v>
      </c>
      <c r="I1915" s="47">
        <v>1034249.66</v>
      </c>
      <c r="J1915" s="47"/>
      <c r="K1915" s="44"/>
      <c r="L1915" s="30"/>
      <c r="M1915" s="44"/>
      <c r="N1915" s="44" t="s">
        <v>54</v>
      </c>
      <c r="O1915" s="44">
        <v>9360407.75</v>
      </c>
      <c r="P1915" s="44">
        <v>2080997.28</v>
      </c>
      <c r="Q1915" s="48"/>
      <c r="R1915" s="44"/>
      <c r="S1915" s="44"/>
    </row>
    <row r="1916" spans="1:19" hidden="1" x14ac:dyDescent="0.25">
      <c r="A1916" s="23">
        <v>410</v>
      </c>
      <c r="B1916" s="42" t="s">
        <v>605</v>
      </c>
      <c r="C1916" s="95">
        <f t="shared" si="162"/>
        <v>13725442.5</v>
      </c>
      <c r="D1916" s="43">
        <v>323054.05000000005</v>
      </c>
      <c r="E1916" s="44"/>
      <c r="F1916" s="47"/>
      <c r="G1916" s="47">
        <v>3030964.93</v>
      </c>
      <c r="H1916" s="47">
        <v>1796430.09</v>
      </c>
      <c r="I1916" s="47">
        <v>1366361.7</v>
      </c>
      <c r="J1916" s="47"/>
      <c r="K1916" s="44"/>
      <c r="L1916" s="30"/>
      <c r="M1916" s="44"/>
      <c r="N1916" s="44"/>
      <c r="O1916" s="44"/>
      <c r="P1916" s="44">
        <v>2185961.09</v>
      </c>
      <c r="Q1916" s="48">
        <v>5022670.6399999997</v>
      </c>
      <c r="R1916" s="44"/>
      <c r="S1916" s="44"/>
    </row>
    <row r="1917" spans="1:19" hidden="1" x14ac:dyDescent="0.25">
      <c r="A1917" s="23">
        <v>411</v>
      </c>
      <c r="B1917" s="42" t="s">
        <v>607</v>
      </c>
      <c r="C1917" s="95">
        <f t="shared" si="162"/>
        <v>3486803.66</v>
      </c>
      <c r="D1917" s="43">
        <v>33955.839999999997</v>
      </c>
      <c r="E1917" s="44">
        <v>130358.72</v>
      </c>
      <c r="F1917" s="47"/>
      <c r="G1917" s="47"/>
      <c r="H1917" s="47"/>
      <c r="I1917" s="47"/>
      <c r="J1917" s="47"/>
      <c r="K1917" s="44"/>
      <c r="L1917" s="30"/>
      <c r="M1917" s="44"/>
      <c r="N1917" s="44"/>
      <c r="O1917" s="44"/>
      <c r="P1917" s="44"/>
      <c r="Q1917" s="48"/>
      <c r="R1917" s="44">
        <v>3322489.1</v>
      </c>
      <c r="S1917" s="44"/>
    </row>
    <row r="1918" spans="1:19" hidden="1" x14ac:dyDescent="0.25">
      <c r="A1918" s="23">
        <v>412</v>
      </c>
      <c r="B1918" s="42" t="s">
        <v>611</v>
      </c>
      <c r="C1918" s="95">
        <f t="shared" si="162"/>
        <v>3336032.5</v>
      </c>
      <c r="D1918" s="43">
        <v>83716.049999999988</v>
      </c>
      <c r="E1918" s="44"/>
      <c r="F1918" s="47"/>
      <c r="G1918" s="47">
        <v>1006214.18</v>
      </c>
      <c r="H1918" s="47">
        <v>697643.65</v>
      </c>
      <c r="I1918" s="47">
        <v>910928.71</v>
      </c>
      <c r="J1918" s="47"/>
      <c r="K1918" s="44"/>
      <c r="L1918" s="30"/>
      <c r="M1918" s="44"/>
      <c r="N1918" s="44"/>
      <c r="O1918" s="44"/>
      <c r="P1918" s="44">
        <v>637529.91</v>
      </c>
      <c r="Q1918" s="48"/>
      <c r="R1918" s="44"/>
      <c r="S1918" s="44"/>
    </row>
    <row r="1919" spans="1:19" hidden="1" x14ac:dyDescent="0.25">
      <c r="A1919" s="23">
        <v>413</v>
      </c>
      <c r="B1919" s="42" t="s">
        <v>612</v>
      </c>
      <c r="C1919" s="95">
        <f t="shared" si="162"/>
        <v>5657912.0700000003</v>
      </c>
      <c r="D1919" s="43">
        <v>143945.01</v>
      </c>
      <c r="E1919" s="44"/>
      <c r="F1919" s="47"/>
      <c r="G1919" s="47">
        <v>1808334.49</v>
      </c>
      <c r="H1919" s="47">
        <v>1601381.13</v>
      </c>
      <c r="I1919" s="47">
        <v>683792.86</v>
      </c>
      <c r="J1919" s="47"/>
      <c r="K1919" s="44"/>
      <c r="L1919" s="30"/>
      <c r="M1919" s="44"/>
      <c r="N1919" s="44"/>
      <c r="O1919" s="44"/>
      <c r="P1919" s="44">
        <v>1420458.58</v>
      </c>
      <c r="Q1919" s="48"/>
      <c r="R1919" s="44"/>
      <c r="S1919" s="44"/>
    </row>
    <row r="1920" spans="1:19" hidden="1" x14ac:dyDescent="0.25">
      <c r="A1920" s="23">
        <v>414</v>
      </c>
      <c r="B1920" s="42" t="s">
        <v>613</v>
      </c>
      <c r="C1920" s="95">
        <f t="shared" si="162"/>
        <v>2597280.33</v>
      </c>
      <c r="D1920" s="43">
        <v>73237.22</v>
      </c>
      <c r="E1920" s="44"/>
      <c r="F1920" s="47"/>
      <c r="G1920" s="47">
        <f>2402885.52/2</f>
        <v>1201442.76</v>
      </c>
      <c r="H1920" s="47">
        <v>879220.65</v>
      </c>
      <c r="I1920" s="47">
        <v>443379.7</v>
      </c>
      <c r="J1920" s="47"/>
      <c r="K1920" s="44"/>
      <c r="L1920" s="30"/>
      <c r="M1920" s="44"/>
      <c r="N1920" s="44"/>
      <c r="O1920" s="44"/>
      <c r="P1920" s="44"/>
      <c r="Q1920" s="48"/>
      <c r="R1920" s="44"/>
      <c r="S1920" s="44"/>
    </row>
    <row r="1921" spans="1:19" hidden="1" x14ac:dyDescent="0.25">
      <c r="A1921" s="23">
        <v>415</v>
      </c>
      <c r="B1921" s="42" t="s">
        <v>623</v>
      </c>
      <c r="C1921" s="95">
        <f t="shared" si="162"/>
        <v>19985503.300000001</v>
      </c>
      <c r="D1921" s="43">
        <f>ROUND((F1921+G1921+H1921+I1921+J1921+K1921+M1921+O1921+P1921+Q1921+R1921+S1921)*0.0214,2)</f>
        <v>418728.97</v>
      </c>
      <c r="E1921" s="44"/>
      <c r="F1921" s="47"/>
      <c r="G1921" s="47"/>
      <c r="H1921" s="47"/>
      <c r="I1921" s="47"/>
      <c r="J1921" s="47"/>
      <c r="K1921" s="44"/>
      <c r="L1921" s="30"/>
      <c r="M1921" s="44"/>
      <c r="N1921" s="44" t="s">
        <v>54</v>
      </c>
      <c r="O1921" s="48">
        <v>6643544.9100000001</v>
      </c>
      <c r="P1921" s="44"/>
      <c r="Q1921" s="44"/>
      <c r="R1921" s="44">
        <v>12923229.42</v>
      </c>
      <c r="S1921" s="44"/>
    </row>
    <row r="1922" spans="1:19" hidden="1" x14ac:dyDescent="0.25">
      <c r="A1922" s="23">
        <v>416</v>
      </c>
      <c r="B1922" s="42" t="s">
        <v>633</v>
      </c>
      <c r="C1922" s="95">
        <f t="shared" si="162"/>
        <v>19039391.420000002</v>
      </c>
      <c r="D1922" s="43">
        <v>137900.41</v>
      </c>
      <c r="E1922" s="44"/>
      <c r="F1922" s="47"/>
      <c r="G1922" s="47">
        <v>4009045.45</v>
      </c>
      <c r="H1922" s="47">
        <v>1821162.23</v>
      </c>
      <c r="I1922" s="47">
        <v>545762.42000000004</v>
      </c>
      <c r="J1922" s="47"/>
      <c r="K1922" s="44"/>
      <c r="L1922" s="30"/>
      <c r="M1922" s="44"/>
      <c r="N1922" s="44"/>
      <c r="O1922" s="44"/>
      <c r="P1922" s="44"/>
      <c r="Q1922" s="48"/>
      <c r="R1922" s="44">
        <v>12525520.91</v>
      </c>
      <c r="S1922" s="44"/>
    </row>
    <row r="1923" spans="1:19" hidden="1" x14ac:dyDescent="0.25">
      <c r="A1923" s="23">
        <v>417</v>
      </c>
      <c r="B1923" s="42" t="s">
        <v>942</v>
      </c>
      <c r="C1923" s="95">
        <f t="shared" si="162"/>
        <v>42200120.640000001</v>
      </c>
      <c r="D1923" s="43">
        <v>867095.45</v>
      </c>
      <c r="E1923" s="44"/>
      <c r="F1923" s="47"/>
      <c r="G1923" s="47"/>
      <c r="H1923" s="47"/>
      <c r="I1923" s="47"/>
      <c r="J1923" s="47"/>
      <c r="K1923" s="44"/>
      <c r="L1923" s="30"/>
      <c r="M1923" s="44"/>
      <c r="N1923" s="44" t="s">
        <v>54</v>
      </c>
      <c r="O1923" s="44">
        <v>16269586.960000001</v>
      </c>
      <c r="P1923" s="44"/>
      <c r="Q1923" s="48"/>
      <c r="R1923" s="44">
        <v>25063438.23</v>
      </c>
      <c r="S1923" s="44"/>
    </row>
    <row r="1924" spans="1:19" hidden="1" x14ac:dyDescent="0.25">
      <c r="A1924" s="23">
        <v>418</v>
      </c>
      <c r="B1924" s="42" t="s">
        <v>634</v>
      </c>
      <c r="C1924" s="95">
        <f t="shared" si="162"/>
        <v>21652120.559999999</v>
      </c>
      <c r="D1924" s="43">
        <f t="shared" ref="D1924:D1926" si="165">ROUND((F1924+G1924+H1924+I1924+J1924+K1924+M1924+O1924+P1924+Q1924+R1924+S1924)*0.0214,2)</f>
        <v>453647.33</v>
      </c>
      <c r="E1924" s="44"/>
      <c r="F1924" s="47"/>
      <c r="G1924" s="47">
        <v>2457092.38</v>
      </c>
      <c r="H1924" s="47">
        <v>901603.71</v>
      </c>
      <c r="I1924" s="47">
        <v>316231.14</v>
      </c>
      <c r="J1924" s="47"/>
      <c r="K1924" s="44"/>
      <c r="L1924" s="30"/>
      <c r="M1924" s="44"/>
      <c r="N1924" s="44" t="s">
        <v>54</v>
      </c>
      <c r="O1924" s="44">
        <v>5894665.8399999999</v>
      </c>
      <c r="P1924" s="44"/>
      <c r="Q1924" s="44"/>
      <c r="R1924" s="44">
        <v>11628880.16</v>
      </c>
      <c r="S1924" s="44"/>
    </row>
    <row r="1925" spans="1:19" hidden="1" x14ac:dyDescent="0.25">
      <c r="A1925" s="23">
        <v>419</v>
      </c>
      <c r="B1925" s="42" t="s">
        <v>635</v>
      </c>
      <c r="C1925" s="95">
        <f t="shared" si="162"/>
        <v>11211936.800000001</v>
      </c>
      <c r="D1925" s="43">
        <f>ROUND((F1925+G1925+H1925+I1925+J1925+K1925+M1925+O1925+P1925+Q1925+R1925+S1925)*0.0214,2)</f>
        <v>234908.41</v>
      </c>
      <c r="E1925" s="44"/>
      <c r="F1925" s="47"/>
      <c r="G1925" s="47">
        <v>2262743.56</v>
      </c>
      <c r="H1925" s="47">
        <v>909469.82</v>
      </c>
      <c r="I1925" s="47">
        <v>221063.5</v>
      </c>
      <c r="J1925" s="47"/>
      <c r="K1925" s="44"/>
      <c r="L1925" s="30"/>
      <c r="M1925" s="44"/>
      <c r="N1925" s="44" t="s">
        <v>54</v>
      </c>
      <c r="O1925" s="44">
        <v>7583751.5099999998</v>
      </c>
      <c r="P1925" s="44"/>
      <c r="Q1925" s="48"/>
      <c r="R1925" s="44"/>
      <c r="S1925" s="44"/>
    </row>
    <row r="1926" spans="1:19" hidden="1" x14ac:dyDescent="0.25">
      <c r="A1926" s="23">
        <v>420</v>
      </c>
      <c r="B1926" s="42" t="s">
        <v>636</v>
      </c>
      <c r="C1926" s="95">
        <f t="shared" si="162"/>
        <v>71187676.129999995</v>
      </c>
      <c r="D1926" s="43">
        <f t="shared" si="165"/>
        <v>1483908.71</v>
      </c>
      <c r="E1926" s="44">
        <v>362238.89</v>
      </c>
      <c r="F1926" s="47"/>
      <c r="G1926" s="47"/>
      <c r="H1926" s="47"/>
      <c r="I1926" s="47"/>
      <c r="J1926" s="47"/>
      <c r="K1926" s="44"/>
      <c r="L1926" s="30"/>
      <c r="M1926" s="44"/>
      <c r="N1926" s="44"/>
      <c r="O1926" s="44"/>
      <c r="P1926" s="44"/>
      <c r="Q1926" s="48"/>
      <c r="R1926" s="44">
        <v>69341528.530000001</v>
      </c>
      <c r="S1926" s="44"/>
    </row>
    <row r="1927" spans="1:19" hidden="1" x14ac:dyDescent="0.25">
      <c r="A1927" s="147" t="s">
        <v>1232</v>
      </c>
      <c r="B1927" s="147"/>
      <c r="C1927" s="77">
        <f t="shared" si="162"/>
        <v>416607654.02999997</v>
      </c>
      <c r="D1927" s="49">
        <f t="shared" ref="D1927:M1927" si="166">ROUND(SUM(D1899:D1926),2)</f>
        <v>7852000.9400000004</v>
      </c>
      <c r="E1927" s="49">
        <f t="shared" si="166"/>
        <v>1012036.01</v>
      </c>
      <c r="F1927" s="49">
        <f t="shared" si="166"/>
        <v>0</v>
      </c>
      <c r="G1927" s="49">
        <f t="shared" si="166"/>
        <v>67908657.040000007</v>
      </c>
      <c r="H1927" s="49">
        <f t="shared" si="166"/>
        <v>44551114.109999999</v>
      </c>
      <c r="I1927" s="49">
        <f t="shared" si="166"/>
        <v>17710958.210000001</v>
      </c>
      <c r="J1927" s="49">
        <f t="shared" si="166"/>
        <v>0</v>
      </c>
      <c r="K1927" s="49">
        <f t="shared" si="166"/>
        <v>0</v>
      </c>
      <c r="L1927" s="49">
        <f t="shared" si="166"/>
        <v>0</v>
      </c>
      <c r="M1927" s="49">
        <f t="shared" si="166"/>
        <v>0</v>
      </c>
      <c r="N1927" s="49" t="s">
        <v>18</v>
      </c>
      <c r="O1927" s="49">
        <f>ROUND(SUM(O1899:O1926),2)</f>
        <v>130108315.20999999</v>
      </c>
      <c r="P1927" s="49">
        <f>ROUND(SUM(P1899:P1926),2)</f>
        <v>7636815.5199999996</v>
      </c>
      <c r="Q1927" s="49">
        <f>ROUND(SUM(Q1899:Q1926),2)</f>
        <v>5022670.6399999997</v>
      </c>
      <c r="R1927" s="49">
        <f>ROUND(SUM(R1899:R1926),2)</f>
        <v>134805086.34999999</v>
      </c>
      <c r="S1927" s="49">
        <f>ROUND(SUM(S1899:S1926),2)</f>
        <v>0</v>
      </c>
    </row>
    <row r="1928" spans="1:19" ht="15.75" hidden="1" x14ac:dyDescent="0.25">
      <c r="A1928" s="140" t="s">
        <v>1168</v>
      </c>
      <c r="B1928" s="141"/>
      <c r="C1928" s="142"/>
      <c r="D1928" s="115"/>
      <c r="E1928" s="44"/>
      <c r="F1928" s="44"/>
      <c r="G1928" s="44"/>
      <c r="H1928" s="44"/>
      <c r="I1928" s="44"/>
      <c r="J1928" s="44"/>
      <c r="K1928" s="44"/>
      <c r="L1928" s="35"/>
      <c r="M1928" s="44"/>
      <c r="N1928" s="48"/>
      <c r="O1928" s="44"/>
      <c r="P1928" s="44"/>
      <c r="Q1928" s="44"/>
      <c r="R1928" s="44"/>
      <c r="S1928" s="48"/>
    </row>
    <row r="1929" spans="1:19" hidden="1" x14ac:dyDescent="0.25">
      <c r="A1929" s="35">
        <v>421</v>
      </c>
      <c r="B1929" s="42" t="s">
        <v>644</v>
      </c>
      <c r="C1929" s="95">
        <f t="shared" ref="C1929:C1939" si="167">ROUND(SUM(D1929+E1929+F1929+G1929+H1929+I1929+J1929+K1929+M1929+O1929+P1929+Q1929+R1929+S1929),2)</f>
        <v>5794516.4100000001</v>
      </c>
      <c r="D1929" s="43">
        <v>120793.56</v>
      </c>
      <c r="E1929" s="44"/>
      <c r="F1929" s="44"/>
      <c r="G1929" s="44"/>
      <c r="H1929" s="44"/>
      <c r="I1929" s="44"/>
      <c r="J1929" s="44"/>
      <c r="K1929" s="47"/>
      <c r="L1929" s="30"/>
      <c r="M1929" s="44"/>
      <c r="N1929" s="44"/>
      <c r="O1929" s="48"/>
      <c r="P1929" s="44"/>
      <c r="Q1929" s="48"/>
      <c r="R1929" s="44">
        <v>5673722.8499999996</v>
      </c>
      <c r="S1929" s="44"/>
    </row>
    <row r="1930" spans="1:19" hidden="1" x14ac:dyDescent="0.25">
      <c r="A1930" s="35">
        <v>422</v>
      </c>
      <c r="B1930" s="42" t="s">
        <v>645</v>
      </c>
      <c r="C1930" s="95">
        <f t="shared" si="167"/>
        <v>48240722.200000003</v>
      </c>
      <c r="D1930" s="43">
        <f t="shared" ref="D1930:D1938" si="168">ROUND((F1930+G1930+H1930+I1930+J1930+K1930+M1930+O1930+P1930+Q1930+R1930+S1930)*0.0214,2)</f>
        <v>1010722</v>
      </c>
      <c r="E1930" s="44"/>
      <c r="F1930" s="44"/>
      <c r="G1930" s="44">
        <v>7520881.8200000003</v>
      </c>
      <c r="H1930" s="44"/>
      <c r="I1930" s="44"/>
      <c r="J1930" s="44"/>
      <c r="K1930" s="44"/>
      <c r="L1930" s="30"/>
      <c r="M1930" s="44"/>
      <c r="N1930" s="44" t="s">
        <v>102</v>
      </c>
      <c r="O1930" s="44">
        <v>18138646.300000001</v>
      </c>
      <c r="P1930" s="44">
        <v>1408675.42</v>
      </c>
      <c r="Q1930" s="45"/>
      <c r="R1930" s="45">
        <v>20161796.66</v>
      </c>
      <c r="S1930" s="44"/>
    </row>
    <row r="1931" spans="1:19" hidden="1" x14ac:dyDescent="0.25">
      <c r="A1931" s="35">
        <v>423</v>
      </c>
      <c r="B1931" s="46" t="s">
        <v>646</v>
      </c>
      <c r="C1931" s="95">
        <f t="shared" si="167"/>
        <v>8715122.25</v>
      </c>
      <c r="D1931" s="43">
        <v>181677.05</v>
      </c>
      <c r="E1931" s="44"/>
      <c r="F1931" s="47"/>
      <c r="G1931" s="47"/>
      <c r="H1931" s="47"/>
      <c r="I1931" s="47"/>
      <c r="J1931" s="47"/>
      <c r="K1931" s="48"/>
      <c r="L1931" s="30"/>
      <c r="M1931" s="44"/>
      <c r="N1931" s="44"/>
      <c r="O1931" s="44"/>
      <c r="P1931" s="44"/>
      <c r="Q1931" s="44"/>
      <c r="R1931" s="44">
        <v>8533445.1999999993</v>
      </c>
      <c r="S1931" s="44"/>
    </row>
    <row r="1932" spans="1:19" hidden="1" x14ac:dyDescent="0.25">
      <c r="A1932" s="35">
        <v>424</v>
      </c>
      <c r="B1932" s="46" t="s">
        <v>647</v>
      </c>
      <c r="C1932" s="95">
        <f t="shared" si="167"/>
        <v>26499433.670000002</v>
      </c>
      <c r="D1932" s="43">
        <f t="shared" si="168"/>
        <v>555206.46</v>
      </c>
      <c r="E1932" s="44"/>
      <c r="F1932" s="44"/>
      <c r="G1932" s="44">
        <v>4214493.6900000004</v>
      </c>
      <c r="H1932" s="44"/>
      <c r="I1932" s="44"/>
      <c r="J1932" s="44"/>
      <c r="K1932" s="44"/>
      <c r="L1932" s="30"/>
      <c r="M1932" s="44"/>
      <c r="N1932" s="44" t="s">
        <v>102</v>
      </c>
      <c r="O1932" s="44">
        <v>10724766.85</v>
      </c>
      <c r="P1932" s="44">
        <v>564239.26</v>
      </c>
      <c r="Q1932" s="45"/>
      <c r="R1932" s="45">
        <v>10440727.41</v>
      </c>
      <c r="S1932" s="44"/>
    </row>
    <row r="1933" spans="1:19" hidden="1" x14ac:dyDescent="0.25">
      <c r="A1933" s="35">
        <v>425</v>
      </c>
      <c r="B1933" s="46" t="s">
        <v>654</v>
      </c>
      <c r="C1933" s="95">
        <f t="shared" si="167"/>
        <v>9975316.8200000003</v>
      </c>
      <c r="D1933" s="43">
        <f t="shared" si="168"/>
        <v>208999.2</v>
      </c>
      <c r="E1933" s="44"/>
      <c r="F1933" s="44"/>
      <c r="G1933" s="44"/>
      <c r="H1933" s="48"/>
      <c r="I1933" s="48"/>
      <c r="J1933" s="48"/>
      <c r="K1933" s="44"/>
      <c r="L1933" s="30"/>
      <c r="M1933" s="44"/>
      <c r="N1933" s="44" t="s">
        <v>102</v>
      </c>
      <c r="O1933" s="47">
        <v>9766317.6199999992</v>
      </c>
      <c r="P1933" s="44"/>
      <c r="Q1933" s="45"/>
      <c r="R1933" s="44"/>
      <c r="S1933" s="44"/>
    </row>
    <row r="1934" spans="1:19" hidden="1" x14ac:dyDescent="0.25">
      <c r="A1934" s="35">
        <v>426</v>
      </c>
      <c r="B1934" s="46" t="s">
        <v>655</v>
      </c>
      <c r="C1934" s="95">
        <f t="shared" si="167"/>
        <v>10254473.01</v>
      </c>
      <c r="D1934" s="43">
        <f t="shared" si="168"/>
        <v>214847.98</v>
      </c>
      <c r="E1934" s="44"/>
      <c r="F1934" s="44"/>
      <c r="G1934" s="48"/>
      <c r="H1934" s="44"/>
      <c r="I1934" s="48"/>
      <c r="J1934" s="48"/>
      <c r="K1934" s="44"/>
      <c r="L1934" s="30"/>
      <c r="M1934" s="44"/>
      <c r="N1934" s="44"/>
      <c r="O1934" s="47"/>
      <c r="P1934" s="44"/>
      <c r="Q1934" s="45"/>
      <c r="R1934" s="45">
        <v>10039625.029999999</v>
      </c>
      <c r="S1934" s="44"/>
    </row>
    <row r="1935" spans="1:19" hidden="1" x14ac:dyDescent="0.25">
      <c r="A1935" s="35">
        <v>427</v>
      </c>
      <c r="B1935" s="46" t="s">
        <v>660</v>
      </c>
      <c r="C1935" s="95">
        <f t="shared" si="167"/>
        <v>18237046.550000001</v>
      </c>
      <c r="D1935" s="43">
        <f t="shared" si="168"/>
        <v>382095.94</v>
      </c>
      <c r="E1935" s="44"/>
      <c r="F1935" s="48">
        <v>2433430.06</v>
      </c>
      <c r="G1935" s="48">
        <v>3935370.98</v>
      </c>
      <c r="H1935" s="48"/>
      <c r="I1935" s="48"/>
      <c r="J1935" s="48">
        <v>1271761.53</v>
      </c>
      <c r="K1935" s="44">
        <v>368783.75</v>
      </c>
      <c r="L1935" s="30"/>
      <c r="M1935" s="44"/>
      <c r="N1935" s="44" t="s">
        <v>102</v>
      </c>
      <c r="O1935" s="47">
        <v>9845604.2899999991</v>
      </c>
      <c r="P1935" s="44"/>
      <c r="Q1935" s="45"/>
      <c r="R1935" s="44"/>
      <c r="S1935" s="44"/>
    </row>
    <row r="1936" spans="1:19" hidden="1" x14ac:dyDescent="0.25">
      <c r="A1936" s="35">
        <v>428</v>
      </c>
      <c r="B1936" s="46" t="s">
        <v>661</v>
      </c>
      <c r="C1936" s="95">
        <f t="shared" si="167"/>
        <v>18389790.239999998</v>
      </c>
      <c r="D1936" s="43">
        <f t="shared" si="168"/>
        <v>385296.17</v>
      </c>
      <c r="E1936" s="44"/>
      <c r="F1936" s="47">
        <v>2449404.48</v>
      </c>
      <c r="G1936" s="44">
        <v>3961172.23</v>
      </c>
      <c r="H1936" s="48"/>
      <c r="I1936" s="48"/>
      <c r="J1936" s="44">
        <v>1271761.53</v>
      </c>
      <c r="K1936" s="44">
        <v>411792.21</v>
      </c>
      <c r="L1936" s="30"/>
      <c r="M1936" s="44"/>
      <c r="N1936" s="44" t="s">
        <v>102</v>
      </c>
      <c r="O1936" s="47">
        <v>9910363.6199999992</v>
      </c>
      <c r="P1936" s="44"/>
      <c r="Q1936" s="45"/>
      <c r="R1936" s="44"/>
      <c r="S1936" s="44"/>
    </row>
    <row r="1937" spans="1:19" hidden="1" x14ac:dyDescent="0.25">
      <c r="A1937" s="35">
        <v>429</v>
      </c>
      <c r="B1937" s="91" t="s">
        <v>1108</v>
      </c>
      <c r="C1937" s="95">
        <f t="shared" si="167"/>
        <v>9788160.6799999997</v>
      </c>
      <c r="D1937" s="43">
        <f t="shared" si="168"/>
        <v>199928.21</v>
      </c>
      <c r="E1937" s="44">
        <v>245792.92</v>
      </c>
      <c r="F1937" s="47"/>
      <c r="G1937" s="44"/>
      <c r="H1937" s="48"/>
      <c r="I1937" s="48"/>
      <c r="J1937" s="44"/>
      <c r="K1937" s="44"/>
      <c r="L1937" s="30"/>
      <c r="M1937" s="44"/>
      <c r="N1937" s="44" t="s">
        <v>1071</v>
      </c>
      <c r="O1937" s="47">
        <v>9342439.5500000007</v>
      </c>
      <c r="P1937" s="44"/>
      <c r="Q1937" s="45"/>
      <c r="R1937" s="44"/>
      <c r="S1937" s="44"/>
    </row>
    <row r="1938" spans="1:19" hidden="1" x14ac:dyDescent="0.25">
      <c r="A1938" s="35">
        <v>430</v>
      </c>
      <c r="B1938" s="91" t="s">
        <v>1109</v>
      </c>
      <c r="C1938" s="95">
        <f t="shared" si="167"/>
        <v>9946775.7699999996</v>
      </c>
      <c r="D1938" s="43">
        <f t="shared" si="168"/>
        <v>201332.49</v>
      </c>
      <c r="E1938" s="44">
        <v>337383.07</v>
      </c>
      <c r="F1938" s="47"/>
      <c r="G1938" s="44"/>
      <c r="H1938" s="48"/>
      <c r="I1938" s="48"/>
      <c r="J1938" s="44"/>
      <c r="K1938" s="44"/>
      <c r="L1938" s="30"/>
      <c r="M1938" s="44"/>
      <c r="N1938" s="44" t="s">
        <v>1071</v>
      </c>
      <c r="O1938" s="47">
        <v>9408060.2100000009</v>
      </c>
      <c r="P1938" s="44"/>
      <c r="Q1938" s="45"/>
      <c r="R1938" s="44"/>
      <c r="S1938" s="44"/>
    </row>
    <row r="1939" spans="1:19" hidden="1" x14ac:dyDescent="0.25">
      <c r="A1939" s="138" t="s">
        <v>1169</v>
      </c>
      <c r="B1939" s="139"/>
      <c r="C1939" s="77">
        <f t="shared" si="167"/>
        <v>165841357.59999999</v>
      </c>
      <c r="D1939" s="49">
        <f t="shared" ref="D1939:M1939" si="169">ROUND(SUM(D1929:D1938),2)</f>
        <v>3460899.06</v>
      </c>
      <c r="E1939" s="49">
        <f t="shared" si="169"/>
        <v>583175.99</v>
      </c>
      <c r="F1939" s="49">
        <f t="shared" si="169"/>
        <v>4882834.54</v>
      </c>
      <c r="G1939" s="49">
        <f t="shared" si="169"/>
        <v>19631918.719999999</v>
      </c>
      <c r="H1939" s="49">
        <f t="shared" si="169"/>
        <v>0</v>
      </c>
      <c r="I1939" s="49">
        <f t="shared" si="169"/>
        <v>0</v>
      </c>
      <c r="J1939" s="49">
        <f t="shared" si="169"/>
        <v>2543523.06</v>
      </c>
      <c r="K1939" s="49">
        <f t="shared" si="169"/>
        <v>780575.96</v>
      </c>
      <c r="L1939" s="49">
        <f t="shared" si="169"/>
        <v>0</v>
      </c>
      <c r="M1939" s="49">
        <f t="shared" si="169"/>
        <v>0</v>
      </c>
      <c r="N1939" s="49" t="s">
        <v>18</v>
      </c>
      <c r="O1939" s="49">
        <f>ROUND(SUM(O1929:O1938),2)</f>
        <v>77136198.439999998</v>
      </c>
      <c r="P1939" s="49">
        <f>ROUND(SUM(P1929:P1938),2)</f>
        <v>1972914.68</v>
      </c>
      <c r="Q1939" s="49">
        <f>ROUND(SUM(Q1929:Q1938),2)</f>
        <v>0</v>
      </c>
      <c r="R1939" s="49">
        <f>ROUND(SUM(R1929:R1938),2)</f>
        <v>54849317.149999999</v>
      </c>
      <c r="S1939" s="49">
        <f>ROUND(SUM(S1929:S1938),2)</f>
        <v>0</v>
      </c>
    </row>
    <row r="1940" spans="1:19" ht="15.75" hidden="1" x14ac:dyDescent="0.25">
      <c r="A1940" s="140" t="s">
        <v>1170</v>
      </c>
      <c r="B1940" s="141"/>
      <c r="C1940" s="142"/>
      <c r="D1940" s="115"/>
      <c r="E1940" s="44"/>
      <c r="F1940" s="44"/>
      <c r="G1940" s="44"/>
      <c r="H1940" s="44"/>
      <c r="I1940" s="44"/>
      <c r="J1940" s="44"/>
      <c r="K1940" s="44"/>
      <c r="L1940" s="23"/>
      <c r="M1940" s="44"/>
      <c r="N1940" s="48"/>
      <c r="O1940" s="44"/>
      <c r="P1940" s="44"/>
      <c r="Q1940" s="44"/>
      <c r="R1940" s="44"/>
      <c r="S1940" s="48"/>
    </row>
    <row r="1941" spans="1:19" hidden="1" x14ac:dyDescent="0.25">
      <c r="A1941" s="35">
        <v>431</v>
      </c>
      <c r="B1941" s="46" t="s">
        <v>1046</v>
      </c>
      <c r="C1941" s="95">
        <f t="shared" ref="C1941:C1953" si="170">ROUND(SUM(D1941+E1941+F1941+G1941+H1941+I1941+J1941+K1941+M1941+O1941+P1941+Q1941+R1941+S1941),2)</f>
        <v>549105.51</v>
      </c>
      <c r="D1941" s="43"/>
      <c r="E1941" s="44">
        <v>549105.51</v>
      </c>
      <c r="F1941" s="47"/>
      <c r="G1941" s="47"/>
      <c r="H1941" s="47"/>
      <c r="I1941" s="47"/>
      <c r="J1941" s="47"/>
      <c r="K1941" s="44"/>
      <c r="L1941" s="30"/>
      <c r="M1941" s="44"/>
      <c r="N1941" s="44"/>
      <c r="O1941" s="44"/>
      <c r="P1941" s="44"/>
      <c r="Q1941" s="44"/>
      <c r="R1941" s="44"/>
      <c r="S1941" s="44"/>
    </row>
    <row r="1942" spans="1:19" hidden="1" x14ac:dyDescent="0.25">
      <c r="A1942" s="35">
        <v>432</v>
      </c>
      <c r="B1942" s="46" t="s">
        <v>943</v>
      </c>
      <c r="C1942" s="95">
        <f t="shared" si="170"/>
        <v>3426674.79</v>
      </c>
      <c r="D1942" s="43">
        <v>71433.100000000006</v>
      </c>
      <c r="E1942" s="44"/>
      <c r="F1942" s="47"/>
      <c r="G1942" s="47">
        <v>1673264.46</v>
      </c>
      <c r="H1942" s="47">
        <v>1092328.6200000001</v>
      </c>
      <c r="I1942" s="47">
        <v>589648.61</v>
      </c>
      <c r="J1942" s="47"/>
      <c r="K1942" s="44"/>
      <c r="L1942" s="30"/>
      <c r="M1942" s="44"/>
      <c r="N1942" s="44"/>
      <c r="O1942" s="44"/>
      <c r="P1942" s="44"/>
      <c r="Q1942" s="44"/>
      <c r="R1942" s="44"/>
      <c r="S1942" s="44"/>
    </row>
    <row r="1943" spans="1:19" hidden="1" x14ac:dyDescent="0.25">
      <c r="A1943" s="35">
        <v>433</v>
      </c>
      <c r="B1943" s="46" t="s">
        <v>677</v>
      </c>
      <c r="C1943" s="95">
        <f t="shared" si="170"/>
        <v>1639311.18</v>
      </c>
      <c r="D1943" s="43">
        <f>ROUND((F1943+G1943+H1943+I1943+J1943+K1943+M1943+O1943+P1943+Q1943+R1943+S1943)*0.0214,2)</f>
        <v>34346.25</v>
      </c>
      <c r="E1943" s="44"/>
      <c r="F1943" s="47"/>
      <c r="G1943" s="48"/>
      <c r="H1943" s="44">
        <v>979105.76</v>
      </c>
      <c r="I1943" s="44">
        <v>625859.17000000004</v>
      </c>
      <c r="J1943" s="44"/>
      <c r="K1943" s="44"/>
      <c r="L1943" s="30"/>
      <c r="M1943" s="44"/>
      <c r="N1943" s="44"/>
      <c r="O1943" s="47"/>
      <c r="P1943" s="44"/>
      <c r="Q1943" s="47"/>
      <c r="R1943" s="44"/>
      <c r="S1943" s="44"/>
    </row>
    <row r="1944" spans="1:19" hidden="1" x14ac:dyDescent="0.25">
      <c r="A1944" s="35">
        <v>434</v>
      </c>
      <c r="B1944" s="46" t="s">
        <v>678</v>
      </c>
      <c r="C1944" s="95">
        <f t="shared" si="170"/>
        <v>1690817.94</v>
      </c>
      <c r="D1944" s="43">
        <v>30728.26</v>
      </c>
      <c r="E1944" s="44"/>
      <c r="F1944" s="47"/>
      <c r="G1944" s="47"/>
      <c r="H1944" s="44">
        <v>1099978.74</v>
      </c>
      <c r="I1944" s="44">
        <v>560110.93999999994</v>
      </c>
      <c r="J1944" s="47"/>
      <c r="K1944" s="44"/>
      <c r="L1944" s="30"/>
      <c r="M1944" s="44"/>
      <c r="N1944" s="44"/>
      <c r="O1944" s="44"/>
      <c r="P1944" s="44"/>
      <c r="Q1944" s="44"/>
      <c r="R1944" s="44"/>
      <c r="S1944" s="44"/>
    </row>
    <row r="1945" spans="1:19" hidden="1" x14ac:dyDescent="0.25">
      <c r="A1945" s="35">
        <v>435</v>
      </c>
      <c r="B1945" s="46" t="s">
        <v>682</v>
      </c>
      <c r="C1945" s="95">
        <f t="shared" si="170"/>
        <v>5150340.83</v>
      </c>
      <c r="D1945" s="43">
        <v>53113.120000000003</v>
      </c>
      <c r="E1945" s="44"/>
      <c r="F1945" s="44"/>
      <c r="G1945" s="44">
        <v>2929854.89</v>
      </c>
      <c r="H1945" s="44">
        <v>1170321.8500000001</v>
      </c>
      <c r="I1945" s="44">
        <v>395724</v>
      </c>
      <c r="J1945" s="44">
        <v>601326.97</v>
      </c>
      <c r="K1945" s="48"/>
      <c r="L1945" s="30"/>
      <c r="M1945" s="44"/>
      <c r="N1945" s="44"/>
      <c r="O1945" s="47"/>
      <c r="P1945" s="44"/>
      <c r="Q1945" s="47"/>
      <c r="R1945" s="44"/>
      <c r="S1945" s="44"/>
    </row>
    <row r="1946" spans="1:19" hidden="1" x14ac:dyDescent="0.25">
      <c r="A1946" s="35">
        <v>436</v>
      </c>
      <c r="B1946" s="46" t="s">
        <v>688</v>
      </c>
      <c r="C1946" s="95">
        <f t="shared" si="170"/>
        <v>1409818.59</v>
      </c>
      <c r="D1946" s="43">
        <v>29385.78</v>
      </c>
      <c r="E1946" s="44"/>
      <c r="F1946" s="44"/>
      <c r="G1946" s="45">
        <v>1092311.6100000001</v>
      </c>
      <c r="H1946" s="44"/>
      <c r="I1946" s="44">
        <v>288121.2</v>
      </c>
      <c r="J1946" s="44"/>
      <c r="K1946" s="44"/>
      <c r="L1946" s="30"/>
      <c r="M1946" s="44"/>
      <c r="N1946" s="44"/>
      <c r="O1946" s="48"/>
      <c r="P1946" s="44"/>
      <c r="Q1946" s="44"/>
      <c r="R1946" s="44"/>
      <c r="S1946" s="44"/>
    </row>
    <row r="1947" spans="1:19" hidden="1" x14ac:dyDescent="0.25">
      <c r="A1947" s="35">
        <v>437</v>
      </c>
      <c r="B1947" s="46" t="s">
        <v>694</v>
      </c>
      <c r="C1947" s="95">
        <f t="shared" si="170"/>
        <v>13748326.83</v>
      </c>
      <c r="D1947" s="43">
        <f t="shared" ref="D1947:D1951" si="171">ROUND((F1947+G1947+H1947+I1947+J1947+K1947+M1947+O1947+P1947+Q1947+R1947+S1947)*0.0214,2)</f>
        <v>288049.93</v>
      </c>
      <c r="E1947" s="44"/>
      <c r="F1947" s="44"/>
      <c r="G1947" s="47"/>
      <c r="H1947" s="44"/>
      <c r="I1947" s="44"/>
      <c r="J1947" s="44"/>
      <c r="K1947" s="44"/>
      <c r="L1947" s="30"/>
      <c r="M1947" s="44"/>
      <c r="N1947" s="44" t="s">
        <v>1071</v>
      </c>
      <c r="O1947" s="44">
        <v>13460276.9</v>
      </c>
      <c r="P1947" s="44"/>
      <c r="Q1947" s="44"/>
      <c r="R1947" s="44"/>
      <c r="S1947" s="44"/>
    </row>
    <row r="1948" spans="1:19" hidden="1" x14ac:dyDescent="0.25">
      <c r="A1948" s="35">
        <v>438</v>
      </c>
      <c r="B1948" s="46" t="s">
        <v>700</v>
      </c>
      <c r="C1948" s="95">
        <f t="shared" si="170"/>
        <v>2580265.1800000002</v>
      </c>
      <c r="D1948" s="43">
        <f t="shared" si="171"/>
        <v>54060.77</v>
      </c>
      <c r="E1948" s="44"/>
      <c r="F1948" s="48"/>
      <c r="G1948" s="44"/>
      <c r="H1948" s="48">
        <v>1592031.12</v>
      </c>
      <c r="I1948" s="48">
        <v>934173.29</v>
      </c>
      <c r="J1948" s="48"/>
      <c r="K1948" s="44"/>
      <c r="L1948" s="30"/>
      <c r="M1948" s="44"/>
      <c r="N1948" s="44"/>
      <c r="O1948" s="47"/>
      <c r="P1948" s="44"/>
      <c r="Q1948" s="47"/>
      <c r="R1948" s="44"/>
      <c r="S1948" s="44"/>
    </row>
    <row r="1949" spans="1:19" hidden="1" x14ac:dyDescent="0.25">
      <c r="A1949" s="35">
        <v>439</v>
      </c>
      <c r="B1949" s="46" t="s">
        <v>706</v>
      </c>
      <c r="C1949" s="95">
        <f t="shared" si="170"/>
        <v>4551364.13</v>
      </c>
      <c r="D1949" s="43">
        <v>46936.14</v>
      </c>
      <c r="E1949" s="44"/>
      <c r="F1949" s="47"/>
      <c r="G1949" s="45"/>
      <c r="H1949" s="47">
        <v>2962401.55</v>
      </c>
      <c r="I1949" s="47">
        <v>1542026.44</v>
      </c>
      <c r="J1949" s="47"/>
      <c r="K1949" s="44"/>
      <c r="L1949" s="30"/>
      <c r="M1949" s="44"/>
      <c r="N1949" s="44"/>
      <c r="O1949" s="47"/>
      <c r="P1949" s="44"/>
      <c r="Q1949" s="47"/>
      <c r="R1949" s="44"/>
      <c r="S1949" s="44"/>
    </row>
    <row r="1950" spans="1:19" hidden="1" x14ac:dyDescent="0.25">
      <c r="A1950" s="35">
        <v>440</v>
      </c>
      <c r="B1950" s="46" t="s">
        <v>709</v>
      </c>
      <c r="C1950" s="95">
        <f t="shared" si="170"/>
        <v>2240129.4900000002</v>
      </c>
      <c r="D1950" s="43">
        <f t="shared" si="171"/>
        <v>45595.18</v>
      </c>
      <c r="E1950" s="44">
        <v>63918.47</v>
      </c>
      <c r="F1950" s="44"/>
      <c r="G1950" s="44"/>
      <c r="H1950" s="44"/>
      <c r="I1950" s="44"/>
      <c r="J1950" s="48"/>
      <c r="K1950" s="44"/>
      <c r="L1950" s="30"/>
      <c r="M1950" s="44"/>
      <c r="N1950" s="44"/>
      <c r="O1950" s="47"/>
      <c r="P1950" s="44">
        <v>2130615.84</v>
      </c>
      <c r="Q1950" s="47"/>
      <c r="R1950" s="44"/>
      <c r="S1950" s="44"/>
    </row>
    <row r="1951" spans="1:19" hidden="1" x14ac:dyDescent="0.25">
      <c r="A1951" s="35">
        <v>441</v>
      </c>
      <c r="B1951" s="46" t="s">
        <v>712</v>
      </c>
      <c r="C1951" s="95">
        <f t="shared" si="170"/>
        <v>585753.24</v>
      </c>
      <c r="D1951" s="43">
        <f t="shared" si="171"/>
        <v>11699.76</v>
      </c>
      <c r="E1951" s="44">
        <v>27335.88</v>
      </c>
      <c r="F1951" s="44">
        <v>546717.6</v>
      </c>
      <c r="G1951" s="48"/>
      <c r="H1951" s="44"/>
      <c r="I1951" s="44"/>
      <c r="J1951" s="44"/>
      <c r="K1951" s="44"/>
      <c r="L1951" s="30"/>
      <c r="M1951" s="44"/>
      <c r="N1951" s="44"/>
      <c r="O1951" s="47"/>
      <c r="P1951" s="44"/>
      <c r="Q1951" s="47"/>
      <c r="R1951" s="44"/>
      <c r="S1951" s="44"/>
    </row>
    <row r="1952" spans="1:19" hidden="1" x14ac:dyDescent="0.25">
      <c r="A1952" s="35">
        <v>442</v>
      </c>
      <c r="B1952" s="46" t="s">
        <v>1135</v>
      </c>
      <c r="C1952" s="95">
        <f>ROUND(SUM(D1952+E1952+F1952+G1952+H1952+I1952+J1952+K1952+M1952+O1952+P1952+Q1952+R1952+S1952),2)</f>
        <v>9147104.0299999993</v>
      </c>
      <c r="D1952" s="43">
        <v>7859.75</v>
      </c>
      <c r="E1952" s="44"/>
      <c r="F1952" s="44"/>
      <c r="G1952" s="48"/>
      <c r="H1952" s="44"/>
      <c r="I1952" s="44"/>
      <c r="J1952" s="44"/>
      <c r="K1952" s="44"/>
      <c r="L1952" s="30"/>
      <c r="M1952" s="44"/>
      <c r="N1952" s="44"/>
      <c r="O1952" s="47">
        <v>9139244.2799999993</v>
      </c>
      <c r="P1952" s="44"/>
      <c r="Q1952" s="47"/>
      <c r="R1952" s="44"/>
      <c r="S1952" s="44"/>
    </row>
    <row r="1953" spans="1:19" ht="22.5" hidden="1" customHeight="1" x14ac:dyDescent="0.25">
      <c r="A1953" s="143" t="s">
        <v>1171</v>
      </c>
      <c r="B1953" s="143"/>
      <c r="C1953" s="77">
        <f t="shared" si="170"/>
        <v>46719011.740000002</v>
      </c>
      <c r="D1953" s="49">
        <f t="shared" ref="D1953:S1953" si="172">ROUND(SUM(D1941:D1952),2)</f>
        <v>673208.04</v>
      </c>
      <c r="E1953" s="49">
        <f t="shared" si="172"/>
        <v>640359.86</v>
      </c>
      <c r="F1953" s="49">
        <f t="shared" si="172"/>
        <v>546717.6</v>
      </c>
      <c r="G1953" s="49">
        <f t="shared" si="172"/>
        <v>5695430.96</v>
      </c>
      <c r="H1953" s="49">
        <f t="shared" si="172"/>
        <v>8896167.6400000006</v>
      </c>
      <c r="I1953" s="49">
        <f t="shared" si="172"/>
        <v>4935663.6500000004</v>
      </c>
      <c r="J1953" s="49">
        <f t="shared" si="172"/>
        <v>601326.97</v>
      </c>
      <c r="K1953" s="49">
        <f t="shared" si="172"/>
        <v>0</v>
      </c>
      <c r="L1953" s="49">
        <f t="shared" si="172"/>
        <v>0</v>
      </c>
      <c r="M1953" s="49">
        <f t="shared" si="172"/>
        <v>0</v>
      </c>
      <c r="N1953" s="49">
        <f t="shared" si="172"/>
        <v>0</v>
      </c>
      <c r="O1953" s="49">
        <f t="shared" si="172"/>
        <v>22599521.18</v>
      </c>
      <c r="P1953" s="49">
        <f t="shared" si="172"/>
        <v>2130615.84</v>
      </c>
      <c r="Q1953" s="49">
        <f t="shared" si="172"/>
        <v>0</v>
      </c>
      <c r="R1953" s="49">
        <f t="shared" si="172"/>
        <v>0</v>
      </c>
      <c r="S1953" s="49">
        <f t="shared" si="172"/>
        <v>0</v>
      </c>
    </row>
    <row r="1954" spans="1:19" ht="15.75" hidden="1" x14ac:dyDescent="0.25">
      <c r="A1954" s="140" t="s">
        <v>1172</v>
      </c>
      <c r="B1954" s="141"/>
      <c r="C1954" s="142"/>
      <c r="D1954" s="115"/>
      <c r="E1954" s="44"/>
      <c r="F1954" s="44"/>
      <c r="G1954" s="44"/>
      <c r="H1954" s="44"/>
      <c r="I1954" s="44"/>
      <c r="J1954" s="44"/>
      <c r="K1954" s="44"/>
      <c r="L1954" s="23"/>
      <c r="M1954" s="44"/>
      <c r="N1954" s="48"/>
      <c r="O1954" s="44"/>
      <c r="P1954" s="44"/>
      <c r="Q1954" s="44"/>
      <c r="R1954" s="44"/>
      <c r="S1954" s="48"/>
    </row>
    <row r="1955" spans="1:19" hidden="1" x14ac:dyDescent="0.25">
      <c r="A1955" s="22">
        <v>443</v>
      </c>
      <c r="B1955" s="42" t="s">
        <v>720</v>
      </c>
      <c r="C1955" s="95">
        <f>ROUND(SUM(D1955+E1955+F1955+G1955+H1955+I1955+J1955+K1955+M1955+O1955+P1955+Q1955+R1955+S1955),2)</f>
        <v>3507984.3</v>
      </c>
      <c r="D1955" s="43">
        <f>ROUND((F1955+G1955+H1955+I1955+J1955+K1955+M1955+O1955+P1955+Q1955+R1955+S1955)*0.0214,2)</f>
        <v>71360.759999999995</v>
      </c>
      <c r="E1955" s="44">
        <v>102008.7</v>
      </c>
      <c r="F1955" s="44"/>
      <c r="G1955" s="44">
        <v>2567438.12</v>
      </c>
      <c r="H1955" s="44">
        <v>549779.92000000004</v>
      </c>
      <c r="I1955" s="44">
        <v>217396.8</v>
      </c>
      <c r="J1955" s="44"/>
      <c r="K1955" s="44"/>
      <c r="L1955" s="30"/>
      <c r="M1955" s="44"/>
      <c r="N1955" s="44"/>
      <c r="O1955" s="44"/>
      <c r="P1955" s="44"/>
      <c r="Q1955" s="45"/>
      <c r="R1955" s="44"/>
      <c r="S1955" s="83"/>
    </row>
    <row r="1956" spans="1:19" hidden="1" x14ac:dyDescent="0.25">
      <c r="A1956" s="22">
        <v>444</v>
      </c>
      <c r="B1956" s="46" t="s">
        <v>721</v>
      </c>
      <c r="C1956" s="95">
        <f t="shared" ref="C1956:C1975" si="173">ROUND(SUM(D1956+E1956+F1956+G1956+H1956+I1956+J1956+K1956+M1956+O1956+P1956+Q1956+R1956+S1956),2)</f>
        <v>320657.81</v>
      </c>
      <c r="D1956" s="43">
        <f>ROUND((F1956+G1956+H1956+I1956+J1956+K1956+M1956+O1956+P1956+Q1956+R1956+S1956)*0.0214,2)</f>
        <v>6718.31</v>
      </c>
      <c r="E1956" s="44"/>
      <c r="F1956" s="48"/>
      <c r="G1956" s="44"/>
      <c r="H1956" s="48">
        <v>238430.37</v>
      </c>
      <c r="I1956" s="48">
        <v>75509.13</v>
      </c>
      <c r="J1956" s="48"/>
      <c r="K1956" s="44"/>
      <c r="L1956" s="30"/>
      <c r="M1956" s="44"/>
      <c r="N1956" s="44"/>
      <c r="O1956" s="45"/>
      <c r="P1956" s="44"/>
      <c r="Q1956" s="48"/>
      <c r="R1956" s="44"/>
      <c r="S1956" s="83"/>
    </row>
    <row r="1957" spans="1:19" hidden="1" x14ac:dyDescent="0.25">
      <c r="A1957" s="22">
        <v>445</v>
      </c>
      <c r="B1957" s="42" t="s">
        <v>944</v>
      </c>
      <c r="C1957" s="95">
        <f t="shared" si="173"/>
        <v>20812885.850000001</v>
      </c>
      <c r="D1957" s="43">
        <v>487555.77</v>
      </c>
      <c r="E1957" s="44"/>
      <c r="F1957" s="44"/>
      <c r="G1957" s="44">
        <v>8979085.0299999993</v>
      </c>
      <c r="H1957" s="44"/>
      <c r="I1957" s="44"/>
      <c r="J1957" s="44"/>
      <c r="K1957" s="44"/>
      <c r="L1957" s="30"/>
      <c r="M1957" s="44"/>
      <c r="N1957" s="44" t="s">
        <v>102</v>
      </c>
      <c r="O1957" s="44">
        <v>11346245.050000001</v>
      </c>
      <c r="P1957" s="44"/>
      <c r="Q1957" s="45"/>
      <c r="R1957" s="44"/>
      <c r="S1957" s="83"/>
    </row>
    <row r="1958" spans="1:19" hidden="1" x14ac:dyDescent="0.25">
      <c r="A1958" s="22">
        <v>446</v>
      </c>
      <c r="B1958" s="42" t="s">
        <v>945</v>
      </c>
      <c r="C1958" s="95">
        <f t="shared" si="173"/>
        <v>3620014.54</v>
      </c>
      <c r="D1958" s="43">
        <f t="shared" ref="D1958:D1961" si="174">ROUND((F1958+G1958+H1958+I1958+J1958+K1958+M1958+O1958+P1958+Q1958+R1958+S1958)*0.0214,2)</f>
        <v>75845.22</v>
      </c>
      <c r="E1958" s="44"/>
      <c r="F1958" s="44"/>
      <c r="G1958" s="44">
        <v>2819514.98</v>
      </c>
      <c r="H1958" s="44">
        <v>628373.06000000006</v>
      </c>
      <c r="I1958" s="44">
        <v>96281.279999999999</v>
      </c>
      <c r="J1958" s="44"/>
      <c r="K1958" s="47"/>
      <c r="L1958" s="30"/>
      <c r="M1958" s="44"/>
      <c r="N1958" s="44"/>
      <c r="O1958" s="48"/>
      <c r="P1958" s="44"/>
      <c r="Q1958" s="48"/>
      <c r="R1958" s="44"/>
      <c r="S1958" s="83"/>
    </row>
    <row r="1959" spans="1:19" hidden="1" x14ac:dyDescent="0.25">
      <c r="A1959" s="22">
        <v>447</v>
      </c>
      <c r="B1959" s="46" t="s">
        <v>946</v>
      </c>
      <c r="C1959" s="95">
        <f t="shared" si="173"/>
        <v>4669297.1100000003</v>
      </c>
      <c r="D1959" s="43">
        <f t="shared" si="174"/>
        <v>97829.41</v>
      </c>
      <c r="E1959" s="44"/>
      <c r="F1959" s="44"/>
      <c r="G1959" s="44">
        <v>2593661.85</v>
      </c>
      <c r="H1959" s="44">
        <v>1504256.64</v>
      </c>
      <c r="I1959" s="44">
        <v>473549.21</v>
      </c>
      <c r="J1959" s="44"/>
      <c r="K1959" s="44"/>
      <c r="L1959" s="30"/>
      <c r="M1959" s="44"/>
      <c r="N1959" s="80"/>
      <c r="O1959" s="80"/>
      <c r="P1959" s="44"/>
      <c r="Q1959" s="45"/>
      <c r="R1959" s="44"/>
      <c r="S1959" s="83"/>
    </row>
    <row r="1960" spans="1:19" hidden="1" x14ac:dyDescent="0.25">
      <c r="A1960" s="22">
        <v>448</v>
      </c>
      <c r="B1960" s="46" t="s">
        <v>947</v>
      </c>
      <c r="C1960" s="95">
        <f t="shared" si="173"/>
        <v>5729378.54</v>
      </c>
      <c r="D1960" s="43">
        <f t="shared" si="174"/>
        <v>120039.85</v>
      </c>
      <c r="E1960" s="44"/>
      <c r="F1960" s="44"/>
      <c r="G1960" s="44">
        <v>4027437.91</v>
      </c>
      <c r="H1960" s="48">
        <v>1209112.27</v>
      </c>
      <c r="I1960" s="48">
        <v>372788.51</v>
      </c>
      <c r="J1960" s="48"/>
      <c r="K1960" s="44"/>
      <c r="L1960" s="30"/>
      <c r="M1960" s="44"/>
      <c r="N1960" s="44"/>
      <c r="O1960" s="47"/>
      <c r="P1960" s="44"/>
      <c r="Q1960" s="45"/>
      <c r="R1960" s="44"/>
      <c r="S1960" s="83"/>
    </row>
    <row r="1961" spans="1:19" hidden="1" x14ac:dyDescent="0.25">
      <c r="A1961" s="22">
        <v>449</v>
      </c>
      <c r="B1961" s="46" t="s">
        <v>948</v>
      </c>
      <c r="C1961" s="95">
        <f t="shared" si="173"/>
        <v>5103256.8</v>
      </c>
      <c r="D1961" s="43">
        <f t="shared" si="174"/>
        <v>106921.57</v>
      </c>
      <c r="E1961" s="44"/>
      <c r="F1961" s="44"/>
      <c r="G1961" s="48">
        <v>3193870.61</v>
      </c>
      <c r="H1961" s="44">
        <v>739439.27</v>
      </c>
      <c r="I1961" s="48">
        <v>216198.61</v>
      </c>
      <c r="J1961" s="48"/>
      <c r="K1961" s="44"/>
      <c r="L1961" s="30"/>
      <c r="M1961" s="44"/>
      <c r="N1961" s="44"/>
      <c r="O1961" s="47"/>
      <c r="P1961" s="44">
        <v>846826.74</v>
      </c>
      <c r="Q1961" s="45"/>
      <c r="R1961" s="44"/>
      <c r="S1961" s="83"/>
    </row>
    <row r="1962" spans="1:19" hidden="1" x14ac:dyDescent="0.25">
      <c r="A1962" s="22">
        <v>450</v>
      </c>
      <c r="B1962" s="46" t="s">
        <v>949</v>
      </c>
      <c r="C1962" s="95">
        <f t="shared" si="173"/>
        <v>15259144.449999999</v>
      </c>
      <c r="D1962" s="43"/>
      <c r="E1962" s="44"/>
      <c r="F1962" s="48"/>
      <c r="G1962" s="48">
        <v>9672144.9399999995</v>
      </c>
      <c r="H1962" s="48">
        <v>3272659.31</v>
      </c>
      <c r="I1962" s="48">
        <v>2314340.2000000002</v>
      </c>
      <c r="J1962" s="48"/>
      <c r="K1962" s="44"/>
      <c r="L1962" s="30"/>
      <c r="M1962" s="44"/>
      <c r="N1962" s="44"/>
      <c r="O1962" s="47"/>
      <c r="P1962" s="44"/>
      <c r="Q1962" s="45"/>
      <c r="R1962" s="44"/>
      <c r="S1962" s="83"/>
    </row>
    <row r="1963" spans="1:19" hidden="1" x14ac:dyDescent="0.25">
      <c r="A1963" s="22">
        <v>451</v>
      </c>
      <c r="B1963" s="46" t="s">
        <v>725</v>
      </c>
      <c r="C1963" s="95">
        <f t="shared" si="173"/>
        <v>440403.89</v>
      </c>
      <c r="D1963" s="43">
        <v>7229.68</v>
      </c>
      <c r="E1963" s="44"/>
      <c r="F1963" s="44"/>
      <c r="G1963" s="44">
        <v>433174.21</v>
      </c>
      <c r="H1963" s="47"/>
      <c r="I1963" s="47"/>
      <c r="J1963" s="47"/>
      <c r="K1963" s="44"/>
      <c r="L1963" s="30"/>
      <c r="M1963" s="44"/>
      <c r="N1963" s="44"/>
      <c r="O1963" s="44"/>
      <c r="P1963" s="44"/>
      <c r="Q1963" s="45"/>
      <c r="R1963" s="44"/>
      <c r="S1963" s="83"/>
    </row>
    <row r="1964" spans="1:19" hidden="1" x14ac:dyDescent="0.25">
      <c r="A1964" s="22">
        <v>452</v>
      </c>
      <c r="B1964" s="46" t="s">
        <v>988</v>
      </c>
      <c r="C1964" s="95">
        <f t="shared" si="173"/>
        <v>553479.66</v>
      </c>
      <c r="D1964" s="43"/>
      <c r="E1964" s="44">
        <v>553479.66</v>
      </c>
      <c r="F1964" s="48"/>
      <c r="G1964" s="44"/>
      <c r="H1964" s="44"/>
      <c r="I1964" s="44"/>
      <c r="J1964" s="44"/>
      <c r="K1964" s="44"/>
      <c r="L1964" s="30"/>
      <c r="M1964" s="44"/>
      <c r="N1964" s="53"/>
      <c r="O1964" s="58"/>
      <c r="P1964" s="44"/>
      <c r="Q1964" s="45"/>
      <c r="R1964" s="44"/>
      <c r="S1964" s="83"/>
    </row>
    <row r="1965" spans="1:19" hidden="1" x14ac:dyDescent="0.25">
      <c r="A1965" s="22">
        <v>453</v>
      </c>
      <c r="B1965" s="46" t="s">
        <v>950</v>
      </c>
      <c r="C1965" s="95">
        <f t="shared" si="173"/>
        <v>22361304.989999998</v>
      </c>
      <c r="D1965" s="43">
        <f t="shared" ref="D1965:D1974" si="175">ROUND((F1965+G1965+H1965+I1965+J1965+K1965+M1965+O1965+P1965+Q1965+R1965+S1965)*0.0214,2)</f>
        <v>466296.06</v>
      </c>
      <c r="E1965" s="44">
        <v>105473.63</v>
      </c>
      <c r="F1965" s="47"/>
      <c r="G1965" s="47">
        <v>10184874.390000001</v>
      </c>
      <c r="H1965" s="47">
        <v>2775409.15</v>
      </c>
      <c r="I1965" s="47">
        <v>880721.51</v>
      </c>
      <c r="J1965" s="47">
        <v>5908255.7800000003</v>
      </c>
      <c r="K1965" s="44"/>
      <c r="L1965" s="30"/>
      <c r="M1965" s="44"/>
      <c r="N1965" s="44"/>
      <c r="O1965" s="48"/>
      <c r="P1965" s="44">
        <v>2040274.47</v>
      </c>
      <c r="Q1965" s="45"/>
      <c r="R1965" s="44"/>
      <c r="S1965" s="83"/>
    </row>
    <row r="1966" spans="1:19" hidden="1" x14ac:dyDescent="0.25">
      <c r="A1966" s="22">
        <v>454</v>
      </c>
      <c r="B1966" s="46" t="s">
        <v>951</v>
      </c>
      <c r="C1966" s="95">
        <f t="shared" si="173"/>
        <v>19906564.609999999</v>
      </c>
      <c r="D1966" s="43"/>
      <c r="E1966" s="44"/>
      <c r="F1966" s="47"/>
      <c r="G1966" s="44">
        <v>11334264.92</v>
      </c>
      <c r="H1966" s="44">
        <v>4216006.79</v>
      </c>
      <c r="I1966" s="44">
        <v>2355309.89</v>
      </c>
      <c r="J1966" s="44">
        <v>2000983.01</v>
      </c>
      <c r="K1966" s="44"/>
      <c r="L1966" s="30"/>
      <c r="M1966" s="44"/>
      <c r="N1966" s="44"/>
      <c r="O1966" s="45"/>
      <c r="P1966" s="48"/>
      <c r="Q1966" s="45"/>
      <c r="R1966" s="44"/>
      <c r="S1966" s="83"/>
    </row>
    <row r="1967" spans="1:19" hidden="1" x14ac:dyDescent="0.25">
      <c r="A1967" s="22">
        <v>455</v>
      </c>
      <c r="B1967" s="46" t="s">
        <v>952</v>
      </c>
      <c r="C1967" s="95">
        <f t="shared" si="173"/>
        <v>6634420.7400000002</v>
      </c>
      <c r="D1967" s="43">
        <f t="shared" si="175"/>
        <v>139001.96</v>
      </c>
      <c r="E1967" s="44"/>
      <c r="F1967" s="47"/>
      <c r="G1967" s="47"/>
      <c r="H1967" s="47"/>
      <c r="I1967" s="47"/>
      <c r="J1967" s="47"/>
      <c r="K1967" s="44"/>
      <c r="L1967" s="30"/>
      <c r="M1967" s="44"/>
      <c r="N1967" s="44" t="s">
        <v>102</v>
      </c>
      <c r="O1967" s="48">
        <v>6495418.7800000003</v>
      </c>
      <c r="P1967" s="48"/>
      <c r="Q1967" s="48"/>
      <c r="R1967" s="44"/>
      <c r="S1967" s="83"/>
    </row>
    <row r="1968" spans="1:19" hidden="1" x14ac:dyDescent="0.25">
      <c r="A1968" s="22">
        <v>456</v>
      </c>
      <c r="B1968" s="46" t="s">
        <v>953</v>
      </c>
      <c r="C1968" s="95">
        <f t="shared" si="173"/>
        <v>11879758.050000001</v>
      </c>
      <c r="D1968" s="43">
        <f t="shared" si="175"/>
        <v>248900.35</v>
      </c>
      <c r="E1968" s="44"/>
      <c r="F1968" s="47"/>
      <c r="G1968" s="47"/>
      <c r="H1968" s="45"/>
      <c r="I1968" s="45"/>
      <c r="J1968" s="45">
        <v>2970713</v>
      </c>
      <c r="K1968" s="44"/>
      <c r="L1968" s="30"/>
      <c r="M1968" s="44"/>
      <c r="N1968" s="44" t="s">
        <v>102</v>
      </c>
      <c r="O1968" s="44">
        <v>8660144.6999999993</v>
      </c>
      <c r="P1968" s="44"/>
      <c r="Q1968" s="45"/>
      <c r="R1968" s="44"/>
      <c r="S1968" s="83"/>
    </row>
    <row r="1969" spans="1:19" hidden="1" x14ac:dyDescent="0.25">
      <c r="A1969" s="22">
        <v>457</v>
      </c>
      <c r="B1969" s="46" t="s">
        <v>954</v>
      </c>
      <c r="C1969" s="95">
        <f t="shared" si="173"/>
        <v>14495615.300000001</v>
      </c>
      <c r="D1969" s="43">
        <f t="shared" si="175"/>
        <v>303706.84000000003</v>
      </c>
      <c r="E1969" s="44"/>
      <c r="F1969" s="47"/>
      <c r="G1969" s="47">
        <v>7097870.5300000003</v>
      </c>
      <c r="H1969" s="47">
        <v>2405592.5299999998</v>
      </c>
      <c r="I1969" s="47">
        <v>1260823.58</v>
      </c>
      <c r="J1969" s="47"/>
      <c r="K1969" s="44"/>
      <c r="L1969" s="30"/>
      <c r="M1969" s="48"/>
      <c r="N1969" s="48"/>
      <c r="O1969" s="48"/>
      <c r="P1969" s="44">
        <v>3427621.82</v>
      </c>
      <c r="Q1969" s="44"/>
      <c r="R1969" s="44"/>
      <c r="S1969" s="83"/>
    </row>
    <row r="1970" spans="1:19" hidden="1" x14ac:dyDescent="0.25">
      <c r="A1970" s="22">
        <v>458</v>
      </c>
      <c r="B1970" s="46" t="s">
        <v>989</v>
      </c>
      <c r="C1970" s="95">
        <f t="shared" si="173"/>
        <v>3575551.19</v>
      </c>
      <c r="D1970" s="43">
        <f t="shared" si="175"/>
        <v>71417.58</v>
      </c>
      <c r="E1970" s="44">
        <v>166863.51</v>
      </c>
      <c r="F1970" s="45"/>
      <c r="G1970" s="45"/>
      <c r="H1970" s="45"/>
      <c r="I1970" s="45"/>
      <c r="J1970" s="45"/>
      <c r="K1970" s="44"/>
      <c r="L1970" s="30"/>
      <c r="M1970" s="44"/>
      <c r="N1970" s="44"/>
      <c r="O1970" s="47"/>
      <c r="P1970" s="44">
        <v>3337270.1</v>
      </c>
      <c r="Q1970" s="44"/>
      <c r="R1970" s="44"/>
      <c r="S1970" s="83"/>
    </row>
    <row r="1971" spans="1:19" hidden="1" x14ac:dyDescent="0.25">
      <c r="A1971" s="22">
        <v>459</v>
      </c>
      <c r="B1971" s="46" t="s">
        <v>1142</v>
      </c>
      <c r="C1971" s="95">
        <f t="shared" si="173"/>
        <v>1919107.13</v>
      </c>
      <c r="D1971" s="43">
        <f t="shared" si="175"/>
        <v>39160.85</v>
      </c>
      <c r="E1971" s="44">
        <v>50000</v>
      </c>
      <c r="F1971" s="47"/>
      <c r="G1971" s="47"/>
      <c r="H1971" s="47"/>
      <c r="I1971" s="47"/>
      <c r="J1971" s="47"/>
      <c r="K1971" s="44">
        <v>1829946.28</v>
      </c>
      <c r="L1971" s="30"/>
      <c r="M1971" s="44"/>
      <c r="N1971" s="44"/>
      <c r="O1971" s="47"/>
      <c r="P1971" s="44"/>
      <c r="Q1971" s="44"/>
      <c r="R1971" s="44"/>
      <c r="S1971" s="104"/>
    </row>
    <row r="1972" spans="1:19" hidden="1" x14ac:dyDescent="0.25">
      <c r="A1972" s="22">
        <v>460</v>
      </c>
      <c r="B1972" s="46" t="s">
        <v>731</v>
      </c>
      <c r="C1972" s="95">
        <f t="shared" si="173"/>
        <v>5552630.3099999996</v>
      </c>
      <c r="D1972" s="43">
        <f t="shared" si="175"/>
        <v>116336.68</v>
      </c>
      <c r="E1972" s="44"/>
      <c r="F1972" s="44"/>
      <c r="G1972" s="44">
        <v>3996108.87</v>
      </c>
      <c r="H1972" s="44">
        <v>1033501.16</v>
      </c>
      <c r="I1972" s="44">
        <v>406683.6</v>
      </c>
      <c r="J1972" s="44"/>
      <c r="K1972" s="44"/>
      <c r="L1972" s="30"/>
      <c r="M1972" s="44"/>
      <c r="N1972" s="44"/>
      <c r="O1972" s="47"/>
      <c r="P1972" s="44"/>
      <c r="Q1972" s="47"/>
      <c r="R1972" s="44"/>
      <c r="S1972" s="44"/>
    </row>
    <row r="1973" spans="1:19" hidden="1" x14ac:dyDescent="0.25">
      <c r="A1973" s="22">
        <v>461</v>
      </c>
      <c r="B1973" s="46" t="s">
        <v>732</v>
      </c>
      <c r="C1973" s="95">
        <f t="shared" si="173"/>
        <v>804588.74</v>
      </c>
      <c r="D1973" s="43">
        <v>13208.14</v>
      </c>
      <c r="E1973" s="44"/>
      <c r="F1973" s="44"/>
      <c r="G1973" s="44"/>
      <c r="H1973" s="44">
        <v>374958.09</v>
      </c>
      <c r="I1973" s="44">
        <v>105541.11</v>
      </c>
      <c r="J1973" s="44">
        <v>310881.40000000002</v>
      </c>
      <c r="K1973" s="44"/>
      <c r="L1973" s="30"/>
      <c r="M1973" s="44"/>
      <c r="N1973" s="44"/>
      <c r="O1973" s="47"/>
      <c r="P1973" s="44"/>
      <c r="Q1973" s="47"/>
      <c r="R1973" s="44"/>
      <c r="S1973" s="44"/>
    </row>
    <row r="1974" spans="1:19" hidden="1" x14ac:dyDescent="0.25">
      <c r="A1974" s="22">
        <v>462</v>
      </c>
      <c r="B1974" s="46" t="s">
        <v>733</v>
      </c>
      <c r="C1974" s="95">
        <f t="shared" si="173"/>
        <v>1657742.17</v>
      </c>
      <c r="D1974" s="43">
        <f t="shared" si="175"/>
        <v>34732.410000000003</v>
      </c>
      <c r="E1974" s="44"/>
      <c r="F1974" s="44"/>
      <c r="G1974" s="47">
        <v>782926.24</v>
      </c>
      <c r="H1974" s="44">
        <v>568306.62</v>
      </c>
      <c r="I1974" s="44">
        <v>271776.90000000002</v>
      </c>
      <c r="J1974" s="44"/>
      <c r="K1974" s="48"/>
      <c r="L1974" s="30"/>
      <c r="M1974" s="44"/>
      <c r="N1974" s="44"/>
      <c r="O1974" s="47"/>
      <c r="P1974" s="44"/>
      <c r="Q1974" s="44"/>
      <c r="R1974" s="44"/>
      <c r="S1974" s="44"/>
    </row>
    <row r="1975" spans="1:19" ht="21" hidden="1" customHeight="1" x14ac:dyDescent="0.25">
      <c r="A1975" s="136" t="s">
        <v>1173</v>
      </c>
      <c r="B1975" s="137"/>
      <c r="C1975" s="77">
        <f t="shared" si="173"/>
        <v>148803786.18000001</v>
      </c>
      <c r="D1975" s="49">
        <f t="shared" ref="D1975:M1975" si="176">ROUND(SUM(D1955:D1974),2)</f>
        <v>2406261.44</v>
      </c>
      <c r="E1975" s="49">
        <f t="shared" si="176"/>
        <v>977825.5</v>
      </c>
      <c r="F1975" s="49">
        <f t="shared" si="176"/>
        <v>0</v>
      </c>
      <c r="G1975" s="49">
        <f t="shared" si="176"/>
        <v>67682372.599999994</v>
      </c>
      <c r="H1975" s="49">
        <f t="shared" si="176"/>
        <v>19515825.18</v>
      </c>
      <c r="I1975" s="49">
        <f t="shared" si="176"/>
        <v>9046920.3300000001</v>
      </c>
      <c r="J1975" s="49">
        <f t="shared" si="176"/>
        <v>11190833.189999999</v>
      </c>
      <c r="K1975" s="49">
        <f t="shared" si="176"/>
        <v>1829946.28</v>
      </c>
      <c r="L1975" s="49">
        <f t="shared" si="176"/>
        <v>0</v>
      </c>
      <c r="M1975" s="49">
        <f t="shared" si="176"/>
        <v>0</v>
      </c>
      <c r="N1975" s="49" t="s">
        <v>18</v>
      </c>
      <c r="O1975" s="49">
        <f>ROUND(SUM(O1955:O1974),2)</f>
        <v>26501808.530000001</v>
      </c>
      <c r="P1975" s="49">
        <f>ROUND(SUM(P1955:P1974),2)</f>
        <v>9651993.1300000008</v>
      </c>
      <c r="Q1975" s="49">
        <f>ROUND(SUM(Q1955:Q1974),2)</f>
        <v>0</v>
      </c>
      <c r="R1975" s="49">
        <f>ROUND(SUM(R1955:R1974),2)</f>
        <v>0</v>
      </c>
      <c r="S1975" s="49">
        <f>ROUND(SUM(S1955:S1974),2)</f>
        <v>0</v>
      </c>
    </row>
    <row r="1977" spans="1:19" x14ac:dyDescent="0.25">
      <c r="C1977" s="88"/>
    </row>
  </sheetData>
  <autoFilter ref="A7:S1976"/>
  <sortState ref="B1912:T1913">
    <sortCondition ref="B1912:B1913"/>
  </sortState>
  <customSheetViews>
    <customSheetView guid="{09F76B2D-F98A-4FA6-9028-5C75FCD8881E}" showAutoFilter="1" hiddenRows="1">
      <pane ySplit="9" topLeftCell="A11" activePane="bottomLeft" state="frozen"/>
      <selection pane="bottomLeft" activeCell="A1898" sqref="A1898:XFD1975"/>
      <pageMargins left="0.7" right="0.7" top="0.75" bottom="0.75" header="0.3" footer="0.3"/>
      <pageSetup paperSize="9" orientation="portrait" r:id="rId1"/>
      <autoFilter ref="A7:S1976"/>
    </customSheetView>
    <customSheetView guid="{9595E341-47B0-4869-BE47-43740FED65BC}" scale="80" showPageBreaks="1" showAutoFilter="1">
      <selection activeCell="F2023" sqref="F2023"/>
      <pageMargins left="0.7" right="0.7" top="0.75" bottom="0.75" header="0.3" footer="0.3"/>
      <pageSetup paperSize="9" orientation="portrait" r:id="rId2"/>
      <autoFilter ref="A6:T2010"/>
    </customSheetView>
    <customSheetView guid="{C2BC3CC9-5A33-4838-B0C9-765C41E09E42}" showAutoFilter="1">
      <pane xSplit="2" ySplit="7" topLeftCell="C1741" activePane="bottomRight" state="frozen"/>
      <selection pane="bottomRight" activeCell="C1754" sqref="C1754"/>
      <pageMargins left="0.7" right="0.7" top="0.75" bottom="0.75" header="0.3" footer="0.3"/>
      <autoFilter ref="A7:S2019"/>
    </customSheetView>
    <customSheetView guid="{CC0B14FE-FE4E-4AA7-81DD-DEB86EDD2118}" scale="70" fitToPage="1" showAutoFilter="1">
      <pane xSplit="2" ySplit="7" topLeftCell="C8" activePane="bottomRight" state="frozen"/>
      <selection pane="bottomRight" activeCell="D2022" sqref="D2022"/>
      <pageMargins left="0.25" right="0.25" top="0.75" bottom="0.75" header="0.3" footer="0.3"/>
      <pageSetup paperSize="9" scale="44" fitToHeight="0" orientation="landscape" r:id="rId3"/>
      <autoFilter ref="A7:S2017"/>
    </customSheetView>
    <customSheetView guid="{95B45164-2B22-4B3E-9BF2-B5657F4E1DD7}" scale="60" showAutoFilter="1">
      <pane ySplit="7" topLeftCell="A8" activePane="bottomLeft" state="frozen"/>
      <selection pane="bottomLeft" activeCell="C19" sqref="C19"/>
      <pageMargins left="0.7" right="0.7" top="0.75" bottom="0.75" header="0.3" footer="0.3"/>
      <autoFilter ref="A7:S2057"/>
    </customSheetView>
    <customSheetView guid="{9A943439-F664-43C2-949A-487E1A5DB2A1}" scale="80" fitToPage="1" showAutoFilter="1">
      <pane ySplit="10" topLeftCell="A843" activePane="bottomLeft" state="frozen"/>
      <selection pane="bottomLeft" activeCell="L868" sqref="L868"/>
      <pageMargins left="0.7" right="0.7" top="0.75" bottom="0.75" header="0.3" footer="0.3"/>
      <pageSetup paperSize="9" scale="41" fitToHeight="0" orientation="landscape" r:id="rId4"/>
      <autoFilter ref="A7:S2070"/>
    </customSheetView>
    <customSheetView guid="{80B49383-3F91-409A-996F-34ABFA0932ED}" scale="80" showPageBreaks="1" fitToPage="1" printArea="1" showAutoFilter="1">
      <pane xSplit="2" ySplit="7" topLeftCell="C1895" activePane="bottomRight" state="frozen"/>
      <selection pane="bottomRight" activeCell="A1903" sqref="A1903:XFD1903"/>
      <pageMargins left="0.23622047244094491" right="0.23622047244094491" top="0.74803149606299213" bottom="0.74803149606299213" header="0.31496062992125984" footer="0.31496062992125984"/>
      <pageSetup paperSize="9" scale="42" fitToHeight="0" orientation="landscape" r:id="rId5"/>
      <autoFilter ref="A7:S1988"/>
    </customSheetView>
    <customSheetView guid="{A299C84D-C097-439E-954D-685D90CA46C9}" scale="85" showPageBreaks="1" fitToPage="1" showAutoFilter="1">
      <pane xSplit="2" ySplit="7" topLeftCell="C8" activePane="bottomRight" state="frozen"/>
      <selection pane="bottomRight" activeCell="B8" sqref="B8"/>
      <pageMargins left="0.23622047244094491" right="0.23622047244094491" top="0.15748031496062992" bottom="0.15748031496062992" header="0.31496062992125984" footer="0.31496062992125984"/>
      <pageSetup paperSize="9" scale="36" fitToHeight="0" orientation="landscape" r:id="rId6"/>
      <autoFilter ref="A7:S1976"/>
    </customSheetView>
    <customSheetView guid="{588C31BA-C36B-4B9E-AE8B-D926F1C5CA78}" scale="80" showPageBreaks="1" showAutoFilter="1">
      <pane ySplit="10" topLeftCell="A1931" activePane="bottomLeft" state="frozen"/>
      <selection pane="bottomLeft" activeCell="A1928" sqref="A1928:C1928"/>
      <pageMargins left="0.7" right="0.7" top="0.75" bottom="0.75" header="0.3" footer="0.3"/>
      <pageSetup paperSize="9" orientation="portrait" r:id="rId7"/>
      <autoFilter ref="A7:S1976"/>
    </customSheetView>
  </customSheetViews>
  <mergeCells count="141">
    <mergeCell ref="P4:P5"/>
    <mergeCell ref="Q4:Q5"/>
    <mergeCell ref="R4:R5"/>
    <mergeCell ref="S4:S5"/>
    <mergeCell ref="A9:S9"/>
    <mergeCell ref="A11:C11"/>
    <mergeCell ref="A2:S2"/>
    <mergeCell ref="A3:A6"/>
    <mergeCell ref="B3:B6"/>
    <mergeCell ref="C3:C5"/>
    <mergeCell ref="D3:D5"/>
    <mergeCell ref="E3:E5"/>
    <mergeCell ref="F3:S3"/>
    <mergeCell ref="F4:K4"/>
    <mergeCell ref="L4:M5"/>
    <mergeCell ref="N4:O5"/>
    <mergeCell ref="A65:B65"/>
    <mergeCell ref="A66:C66"/>
    <mergeCell ref="A93:B93"/>
    <mergeCell ref="A94:C94"/>
    <mergeCell ref="A111:B111"/>
    <mergeCell ref="A112:C112"/>
    <mergeCell ref="A22:B22"/>
    <mergeCell ref="A23:C23"/>
    <mergeCell ref="A34:B34"/>
    <mergeCell ref="A35:C35"/>
    <mergeCell ref="A296:B296"/>
    <mergeCell ref="A297:C297"/>
    <mergeCell ref="A337:B337"/>
    <mergeCell ref="A338:C338"/>
    <mergeCell ref="A340:B340"/>
    <mergeCell ref="A341:C341"/>
    <mergeCell ref="A152:B152"/>
    <mergeCell ref="A153:C153"/>
    <mergeCell ref="A182:B182"/>
    <mergeCell ref="A183:C183"/>
    <mergeCell ref="A279:B279"/>
    <mergeCell ref="A280:C280"/>
    <mergeCell ref="A597:B597"/>
    <mergeCell ref="A598:C598"/>
    <mergeCell ref="A624:B624"/>
    <mergeCell ref="A625:C625"/>
    <mergeCell ref="A685:B685"/>
    <mergeCell ref="A686:C686"/>
    <mergeCell ref="A358:B358"/>
    <mergeCell ref="A359:C359"/>
    <mergeCell ref="A380:B380"/>
    <mergeCell ref="A381:C381"/>
    <mergeCell ref="A387:B387"/>
    <mergeCell ref="A388:C388"/>
    <mergeCell ref="A781:B781"/>
    <mergeCell ref="A782:S782"/>
    <mergeCell ref="A784:C784"/>
    <mergeCell ref="A789:B789"/>
    <mergeCell ref="A706:B706"/>
    <mergeCell ref="A707:C707"/>
    <mergeCell ref="A761:B761"/>
    <mergeCell ref="A762:C762"/>
    <mergeCell ref="A856:C856"/>
    <mergeCell ref="A790:C790"/>
    <mergeCell ref="A793:B793"/>
    <mergeCell ref="A879:B879"/>
    <mergeCell ref="A880:C880"/>
    <mergeCell ref="A954:B954"/>
    <mergeCell ref="A955:C955"/>
    <mergeCell ref="A973:B973"/>
    <mergeCell ref="A794:C794"/>
    <mergeCell ref="A797:B797"/>
    <mergeCell ref="A798:C798"/>
    <mergeCell ref="A839:B839"/>
    <mergeCell ref="A840:C840"/>
    <mergeCell ref="A855:B855"/>
    <mergeCell ref="A1132:C1132"/>
    <mergeCell ref="A1140:B1140"/>
    <mergeCell ref="A1141:C1141"/>
    <mergeCell ref="A1160:B1160"/>
    <mergeCell ref="A974:C974"/>
    <mergeCell ref="A1074:B1074"/>
    <mergeCell ref="A1075:C1075"/>
    <mergeCell ref="A1088:B1088"/>
    <mergeCell ref="A1089:C1089"/>
    <mergeCell ref="A1128:B1128"/>
    <mergeCell ref="A1129:C1129"/>
    <mergeCell ref="A1131:B1131"/>
    <mergeCell ref="A1330:C1330"/>
    <mergeCell ref="A1379:B1379"/>
    <mergeCell ref="A1380:C1380"/>
    <mergeCell ref="A1391:B1391"/>
    <mergeCell ref="A1392:C1392"/>
    <mergeCell ref="A1442:B1442"/>
    <mergeCell ref="A1161:C1161"/>
    <mergeCell ref="A1174:B1174"/>
    <mergeCell ref="A1175:C1175"/>
    <mergeCell ref="A1311:B1311"/>
    <mergeCell ref="A1312:C1312"/>
    <mergeCell ref="A1329:B1329"/>
    <mergeCell ref="A1477:B1477"/>
    <mergeCell ref="A1484:C1484"/>
    <mergeCell ref="A1493:B1493"/>
    <mergeCell ref="A1494:C1494"/>
    <mergeCell ref="A1443:C1443"/>
    <mergeCell ref="A1469:B1469"/>
    <mergeCell ref="A1470:S1470"/>
    <mergeCell ref="A1472:C1472"/>
    <mergeCell ref="A1610:B1610"/>
    <mergeCell ref="A1478:C1478"/>
    <mergeCell ref="A1483:B1483"/>
    <mergeCell ref="A1611:C1611"/>
    <mergeCell ref="A1637:B1637"/>
    <mergeCell ref="A1638:C1638"/>
    <mergeCell ref="A1718:B1718"/>
    <mergeCell ref="A1719:C1719"/>
    <mergeCell ref="A1516:B1516"/>
    <mergeCell ref="A1517:C1517"/>
    <mergeCell ref="A1539:B1539"/>
    <mergeCell ref="A1540:C1540"/>
    <mergeCell ref="A1556:B1556"/>
    <mergeCell ref="A1557:C1557"/>
    <mergeCell ref="A1780:B1780"/>
    <mergeCell ref="A1781:C1781"/>
    <mergeCell ref="A1793:B1793"/>
    <mergeCell ref="A1794:C1794"/>
    <mergeCell ref="A1801:B1801"/>
    <mergeCell ref="A1802:C1802"/>
    <mergeCell ref="A1726:B1726"/>
    <mergeCell ref="A1727:C1727"/>
    <mergeCell ref="A1766:B1766"/>
    <mergeCell ref="A1767:C1767"/>
    <mergeCell ref="A1769:B1769"/>
    <mergeCell ref="A1770:C1770"/>
    <mergeCell ref="A1975:B1975"/>
    <mergeCell ref="A1939:B1939"/>
    <mergeCell ref="A1940:C1940"/>
    <mergeCell ref="A1953:B1953"/>
    <mergeCell ref="A1954:C1954"/>
    <mergeCell ref="A1888:B1888"/>
    <mergeCell ref="A1889:C1889"/>
    <mergeCell ref="A1897:B1897"/>
    <mergeCell ref="A1898:C1898"/>
    <mergeCell ref="A1927:B1927"/>
    <mergeCell ref="A1928:C1928"/>
  </mergeCells>
  <phoneticPr fontId="19" type="noConversion"/>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7"/>
  <sheetViews>
    <sheetView topLeftCell="A78" zoomScale="80" zoomScaleNormal="70" workbookViewId="0">
      <selection activeCell="N91" sqref="N91"/>
    </sheetView>
  </sheetViews>
  <sheetFormatPr defaultRowHeight="15" x14ac:dyDescent="0.25"/>
  <cols>
    <col min="1" max="1" width="4.5703125" customWidth="1"/>
    <col min="3" max="3" width="6.7109375" style="105" customWidth="1"/>
    <col min="4" max="4" width="24.85546875" customWidth="1"/>
    <col min="5" max="5" width="42.140625" style="6" customWidth="1"/>
    <col min="6" max="6" width="19.42578125" customWidth="1"/>
    <col min="7" max="7" width="54.85546875" style="6" customWidth="1"/>
  </cols>
  <sheetData>
    <row r="1" spans="1:7" ht="15.75" thickBot="1" x14ac:dyDescent="0.3"/>
    <row r="2" spans="1:7" ht="47.25" x14ac:dyDescent="0.25">
      <c r="A2" s="4" t="s">
        <v>996</v>
      </c>
      <c r="B2" s="1" t="s">
        <v>990</v>
      </c>
      <c r="C2" s="106" t="s">
        <v>991</v>
      </c>
      <c r="D2" s="2" t="s">
        <v>992</v>
      </c>
      <c r="E2" s="2" t="s">
        <v>993</v>
      </c>
      <c r="F2" s="3" t="s">
        <v>994</v>
      </c>
      <c r="G2" s="2" t="s">
        <v>995</v>
      </c>
    </row>
    <row r="3" spans="1:7" s="17" customFormat="1" ht="30" x14ac:dyDescent="0.25">
      <c r="A3" s="122">
        <v>1</v>
      </c>
      <c r="B3" s="122" t="s">
        <v>18</v>
      </c>
      <c r="C3" s="123" t="s">
        <v>1175</v>
      </c>
      <c r="D3" s="122" t="s">
        <v>1200</v>
      </c>
      <c r="E3" s="128" t="s">
        <v>47</v>
      </c>
      <c r="F3" s="124">
        <v>1701008.29</v>
      </c>
      <c r="G3" s="113" t="s">
        <v>1209</v>
      </c>
    </row>
    <row r="4" spans="1:7" s="17" customFormat="1" ht="30" x14ac:dyDescent="0.25">
      <c r="A4" s="122">
        <v>2</v>
      </c>
      <c r="B4" s="122" t="s">
        <v>18</v>
      </c>
      <c r="C4" s="123" t="s">
        <v>1175</v>
      </c>
      <c r="D4" s="122" t="s">
        <v>1200</v>
      </c>
      <c r="E4" s="128" t="s">
        <v>63</v>
      </c>
      <c r="F4" s="122">
        <v>6766624.0499999998</v>
      </c>
      <c r="G4" s="113" t="s">
        <v>1201</v>
      </c>
    </row>
    <row r="5" spans="1:7" s="17" customFormat="1" x14ac:dyDescent="0.25">
      <c r="A5" s="122">
        <v>3</v>
      </c>
      <c r="B5" s="122" t="s">
        <v>18</v>
      </c>
      <c r="C5" s="123" t="s">
        <v>1175</v>
      </c>
      <c r="D5" s="124" t="s">
        <v>1189</v>
      </c>
      <c r="E5" s="46" t="s">
        <v>761</v>
      </c>
      <c r="F5" s="124">
        <v>2769138.6</v>
      </c>
      <c r="G5" s="113" t="s">
        <v>1204</v>
      </c>
    </row>
    <row r="6" spans="1:7" s="17" customFormat="1" x14ac:dyDescent="0.25">
      <c r="A6" s="122">
        <v>4</v>
      </c>
      <c r="B6" s="122" t="s">
        <v>18</v>
      </c>
      <c r="C6" s="123" t="s">
        <v>1175</v>
      </c>
      <c r="D6" s="124" t="s">
        <v>1189</v>
      </c>
      <c r="E6" s="125" t="s">
        <v>117</v>
      </c>
      <c r="F6" s="126">
        <v>5657815.2699999996</v>
      </c>
      <c r="G6" s="126" t="s">
        <v>1190</v>
      </c>
    </row>
    <row r="7" spans="1:7" s="17" customFormat="1" ht="30" x14ac:dyDescent="0.25">
      <c r="A7" s="122">
        <v>5</v>
      </c>
      <c r="B7" s="122" t="s">
        <v>18</v>
      </c>
      <c r="C7" s="123" t="s">
        <v>1175</v>
      </c>
      <c r="D7" s="121" t="s">
        <v>1189</v>
      </c>
      <c r="E7" s="128" t="s">
        <v>121</v>
      </c>
      <c r="F7" s="48">
        <v>973188.61</v>
      </c>
      <c r="G7" s="113" t="s">
        <v>1215</v>
      </c>
    </row>
    <row r="8" spans="1:7" s="17" customFormat="1" x14ac:dyDescent="0.25">
      <c r="A8" s="122">
        <v>6</v>
      </c>
      <c r="B8" s="122" t="s">
        <v>18</v>
      </c>
      <c r="C8" s="123" t="s">
        <v>1175</v>
      </c>
      <c r="D8" s="124" t="s">
        <v>1189</v>
      </c>
      <c r="E8" s="127" t="s">
        <v>139</v>
      </c>
      <c r="F8" s="126">
        <v>27778579.530000001</v>
      </c>
      <c r="G8" s="126" t="s">
        <v>1190</v>
      </c>
    </row>
    <row r="9" spans="1:7" s="17" customFormat="1" x14ac:dyDescent="0.25">
      <c r="A9" s="122">
        <v>7</v>
      </c>
      <c r="B9" s="122" t="s">
        <v>18</v>
      </c>
      <c r="C9" s="123" t="s">
        <v>1175</v>
      </c>
      <c r="D9" s="124" t="s">
        <v>1189</v>
      </c>
      <c r="E9" s="127" t="s">
        <v>140</v>
      </c>
      <c r="F9" s="126">
        <v>28179828.850000001</v>
      </c>
      <c r="G9" s="126" t="s">
        <v>1190</v>
      </c>
    </row>
    <row r="10" spans="1:7" s="133" customFormat="1" x14ac:dyDescent="0.25">
      <c r="A10" s="122">
        <v>8</v>
      </c>
      <c r="B10" s="122" t="s">
        <v>18</v>
      </c>
      <c r="C10" s="123" t="s">
        <v>1175</v>
      </c>
      <c r="D10" s="124" t="s">
        <v>1189</v>
      </c>
      <c r="E10" s="125" t="s">
        <v>150</v>
      </c>
      <c r="F10" s="126">
        <v>14246303.67</v>
      </c>
      <c r="G10" s="126" t="s">
        <v>1190</v>
      </c>
    </row>
    <row r="11" spans="1:7" s="133" customFormat="1" x14ac:dyDescent="0.25">
      <c r="A11" s="122">
        <v>9</v>
      </c>
      <c r="B11" s="122" t="s">
        <v>18</v>
      </c>
      <c r="C11" s="123" t="s">
        <v>1175</v>
      </c>
      <c r="D11" s="122" t="s">
        <v>1194</v>
      </c>
      <c r="E11" s="127" t="s">
        <v>196</v>
      </c>
      <c r="F11" s="124">
        <v>2476209.04</v>
      </c>
      <c r="G11" s="126" t="s">
        <v>1193</v>
      </c>
    </row>
    <row r="12" spans="1:7" s="133" customFormat="1" ht="30" x14ac:dyDescent="0.25">
      <c r="A12" s="122">
        <v>10</v>
      </c>
      <c r="B12" s="122" t="s">
        <v>18</v>
      </c>
      <c r="C12" s="123" t="s">
        <v>1175</v>
      </c>
      <c r="D12" s="122" t="s">
        <v>1205</v>
      </c>
      <c r="E12" s="128" t="s">
        <v>228</v>
      </c>
      <c r="F12" s="122">
        <v>3048107.73</v>
      </c>
      <c r="G12" s="113" t="s">
        <v>1208</v>
      </c>
    </row>
    <row r="13" spans="1:7" s="133" customFormat="1" ht="30" x14ac:dyDescent="0.25">
      <c r="A13" s="122">
        <v>11</v>
      </c>
      <c r="B13" s="122" t="s">
        <v>18</v>
      </c>
      <c r="C13" s="123" t="s">
        <v>1175</v>
      </c>
      <c r="D13" s="122" t="s">
        <v>1205</v>
      </c>
      <c r="E13" s="127" t="s">
        <v>247</v>
      </c>
      <c r="F13" s="124">
        <v>1884168.19</v>
      </c>
      <c r="G13" s="113" t="s">
        <v>1206</v>
      </c>
    </row>
    <row r="14" spans="1:7" s="133" customFormat="1" ht="30" x14ac:dyDescent="0.25">
      <c r="A14" s="122">
        <v>12</v>
      </c>
      <c r="B14" s="122" t="s">
        <v>18</v>
      </c>
      <c r="C14" s="123" t="s">
        <v>1175</v>
      </c>
      <c r="D14" s="122" t="s">
        <v>1205</v>
      </c>
      <c r="E14" s="128" t="s">
        <v>269</v>
      </c>
      <c r="F14" s="122">
        <v>2155410.98</v>
      </c>
      <c r="G14" s="113" t="s">
        <v>1207</v>
      </c>
    </row>
    <row r="15" spans="1:7" s="133" customFormat="1" x14ac:dyDescent="0.25">
      <c r="A15" s="122">
        <v>13</v>
      </c>
      <c r="B15" s="122" t="s">
        <v>18</v>
      </c>
      <c r="C15" s="123" t="s">
        <v>1175</v>
      </c>
      <c r="D15" s="122" t="s">
        <v>1205</v>
      </c>
      <c r="E15" s="128" t="s">
        <v>1139</v>
      </c>
      <c r="F15" s="122">
        <v>21228336.170000002</v>
      </c>
      <c r="G15" s="126" t="s">
        <v>1211</v>
      </c>
    </row>
    <row r="16" spans="1:7" s="133" customFormat="1" ht="30" x14ac:dyDescent="0.25">
      <c r="A16" s="122">
        <v>14</v>
      </c>
      <c r="B16" s="122" t="s">
        <v>18</v>
      </c>
      <c r="C16" s="123" t="s">
        <v>1175</v>
      </c>
      <c r="D16" s="33" t="s">
        <v>1205</v>
      </c>
      <c r="E16" s="134" t="s">
        <v>283</v>
      </c>
      <c r="F16" s="124">
        <v>4882329.0199999996</v>
      </c>
      <c r="G16" s="113" t="s">
        <v>1217</v>
      </c>
    </row>
    <row r="17" spans="1:7" s="133" customFormat="1" ht="30" x14ac:dyDescent="0.25">
      <c r="A17" s="122">
        <v>15</v>
      </c>
      <c r="B17" s="122" t="s">
        <v>18</v>
      </c>
      <c r="C17" s="123" t="s">
        <v>1175</v>
      </c>
      <c r="D17" s="33" t="s">
        <v>1205</v>
      </c>
      <c r="E17" s="128" t="s">
        <v>284</v>
      </c>
      <c r="F17" s="124">
        <v>4882034.59</v>
      </c>
      <c r="G17" s="113" t="s">
        <v>1218</v>
      </c>
    </row>
    <row r="18" spans="1:7" s="133" customFormat="1" ht="30" x14ac:dyDescent="0.25">
      <c r="A18" s="122">
        <v>16</v>
      </c>
      <c r="B18" s="122" t="s">
        <v>18</v>
      </c>
      <c r="C18" s="123" t="s">
        <v>1175</v>
      </c>
      <c r="D18" s="33" t="s">
        <v>1205</v>
      </c>
      <c r="E18" s="128" t="s">
        <v>285</v>
      </c>
      <c r="F18" s="124">
        <v>4868232.7300000004</v>
      </c>
      <c r="G18" s="113" t="s">
        <v>1216</v>
      </c>
    </row>
    <row r="19" spans="1:7" s="133" customFormat="1" x14ac:dyDescent="0.25">
      <c r="A19" s="122">
        <v>17</v>
      </c>
      <c r="B19" s="122" t="s">
        <v>18</v>
      </c>
      <c r="C19" s="123" t="s">
        <v>1175</v>
      </c>
      <c r="D19" s="122" t="s">
        <v>1199</v>
      </c>
      <c r="E19" s="129" t="s">
        <v>321</v>
      </c>
      <c r="F19" s="124">
        <v>208773.65</v>
      </c>
      <c r="G19" s="126" t="s">
        <v>1193</v>
      </c>
    </row>
    <row r="20" spans="1:7" s="133" customFormat="1" ht="30" x14ac:dyDescent="0.25">
      <c r="A20" s="122">
        <v>18</v>
      </c>
      <c r="B20" s="122" t="s">
        <v>18</v>
      </c>
      <c r="C20" s="122">
        <v>2020</v>
      </c>
      <c r="D20" s="33" t="s">
        <v>1199</v>
      </c>
      <c r="E20" s="135" t="s">
        <v>1221</v>
      </c>
      <c r="F20" s="48">
        <v>24201.360000000001</v>
      </c>
      <c r="G20" s="113" t="s">
        <v>1223</v>
      </c>
    </row>
    <row r="21" spans="1:7" s="133" customFormat="1" ht="30" x14ac:dyDescent="0.25">
      <c r="A21" s="122">
        <v>19</v>
      </c>
      <c r="B21" s="122" t="s">
        <v>18</v>
      </c>
      <c r="C21" s="123" t="s">
        <v>1175</v>
      </c>
      <c r="D21" s="122" t="s">
        <v>1199</v>
      </c>
      <c r="E21" s="128" t="s">
        <v>1198</v>
      </c>
      <c r="F21" s="124">
        <v>1429608.89</v>
      </c>
      <c r="G21" s="113" t="s">
        <v>1223</v>
      </c>
    </row>
    <row r="22" spans="1:7" s="133" customFormat="1" x14ac:dyDescent="0.25">
      <c r="A22" s="122">
        <v>20</v>
      </c>
      <c r="B22" s="122" t="s">
        <v>18</v>
      </c>
      <c r="C22" s="123" t="s">
        <v>1175</v>
      </c>
      <c r="D22" s="122" t="s">
        <v>1196</v>
      </c>
      <c r="E22" s="127" t="s">
        <v>1049</v>
      </c>
      <c r="F22" s="48">
        <v>23038079.079999998</v>
      </c>
      <c r="G22" s="126" t="s">
        <v>1210</v>
      </c>
    </row>
    <row r="23" spans="1:7" s="133" customFormat="1" x14ac:dyDescent="0.25">
      <c r="A23" s="122">
        <v>21</v>
      </c>
      <c r="B23" s="122" t="s">
        <v>18</v>
      </c>
      <c r="C23" s="123" t="s">
        <v>1175</v>
      </c>
      <c r="D23" s="122" t="s">
        <v>1196</v>
      </c>
      <c r="E23" s="128" t="s">
        <v>1146</v>
      </c>
      <c r="F23" s="124">
        <v>196482.03</v>
      </c>
      <c r="G23" s="126" t="s">
        <v>1197</v>
      </c>
    </row>
    <row r="24" spans="1:7" s="133" customFormat="1" x14ac:dyDescent="0.25">
      <c r="A24" s="122">
        <v>22</v>
      </c>
      <c r="B24" s="122" t="s">
        <v>18</v>
      </c>
      <c r="C24" s="123" t="s">
        <v>1175</v>
      </c>
      <c r="D24" s="124" t="s">
        <v>1176</v>
      </c>
      <c r="E24" s="42" t="s">
        <v>562</v>
      </c>
      <c r="F24" s="124">
        <v>309590.59999999998</v>
      </c>
      <c r="G24" s="126" t="s">
        <v>1177</v>
      </c>
    </row>
    <row r="25" spans="1:7" s="133" customFormat="1" x14ac:dyDescent="0.25">
      <c r="A25" s="122">
        <v>23</v>
      </c>
      <c r="B25" s="122" t="s">
        <v>18</v>
      </c>
      <c r="C25" s="123" t="s">
        <v>1175</v>
      </c>
      <c r="D25" s="124" t="s">
        <v>1176</v>
      </c>
      <c r="E25" s="46" t="s">
        <v>568</v>
      </c>
      <c r="F25" s="124">
        <v>544278</v>
      </c>
      <c r="G25" s="126" t="s">
        <v>1178</v>
      </c>
    </row>
    <row r="26" spans="1:7" s="133" customFormat="1" x14ac:dyDescent="0.25">
      <c r="A26" s="122">
        <v>24</v>
      </c>
      <c r="B26" s="122" t="s">
        <v>18</v>
      </c>
      <c r="C26" s="123" t="s">
        <v>1175</v>
      </c>
      <c r="D26" s="124" t="s">
        <v>1176</v>
      </c>
      <c r="E26" s="42" t="s">
        <v>569</v>
      </c>
      <c r="F26" s="124">
        <v>590783.88</v>
      </c>
      <c r="G26" s="126" t="s">
        <v>1179</v>
      </c>
    </row>
    <row r="27" spans="1:7" s="133" customFormat="1" x14ac:dyDescent="0.25">
      <c r="A27" s="122">
        <v>25</v>
      </c>
      <c r="B27" s="122" t="s">
        <v>18</v>
      </c>
      <c r="C27" s="123" t="s">
        <v>1175</v>
      </c>
      <c r="D27" s="124" t="s">
        <v>1176</v>
      </c>
      <c r="E27" s="46" t="s">
        <v>567</v>
      </c>
      <c r="F27" s="124">
        <v>478488.03</v>
      </c>
      <c r="G27" s="126" t="s">
        <v>1180</v>
      </c>
    </row>
    <row r="28" spans="1:7" s="133" customFormat="1" x14ac:dyDescent="0.25">
      <c r="A28" s="122">
        <v>26</v>
      </c>
      <c r="B28" s="122" t="s">
        <v>18</v>
      </c>
      <c r="C28" s="123" t="s">
        <v>1175</v>
      </c>
      <c r="D28" s="124" t="s">
        <v>1176</v>
      </c>
      <c r="E28" s="46" t="s">
        <v>570</v>
      </c>
      <c r="F28" s="124">
        <v>551495.93999999994</v>
      </c>
      <c r="G28" s="126" t="s">
        <v>1181</v>
      </c>
    </row>
    <row r="29" spans="1:7" s="133" customFormat="1" x14ac:dyDescent="0.25">
      <c r="A29" s="122">
        <v>27</v>
      </c>
      <c r="B29" s="122" t="s">
        <v>18</v>
      </c>
      <c r="C29" s="123" t="s">
        <v>1175</v>
      </c>
      <c r="D29" s="124" t="s">
        <v>1176</v>
      </c>
      <c r="E29" s="42" t="s">
        <v>576</v>
      </c>
      <c r="F29" s="124">
        <v>1240073.08</v>
      </c>
      <c r="G29" s="126" t="s">
        <v>1182</v>
      </c>
    </row>
    <row r="30" spans="1:7" s="133" customFormat="1" x14ac:dyDescent="0.25">
      <c r="A30" s="122">
        <v>28</v>
      </c>
      <c r="B30" s="122" t="s">
        <v>18</v>
      </c>
      <c r="C30" s="123" t="s">
        <v>1175</v>
      </c>
      <c r="D30" s="124" t="s">
        <v>1176</v>
      </c>
      <c r="E30" s="42" t="s">
        <v>577</v>
      </c>
      <c r="F30" s="124">
        <v>583342.42000000004</v>
      </c>
      <c r="G30" s="126" t="s">
        <v>1183</v>
      </c>
    </row>
    <row r="31" spans="1:7" s="133" customFormat="1" ht="30" x14ac:dyDescent="0.25">
      <c r="A31" s="122">
        <v>29</v>
      </c>
      <c r="B31" s="122" t="s">
        <v>18</v>
      </c>
      <c r="C31" s="122">
        <v>2022</v>
      </c>
      <c r="D31" s="122" t="s">
        <v>1176</v>
      </c>
      <c r="E31" s="42" t="s">
        <v>585</v>
      </c>
      <c r="F31" s="124">
        <v>459613.43</v>
      </c>
      <c r="G31" s="113" t="s">
        <v>1220</v>
      </c>
    </row>
    <row r="32" spans="1:7" s="133" customFormat="1" x14ac:dyDescent="0.25">
      <c r="A32" s="122">
        <v>30</v>
      </c>
      <c r="B32" s="122" t="s">
        <v>18</v>
      </c>
      <c r="C32" s="123" t="s">
        <v>1175</v>
      </c>
      <c r="D32" s="124" t="s">
        <v>1188</v>
      </c>
      <c r="E32" s="46" t="s">
        <v>858</v>
      </c>
      <c r="F32" s="124">
        <v>1797270.49</v>
      </c>
      <c r="G32" s="126" t="s">
        <v>1187</v>
      </c>
    </row>
    <row r="33" spans="1:7" s="133" customFormat="1" x14ac:dyDescent="0.25">
      <c r="A33" s="122">
        <v>31</v>
      </c>
      <c r="B33" s="122" t="s">
        <v>18</v>
      </c>
      <c r="C33" s="123" t="s">
        <v>1175</v>
      </c>
      <c r="D33" s="124" t="s">
        <v>1188</v>
      </c>
      <c r="E33" s="46" t="s">
        <v>404</v>
      </c>
      <c r="F33" s="124">
        <v>33946124.079999998</v>
      </c>
      <c r="G33" s="126" t="s">
        <v>1187</v>
      </c>
    </row>
    <row r="34" spans="1:7" s="133" customFormat="1" x14ac:dyDescent="0.25">
      <c r="A34" s="122">
        <v>32</v>
      </c>
      <c r="B34" s="122" t="s">
        <v>18</v>
      </c>
      <c r="C34" s="123" t="s">
        <v>1175</v>
      </c>
      <c r="D34" s="124" t="s">
        <v>1188</v>
      </c>
      <c r="E34" s="46" t="s">
        <v>408</v>
      </c>
      <c r="F34" s="124">
        <v>18281670.510000002</v>
      </c>
      <c r="G34" s="126" t="s">
        <v>1187</v>
      </c>
    </row>
    <row r="35" spans="1:7" s="133" customFormat="1" x14ac:dyDescent="0.25">
      <c r="A35" s="122">
        <v>33</v>
      </c>
      <c r="B35" s="122" t="s">
        <v>18</v>
      </c>
      <c r="C35" s="123" t="s">
        <v>1175</v>
      </c>
      <c r="D35" s="33" t="s">
        <v>1188</v>
      </c>
      <c r="E35" s="46" t="s">
        <v>411</v>
      </c>
      <c r="F35" s="95">
        <v>1772106.74</v>
      </c>
      <c r="G35" s="113" t="s">
        <v>1222</v>
      </c>
    </row>
    <row r="36" spans="1:7" s="133" customFormat="1" x14ac:dyDescent="0.25">
      <c r="A36" s="122">
        <v>34</v>
      </c>
      <c r="B36" s="122" t="s">
        <v>18</v>
      </c>
      <c r="C36" s="123" t="s">
        <v>1175</v>
      </c>
      <c r="D36" s="33" t="s">
        <v>1188</v>
      </c>
      <c r="E36" s="46" t="s">
        <v>412</v>
      </c>
      <c r="F36" s="95">
        <v>1098813.83</v>
      </c>
      <c r="G36" s="113" t="s">
        <v>1222</v>
      </c>
    </row>
    <row r="37" spans="1:7" s="133" customFormat="1" x14ac:dyDescent="0.25">
      <c r="A37" s="122">
        <v>35</v>
      </c>
      <c r="B37" s="122" t="s">
        <v>18</v>
      </c>
      <c r="C37" s="123" t="s">
        <v>1175</v>
      </c>
      <c r="D37" s="124" t="s">
        <v>1188</v>
      </c>
      <c r="E37" s="46" t="s">
        <v>422</v>
      </c>
      <c r="F37" s="124">
        <v>12431132.5</v>
      </c>
      <c r="G37" s="126" t="s">
        <v>1187</v>
      </c>
    </row>
    <row r="38" spans="1:7" s="133" customFormat="1" x14ac:dyDescent="0.25">
      <c r="A38" s="122">
        <v>36</v>
      </c>
      <c r="B38" s="122" t="s">
        <v>18</v>
      </c>
      <c r="C38" s="123" t="s">
        <v>1175</v>
      </c>
      <c r="D38" s="122" t="s">
        <v>1188</v>
      </c>
      <c r="E38" s="127" t="s">
        <v>867</v>
      </c>
      <c r="F38" s="122">
        <v>26458741.079999998</v>
      </c>
      <c r="G38" s="113" t="s">
        <v>1213</v>
      </c>
    </row>
    <row r="39" spans="1:7" s="133" customFormat="1" x14ac:dyDescent="0.25">
      <c r="A39" s="122">
        <v>37</v>
      </c>
      <c r="B39" s="122" t="s">
        <v>18</v>
      </c>
      <c r="C39" s="123" t="s">
        <v>1175</v>
      </c>
      <c r="D39" s="124" t="s">
        <v>1188</v>
      </c>
      <c r="E39" s="46" t="s">
        <v>446</v>
      </c>
      <c r="F39" s="124">
        <v>5534314.8700000001</v>
      </c>
      <c r="G39" s="126" t="s">
        <v>1187</v>
      </c>
    </row>
    <row r="40" spans="1:7" s="133" customFormat="1" x14ac:dyDescent="0.25">
      <c r="A40" s="122">
        <v>38</v>
      </c>
      <c r="B40" s="122" t="s">
        <v>18</v>
      </c>
      <c r="C40" s="123" t="s">
        <v>1175</v>
      </c>
      <c r="D40" s="124" t="s">
        <v>1188</v>
      </c>
      <c r="E40" s="46" t="s">
        <v>868</v>
      </c>
      <c r="F40" s="124">
        <v>38867006.689999998</v>
      </c>
      <c r="G40" s="126" t="s">
        <v>1187</v>
      </c>
    </row>
    <row r="41" spans="1:7" s="133" customFormat="1" x14ac:dyDescent="0.25">
      <c r="A41" s="122">
        <v>39</v>
      </c>
      <c r="B41" s="122" t="s">
        <v>18</v>
      </c>
      <c r="C41" s="123" t="s">
        <v>1175</v>
      </c>
      <c r="D41" s="124" t="s">
        <v>1188</v>
      </c>
      <c r="E41" s="46" t="s">
        <v>869</v>
      </c>
      <c r="F41" s="124">
        <v>9930041.8599999994</v>
      </c>
      <c r="G41" s="126" t="s">
        <v>1187</v>
      </c>
    </row>
    <row r="42" spans="1:7" s="133" customFormat="1" x14ac:dyDescent="0.25">
      <c r="A42" s="122">
        <v>40</v>
      </c>
      <c r="B42" s="122" t="s">
        <v>18</v>
      </c>
      <c r="C42" s="123" t="s">
        <v>1175</v>
      </c>
      <c r="D42" s="124" t="s">
        <v>1188</v>
      </c>
      <c r="E42" s="46" t="s">
        <v>447</v>
      </c>
      <c r="F42" s="124">
        <v>64516886.170000002</v>
      </c>
      <c r="G42" s="126" t="s">
        <v>1187</v>
      </c>
    </row>
    <row r="43" spans="1:7" s="133" customFormat="1" ht="30" x14ac:dyDescent="0.25">
      <c r="A43" s="122">
        <v>41</v>
      </c>
      <c r="B43" s="122" t="s">
        <v>18</v>
      </c>
      <c r="C43" s="122">
        <v>2021</v>
      </c>
      <c r="D43" s="122" t="s">
        <v>1188</v>
      </c>
      <c r="E43" s="122" t="s">
        <v>870</v>
      </c>
      <c r="F43" s="122">
        <v>460585.77</v>
      </c>
      <c r="G43" s="113" t="s">
        <v>1225</v>
      </c>
    </row>
    <row r="44" spans="1:7" s="133" customFormat="1" ht="30" x14ac:dyDescent="0.25">
      <c r="A44" s="122">
        <v>42</v>
      </c>
      <c r="B44" s="122" t="s">
        <v>18</v>
      </c>
      <c r="C44" s="122">
        <v>2022</v>
      </c>
      <c r="D44" s="122" t="s">
        <v>1188</v>
      </c>
      <c r="E44" s="128" t="s">
        <v>870</v>
      </c>
      <c r="F44" s="122">
        <v>5005579.29</v>
      </c>
      <c r="G44" s="113" t="s">
        <v>1225</v>
      </c>
    </row>
    <row r="45" spans="1:7" s="133" customFormat="1" ht="30" x14ac:dyDescent="0.25">
      <c r="A45" s="122">
        <v>43</v>
      </c>
      <c r="B45" s="122" t="s">
        <v>18</v>
      </c>
      <c r="C45" s="122">
        <v>2021</v>
      </c>
      <c r="D45" s="122" t="s">
        <v>1188</v>
      </c>
      <c r="E45" s="122" t="s">
        <v>871</v>
      </c>
      <c r="F45" s="122">
        <v>630136.82999999996</v>
      </c>
      <c r="G45" s="113" t="s">
        <v>1225</v>
      </c>
    </row>
    <row r="46" spans="1:7" s="133" customFormat="1" ht="30" x14ac:dyDescent="0.25">
      <c r="A46" s="122">
        <v>44</v>
      </c>
      <c r="B46" s="122" t="s">
        <v>18</v>
      </c>
      <c r="C46" s="122">
        <v>2022</v>
      </c>
      <c r="D46" s="122" t="s">
        <v>1188</v>
      </c>
      <c r="E46" s="128" t="s">
        <v>871</v>
      </c>
      <c r="F46" s="122">
        <v>6834526.6299999999</v>
      </c>
      <c r="G46" s="113" t="s">
        <v>1225</v>
      </c>
    </row>
    <row r="47" spans="1:7" s="133" customFormat="1" ht="45" x14ac:dyDescent="0.25">
      <c r="A47" s="122">
        <v>45</v>
      </c>
      <c r="B47" s="122" t="s">
        <v>18</v>
      </c>
      <c r="C47" s="123" t="s">
        <v>1175</v>
      </c>
      <c r="D47" s="122" t="s">
        <v>1188</v>
      </c>
      <c r="E47" s="128" t="s">
        <v>974</v>
      </c>
      <c r="F47" s="124">
        <v>6276301.25</v>
      </c>
      <c r="G47" s="113" t="s">
        <v>1203</v>
      </c>
    </row>
    <row r="48" spans="1:7" s="133" customFormat="1" x14ac:dyDescent="0.25">
      <c r="A48" s="122">
        <v>46</v>
      </c>
      <c r="B48" s="122" t="s">
        <v>18</v>
      </c>
      <c r="C48" s="123" t="s">
        <v>1175</v>
      </c>
      <c r="D48" s="122" t="s">
        <v>1188</v>
      </c>
      <c r="E48" s="127" t="s">
        <v>873</v>
      </c>
      <c r="F48" s="122">
        <v>25810399.600000001</v>
      </c>
      <c r="G48" s="113" t="s">
        <v>1213</v>
      </c>
    </row>
    <row r="49" spans="1:7" s="133" customFormat="1" x14ac:dyDescent="0.25">
      <c r="A49" s="122">
        <v>47</v>
      </c>
      <c r="B49" s="122" t="s">
        <v>18</v>
      </c>
      <c r="C49" s="123" t="s">
        <v>1175</v>
      </c>
      <c r="D49" s="124" t="s">
        <v>1188</v>
      </c>
      <c r="E49" s="46" t="s">
        <v>459</v>
      </c>
      <c r="F49" s="124">
        <v>10966199.25</v>
      </c>
      <c r="G49" s="126" t="s">
        <v>1187</v>
      </c>
    </row>
    <row r="50" spans="1:7" s="133" customFormat="1" x14ac:dyDescent="0.25">
      <c r="A50" s="122">
        <v>48</v>
      </c>
      <c r="B50" s="122" t="s">
        <v>18</v>
      </c>
      <c r="C50" s="123" t="s">
        <v>1175</v>
      </c>
      <c r="D50" s="124" t="s">
        <v>1188</v>
      </c>
      <c r="E50" s="46" t="s">
        <v>460</v>
      </c>
      <c r="F50" s="124">
        <v>28230786.82</v>
      </c>
      <c r="G50" s="126" t="s">
        <v>1187</v>
      </c>
    </row>
    <row r="51" spans="1:7" s="133" customFormat="1" x14ac:dyDescent="0.25">
      <c r="A51" s="122">
        <v>49</v>
      </c>
      <c r="B51" s="122" t="s">
        <v>18</v>
      </c>
      <c r="C51" s="123" t="s">
        <v>1175</v>
      </c>
      <c r="D51" s="124" t="s">
        <v>1188</v>
      </c>
      <c r="E51" s="129" t="s">
        <v>462</v>
      </c>
      <c r="F51" s="124">
        <v>10264784.789999999</v>
      </c>
      <c r="G51" s="126" t="s">
        <v>1187</v>
      </c>
    </row>
    <row r="52" spans="1:7" s="133" customFormat="1" x14ac:dyDescent="0.25">
      <c r="A52" s="122">
        <v>50</v>
      </c>
      <c r="B52" s="122" t="s">
        <v>18</v>
      </c>
      <c r="C52" s="123" t="s">
        <v>1175</v>
      </c>
      <c r="D52" s="122" t="s">
        <v>1188</v>
      </c>
      <c r="E52" s="129" t="s">
        <v>877</v>
      </c>
      <c r="F52" s="124">
        <v>13736542.84</v>
      </c>
      <c r="G52" s="126" t="s">
        <v>1195</v>
      </c>
    </row>
    <row r="53" spans="1:7" s="133" customFormat="1" x14ac:dyDescent="0.25">
      <c r="A53" s="122">
        <v>51</v>
      </c>
      <c r="B53" s="122" t="s">
        <v>18</v>
      </c>
      <c r="C53" s="123" t="s">
        <v>1175</v>
      </c>
      <c r="D53" s="124" t="s">
        <v>1188</v>
      </c>
      <c r="E53" s="128" t="s">
        <v>881</v>
      </c>
      <c r="F53" s="124">
        <v>18028728.75</v>
      </c>
      <c r="G53" s="126" t="s">
        <v>1187</v>
      </c>
    </row>
    <row r="54" spans="1:7" s="133" customFormat="1" x14ac:dyDescent="0.25">
      <c r="A54" s="122">
        <v>52</v>
      </c>
      <c r="B54" s="122" t="s">
        <v>18</v>
      </c>
      <c r="C54" s="123" t="s">
        <v>1175</v>
      </c>
      <c r="D54" s="124" t="s">
        <v>1188</v>
      </c>
      <c r="E54" s="127" t="s">
        <v>489</v>
      </c>
      <c r="F54" s="126">
        <v>5029354.0199999996</v>
      </c>
      <c r="G54" s="126" t="s">
        <v>1187</v>
      </c>
    </row>
    <row r="55" spans="1:7" s="133" customFormat="1" ht="30" x14ac:dyDescent="0.25">
      <c r="A55" s="122">
        <v>53</v>
      </c>
      <c r="B55" s="122" t="s">
        <v>18</v>
      </c>
      <c r="C55" s="122">
        <v>2021</v>
      </c>
      <c r="D55" s="122" t="s">
        <v>1188</v>
      </c>
      <c r="E55" s="122" t="s">
        <v>1015</v>
      </c>
      <c r="F55" s="122">
        <v>245551.03</v>
      </c>
      <c r="G55" s="113" t="s">
        <v>1225</v>
      </c>
    </row>
    <row r="56" spans="1:7" s="133" customFormat="1" ht="30" x14ac:dyDescent="0.25">
      <c r="A56" s="122">
        <v>54</v>
      </c>
      <c r="B56" s="122" t="s">
        <v>18</v>
      </c>
      <c r="C56" s="122">
        <v>2022</v>
      </c>
      <c r="D56" s="122" t="s">
        <v>1188</v>
      </c>
      <c r="E56" s="128" t="s">
        <v>1015</v>
      </c>
      <c r="F56" s="122">
        <v>5016116.5</v>
      </c>
      <c r="G56" s="113" t="s">
        <v>1225</v>
      </c>
    </row>
    <row r="57" spans="1:7" s="133" customFormat="1" x14ac:dyDescent="0.25">
      <c r="A57" s="122">
        <v>55</v>
      </c>
      <c r="B57" s="122" t="s">
        <v>18</v>
      </c>
      <c r="C57" s="123" t="s">
        <v>1175</v>
      </c>
      <c r="D57" s="122" t="s">
        <v>1188</v>
      </c>
      <c r="E57" s="130" t="s">
        <v>885</v>
      </c>
      <c r="F57" s="124">
        <v>7885624.6299999999</v>
      </c>
      <c r="G57" s="126" t="s">
        <v>1192</v>
      </c>
    </row>
    <row r="58" spans="1:7" s="133" customFormat="1" x14ac:dyDescent="0.25">
      <c r="A58" s="122">
        <v>56</v>
      </c>
      <c r="B58" s="122" t="s">
        <v>18</v>
      </c>
      <c r="C58" s="123" t="s">
        <v>1175</v>
      </c>
      <c r="D58" s="122" t="s">
        <v>1188</v>
      </c>
      <c r="E58" s="127" t="s">
        <v>494</v>
      </c>
      <c r="F58" s="124">
        <v>5107000</v>
      </c>
      <c r="G58" s="126" t="s">
        <v>1195</v>
      </c>
    </row>
    <row r="59" spans="1:7" s="133" customFormat="1" x14ac:dyDescent="0.25">
      <c r="A59" s="122">
        <v>57</v>
      </c>
      <c r="B59" s="122" t="s">
        <v>18</v>
      </c>
      <c r="C59" s="123" t="s">
        <v>1175</v>
      </c>
      <c r="D59" s="122" t="s">
        <v>1188</v>
      </c>
      <c r="E59" s="127" t="s">
        <v>496</v>
      </c>
      <c r="F59" s="124">
        <v>9762579.4800000004</v>
      </c>
      <c r="G59" s="126" t="s">
        <v>1195</v>
      </c>
    </row>
    <row r="60" spans="1:7" s="133" customFormat="1" x14ac:dyDescent="0.25">
      <c r="A60" s="122">
        <v>58</v>
      </c>
      <c r="B60" s="122" t="s">
        <v>18</v>
      </c>
      <c r="C60" s="123" t="s">
        <v>1175</v>
      </c>
      <c r="D60" s="122" t="s">
        <v>1188</v>
      </c>
      <c r="E60" s="128" t="s">
        <v>886</v>
      </c>
      <c r="F60" s="124">
        <v>30263092.52</v>
      </c>
      <c r="G60" s="126" t="s">
        <v>1212</v>
      </c>
    </row>
    <row r="61" spans="1:7" s="133" customFormat="1" x14ac:dyDescent="0.25">
      <c r="A61" s="122">
        <v>59</v>
      </c>
      <c r="B61" s="122" t="s">
        <v>18</v>
      </c>
      <c r="C61" s="123" t="s">
        <v>1175</v>
      </c>
      <c r="D61" s="122" t="s">
        <v>1188</v>
      </c>
      <c r="E61" s="129" t="s">
        <v>891</v>
      </c>
      <c r="F61" s="124">
        <v>44761692.299999997</v>
      </c>
      <c r="G61" s="126" t="s">
        <v>1212</v>
      </c>
    </row>
    <row r="62" spans="1:7" s="133" customFormat="1" x14ac:dyDescent="0.25">
      <c r="A62" s="122">
        <v>60</v>
      </c>
      <c r="B62" s="122" t="s">
        <v>18</v>
      </c>
      <c r="C62" s="123" t="s">
        <v>1175</v>
      </c>
      <c r="D62" s="122" t="s">
        <v>1188</v>
      </c>
      <c r="E62" s="128" t="s">
        <v>893</v>
      </c>
      <c r="F62" s="122">
        <v>26419453.719999999</v>
      </c>
      <c r="G62" s="126" t="s">
        <v>1212</v>
      </c>
    </row>
    <row r="63" spans="1:7" s="133" customFormat="1" x14ac:dyDescent="0.25">
      <c r="A63" s="122">
        <v>61</v>
      </c>
      <c r="B63" s="122" t="s">
        <v>18</v>
      </c>
      <c r="C63" s="123" t="s">
        <v>1175</v>
      </c>
      <c r="D63" s="122" t="s">
        <v>1188</v>
      </c>
      <c r="E63" s="128" t="s">
        <v>895</v>
      </c>
      <c r="F63" s="122">
        <v>15203747.109999999</v>
      </c>
      <c r="G63" s="126" t="s">
        <v>1212</v>
      </c>
    </row>
    <row r="64" spans="1:7" s="133" customFormat="1" x14ac:dyDescent="0.25">
      <c r="A64" s="122">
        <v>62</v>
      </c>
      <c r="B64" s="122" t="s">
        <v>18</v>
      </c>
      <c r="C64" s="123" t="s">
        <v>1175</v>
      </c>
      <c r="D64" s="124" t="s">
        <v>1188</v>
      </c>
      <c r="E64" s="128" t="s">
        <v>513</v>
      </c>
      <c r="F64" s="124">
        <v>31860934.640000001</v>
      </c>
      <c r="G64" s="126" t="s">
        <v>1187</v>
      </c>
    </row>
    <row r="65" spans="1:8" s="133" customFormat="1" x14ac:dyDescent="0.25">
      <c r="A65" s="122">
        <v>63</v>
      </c>
      <c r="B65" s="122" t="s">
        <v>18</v>
      </c>
      <c r="C65" s="123" t="s">
        <v>1175</v>
      </c>
      <c r="D65" s="124" t="s">
        <v>1188</v>
      </c>
      <c r="E65" s="127" t="s">
        <v>896</v>
      </c>
      <c r="F65" s="124">
        <v>19160532.739999998</v>
      </c>
      <c r="G65" s="126" t="s">
        <v>1187</v>
      </c>
    </row>
    <row r="66" spans="1:8" s="133" customFormat="1" x14ac:dyDescent="0.25">
      <c r="A66" s="122">
        <v>64</v>
      </c>
      <c r="B66" s="122" t="s">
        <v>18</v>
      </c>
      <c r="C66" s="123" t="s">
        <v>1175</v>
      </c>
      <c r="D66" s="124" t="s">
        <v>1188</v>
      </c>
      <c r="E66" s="127" t="s">
        <v>897</v>
      </c>
      <c r="F66" s="124">
        <v>6488099.8399999999</v>
      </c>
      <c r="G66" s="126" t="s">
        <v>1187</v>
      </c>
    </row>
    <row r="67" spans="1:8" s="133" customFormat="1" x14ac:dyDescent="0.25">
      <c r="A67" s="122">
        <v>65</v>
      </c>
      <c r="B67" s="122" t="s">
        <v>18</v>
      </c>
      <c r="C67" s="123" t="s">
        <v>1175</v>
      </c>
      <c r="D67" s="122" t="s">
        <v>1188</v>
      </c>
      <c r="E67" s="128" t="s">
        <v>518</v>
      </c>
      <c r="F67" s="122">
        <v>2757780</v>
      </c>
      <c r="G67" s="126" t="s">
        <v>1195</v>
      </c>
    </row>
    <row r="68" spans="1:8" s="133" customFormat="1" ht="45" x14ac:dyDescent="0.25">
      <c r="A68" s="122">
        <v>66</v>
      </c>
      <c r="B68" s="122" t="s">
        <v>18</v>
      </c>
      <c r="C68" s="122">
        <v>2021</v>
      </c>
      <c r="D68" s="122" t="s">
        <v>1188</v>
      </c>
      <c r="E68" s="122" t="s">
        <v>898</v>
      </c>
      <c r="F68" s="122">
        <v>60416460.189999998</v>
      </c>
      <c r="G68" s="113" t="s">
        <v>1225</v>
      </c>
      <c r="H68" s="131" t="s">
        <v>1214</v>
      </c>
    </row>
    <row r="69" spans="1:8" s="133" customFormat="1" x14ac:dyDescent="0.25">
      <c r="A69" s="122">
        <v>67</v>
      </c>
      <c r="B69" s="122" t="s">
        <v>18</v>
      </c>
      <c r="C69" s="123" t="s">
        <v>1175</v>
      </c>
      <c r="D69" s="124" t="s">
        <v>1188</v>
      </c>
      <c r="E69" s="46" t="s">
        <v>900</v>
      </c>
      <c r="F69" s="124">
        <v>36923421.740000002</v>
      </c>
      <c r="G69" s="126" t="s">
        <v>1187</v>
      </c>
      <c r="H69" s="132"/>
    </row>
    <row r="70" spans="1:8" s="133" customFormat="1" x14ac:dyDescent="0.25">
      <c r="A70" s="122">
        <v>68</v>
      </c>
      <c r="B70" s="122" t="s">
        <v>18</v>
      </c>
      <c r="C70" s="123" t="s">
        <v>1175</v>
      </c>
      <c r="D70" s="122" t="s">
        <v>1188</v>
      </c>
      <c r="E70" s="127" t="s">
        <v>901</v>
      </c>
      <c r="F70" s="124">
        <v>5635920.1799999997</v>
      </c>
      <c r="G70" s="126" t="s">
        <v>1212</v>
      </c>
      <c r="H70" s="132"/>
    </row>
    <row r="71" spans="1:8" s="133" customFormat="1" x14ac:dyDescent="0.25">
      <c r="A71" s="122">
        <v>69</v>
      </c>
      <c r="B71" s="122" t="s">
        <v>18</v>
      </c>
      <c r="C71" s="123" t="s">
        <v>1175</v>
      </c>
      <c r="D71" s="122" t="s">
        <v>1188</v>
      </c>
      <c r="E71" s="128" t="s">
        <v>902</v>
      </c>
      <c r="F71" s="122">
        <v>18473833.309999999</v>
      </c>
      <c r="G71" s="126" t="s">
        <v>1195</v>
      </c>
    </row>
    <row r="72" spans="1:8" s="133" customFormat="1" x14ac:dyDescent="0.25">
      <c r="A72" s="122">
        <v>70</v>
      </c>
      <c r="B72" s="122" t="s">
        <v>18</v>
      </c>
      <c r="C72" s="123" t="s">
        <v>1175</v>
      </c>
      <c r="D72" s="122" t="s">
        <v>1188</v>
      </c>
      <c r="E72" s="127" t="s">
        <v>905</v>
      </c>
      <c r="F72" s="124">
        <v>11338481.01</v>
      </c>
      <c r="G72" s="126" t="s">
        <v>1195</v>
      </c>
    </row>
    <row r="73" spans="1:8" s="133" customFormat="1" x14ac:dyDescent="0.25">
      <c r="A73" s="122">
        <v>71</v>
      </c>
      <c r="B73" s="122" t="s">
        <v>18</v>
      </c>
      <c r="C73" s="123" t="s">
        <v>1175</v>
      </c>
      <c r="D73" s="122" t="s">
        <v>1188</v>
      </c>
      <c r="E73" s="130" t="s">
        <v>906</v>
      </c>
      <c r="F73" s="124">
        <v>11475041.119999999</v>
      </c>
      <c r="G73" s="126" t="s">
        <v>1195</v>
      </c>
    </row>
    <row r="74" spans="1:8" s="133" customFormat="1" x14ac:dyDescent="0.25">
      <c r="A74" s="122">
        <v>72</v>
      </c>
      <c r="B74" s="122" t="s">
        <v>18</v>
      </c>
      <c r="C74" s="123" t="s">
        <v>1175</v>
      </c>
      <c r="D74" s="122" t="s">
        <v>1188</v>
      </c>
      <c r="E74" s="128" t="s">
        <v>907</v>
      </c>
      <c r="F74" s="122">
        <v>27927541.010000002</v>
      </c>
      <c r="G74" s="126" t="s">
        <v>1212</v>
      </c>
    </row>
    <row r="75" spans="1:8" s="133" customFormat="1" x14ac:dyDescent="0.25">
      <c r="A75" s="122">
        <v>73</v>
      </c>
      <c r="B75" s="122" t="s">
        <v>18</v>
      </c>
      <c r="C75" s="123" t="s">
        <v>1175</v>
      </c>
      <c r="D75" s="122" t="s">
        <v>1188</v>
      </c>
      <c r="E75" s="127" t="s">
        <v>913</v>
      </c>
      <c r="F75" s="124">
        <v>20026249.579999998</v>
      </c>
      <c r="G75" s="126" t="s">
        <v>1195</v>
      </c>
    </row>
    <row r="76" spans="1:8" s="133" customFormat="1" x14ac:dyDescent="0.25">
      <c r="A76" s="122">
        <v>74</v>
      </c>
      <c r="B76" s="122" t="s">
        <v>18</v>
      </c>
      <c r="C76" s="123" t="s">
        <v>1175</v>
      </c>
      <c r="D76" s="122" t="s">
        <v>1188</v>
      </c>
      <c r="E76" s="130" t="s">
        <v>914</v>
      </c>
      <c r="F76" s="124">
        <v>49504641</v>
      </c>
      <c r="G76" s="126" t="s">
        <v>1195</v>
      </c>
    </row>
    <row r="77" spans="1:8" s="133" customFormat="1" x14ac:dyDescent="0.25">
      <c r="A77" s="122">
        <v>75</v>
      </c>
      <c r="B77" s="122" t="s">
        <v>18</v>
      </c>
      <c r="C77" s="123" t="s">
        <v>1175</v>
      </c>
      <c r="D77" s="33" t="s">
        <v>1188</v>
      </c>
      <c r="E77" s="128" t="s">
        <v>915</v>
      </c>
      <c r="F77" s="124">
        <v>25052880.690000001</v>
      </c>
      <c r="G77" s="113" t="s">
        <v>1212</v>
      </c>
    </row>
    <row r="78" spans="1:8" s="133" customFormat="1" x14ac:dyDescent="0.25">
      <c r="A78" s="122">
        <v>76</v>
      </c>
      <c r="B78" s="122" t="s">
        <v>18</v>
      </c>
      <c r="C78" s="123" t="s">
        <v>1175</v>
      </c>
      <c r="D78" s="122" t="s">
        <v>1188</v>
      </c>
      <c r="E78" s="128" t="s">
        <v>916</v>
      </c>
      <c r="F78" s="122">
        <v>11349605.35</v>
      </c>
      <c r="G78" s="126" t="s">
        <v>1192</v>
      </c>
    </row>
    <row r="79" spans="1:8" s="133" customFormat="1" x14ac:dyDescent="0.25">
      <c r="A79" s="122">
        <v>77</v>
      </c>
      <c r="B79" s="122" t="s">
        <v>18</v>
      </c>
      <c r="C79" s="123" t="s">
        <v>1175</v>
      </c>
      <c r="D79" s="122" t="s">
        <v>1188</v>
      </c>
      <c r="E79" s="127" t="s">
        <v>918</v>
      </c>
      <c r="F79" s="122">
        <v>13310425.17</v>
      </c>
      <c r="G79" s="113" t="s">
        <v>1213</v>
      </c>
    </row>
    <row r="80" spans="1:8" s="133" customFormat="1" x14ac:dyDescent="0.25">
      <c r="A80" s="122">
        <v>78</v>
      </c>
      <c r="B80" s="122" t="s">
        <v>18</v>
      </c>
      <c r="C80" s="123" t="s">
        <v>1175</v>
      </c>
      <c r="D80" s="122" t="s">
        <v>1188</v>
      </c>
      <c r="E80" s="128" t="s">
        <v>919</v>
      </c>
      <c r="F80" s="122">
        <v>9347021.2899999991</v>
      </c>
      <c r="G80" s="126" t="s">
        <v>1192</v>
      </c>
    </row>
    <row r="81" spans="1:7" s="133" customFormat="1" x14ac:dyDescent="0.25">
      <c r="A81" s="122">
        <v>79</v>
      </c>
      <c r="B81" s="122" t="s">
        <v>18</v>
      </c>
      <c r="C81" s="123" t="s">
        <v>1175</v>
      </c>
      <c r="D81" s="124" t="s">
        <v>1188</v>
      </c>
      <c r="E81" s="127" t="s">
        <v>531</v>
      </c>
      <c r="F81" s="124">
        <v>37502336.390000001</v>
      </c>
      <c r="G81" s="126" t="s">
        <v>1187</v>
      </c>
    </row>
    <row r="82" spans="1:7" s="133" customFormat="1" x14ac:dyDescent="0.25">
      <c r="A82" s="122">
        <v>80</v>
      </c>
      <c r="B82" s="122" t="s">
        <v>18</v>
      </c>
      <c r="C82" s="123" t="s">
        <v>1175</v>
      </c>
      <c r="D82" s="124" t="s">
        <v>1188</v>
      </c>
      <c r="E82" s="127" t="s">
        <v>536</v>
      </c>
      <c r="F82" s="124">
        <v>6365295.0700000003</v>
      </c>
      <c r="G82" s="126" t="s">
        <v>1187</v>
      </c>
    </row>
    <row r="83" spans="1:7" s="133" customFormat="1" x14ac:dyDescent="0.25">
      <c r="A83" s="122">
        <v>81</v>
      </c>
      <c r="B83" s="122" t="s">
        <v>18</v>
      </c>
      <c r="C83" s="123" t="s">
        <v>1175</v>
      </c>
      <c r="D83" s="113" t="s">
        <v>1191</v>
      </c>
      <c r="E83" s="127" t="s">
        <v>930</v>
      </c>
      <c r="F83" s="126">
        <v>1743425.53</v>
      </c>
      <c r="G83" s="126" t="s">
        <v>1192</v>
      </c>
    </row>
    <row r="84" spans="1:7" s="133" customFormat="1" x14ac:dyDescent="0.25">
      <c r="A84" s="122">
        <v>82</v>
      </c>
      <c r="B84" s="122" t="s">
        <v>18</v>
      </c>
      <c r="C84" s="123" t="s">
        <v>1175</v>
      </c>
      <c r="D84" s="113" t="s">
        <v>1191</v>
      </c>
      <c r="E84" s="127" t="s">
        <v>932</v>
      </c>
      <c r="F84" s="126">
        <v>1740634.49</v>
      </c>
      <c r="G84" s="126" t="s">
        <v>1192</v>
      </c>
    </row>
    <row r="85" spans="1:7" s="133" customFormat="1" x14ac:dyDescent="0.25">
      <c r="A85" s="122">
        <v>83</v>
      </c>
      <c r="B85" s="122" t="s">
        <v>18</v>
      </c>
      <c r="C85" s="123" t="s">
        <v>1175</v>
      </c>
      <c r="D85" s="113" t="s">
        <v>1191</v>
      </c>
      <c r="E85" s="127" t="s">
        <v>934</v>
      </c>
      <c r="F85" s="126">
        <v>1743425.53</v>
      </c>
      <c r="G85" s="126" t="s">
        <v>1192</v>
      </c>
    </row>
    <row r="86" spans="1:7" s="133" customFormat="1" x14ac:dyDescent="0.25">
      <c r="A86" s="122">
        <v>84</v>
      </c>
      <c r="B86" s="122" t="s">
        <v>18</v>
      </c>
      <c r="C86" s="123" t="s">
        <v>1175</v>
      </c>
      <c r="D86" s="113" t="s">
        <v>1191</v>
      </c>
      <c r="E86" s="127" t="s">
        <v>935</v>
      </c>
      <c r="F86" s="126">
        <v>1740634.49</v>
      </c>
      <c r="G86" s="126" t="s">
        <v>1192</v>
      </c>
    </row>
    <row r="87" spans="1:7" s="133" customFormat="1" x14ac:dyDescent="0.25">
      <c r="A87" s="122">
        <v>85</v>
      </c>
      <c r="B87" s="122" t="s">
        <v>18</v>
      </c>
      <c r="C87" s="123" t="s">
        <v>1175</v>
      </c>
      <c r="D87" s="113" t="s">
        <v>1191</v>
      </c>
      <c r="E87" s="128" t="s">
        <v>936</v>
      </c>
      <c r="F87" s="126">
        <v>1740634.49</v>
      </c>
      <c r="G87" s="126" t="s">
        <v>1192</v>
      </c>
    </row>
    <row r="88" spans="1:7" s="133" customFormat="1" x14ac:dyDescent="0.25">
      <c r="A88" s="122">
        <v>86</v>
      </c>
      <c r="B88" s="122" t="s">
        <v>18</v>
      </c>
      <c r="C88" s="123" t="s">
        <v>1175</v>
      </c>
      <c r="D88" s="113" t="s">
        <v>1191</v>
      </c>
      <c r="E88" s="127" t="s">
        <v>937</v>
      </c>
      <c r="F88" s="95">
        <v>1774650.56</v>
      </c>
      <c r="G88" s="126" t="s">
        <v>1192</v>
      </c>
    </row>
    <row r="89" spans="1:7" s="133" customFormat="1" x14ac:dyDescent="0.25">
      <c r="A89" s="122">
        <v>87</v>
      </c>
      <c r="B89" s="122" t="s">
        <v>18</v>
      </c>
      <c r="C89" s="123" t="s">
        <v>1175</v>
      </c>
      <c r="D89" s="113" t="s">
        <v>1191</v>
      </c>
      <c r="E89" s="127" t="s">
        <v>938</v>
      </c>
      <c r="F89" s="126">
        <v>1930407.62</v>
      </c>
      <c r="G89" s="126" t="s">
        <v>1192</v>
      </c>
    </row>
    <row r="90" spans="1:7" s="133" customFormat="1" x14ac:dyDescent="0.25">
      <c r="A90" s="122">
        <v>88</v>
      </c>
      <c r="B90" s="122" t="s">
        <v>18</v>
      </c>
      <c r="C90" s="123" t="s">
        <v>1175</v>
      </c>
      <c r="D90" s="113" t="s">
        <v>1191</v>
      </c>
      <c r="E90" s="46" t="s">
        <v>939</v>
      </c>
      <c r="F90" s="126">
        <v>1819126.47</v>
      </c>
      <c r="G90" s="126" t="s">
        <v>1192</v>
      </c>
    </row>
    <row r="91" spans="1:7" s="133" customFormat="1" x14ac:dyDescent="0.25">
      <c r="A91" s="122">
        <v>89</v>
      </c>
      <c r="B91" s="122" t="s">
        <v>18</v>
      </c>
      <c r="C91" s="123" t="s">
        <v>1175</v>
      </c>
      <c r="D91" s="33" t="s">
        <v>1191</v>
      </c>
      <c r="E91" s="128" t="s">
        <v>627</v>
      </c>
      <c r="F91" s="122">
        <v>601423.32999999996</v>
      </c>
      <c r="G91" s="122" t="s">
        <v>1224</v>
      </c>
    </row>
    <row r="92" spans="1:7" s="133" customFormat="1" x14ac:dyDescent="0.25">
      <c r="A92" s="122">
        <v>90</v>
      </c>
      <c r="B92" s="122" t="s">
        <v>18</v>
      </c>
      <c r="C92" s="123" t="s">
        <v>1175</v>
      </c>
      <c r="D92" s="113" t="s">
        <v>1191</v>
      </c>
      <c r="E92" s="128" t="s">
        <v>638</v>
      </c>
      <c r="F92" s="122">
        <v>2023191.06</v>
      </c>
      <c r="G92" s="126" t="s">
        <v>1193</v>
      </c>
    </row>
    <row r="93" spans="1:7" s="133" customFormat="1" x14ac:dyDescent="0.25">
      <c r="A93" s="122">
        <v>91</v>
      </c>
      <c r="B93" s="122" t="s">
        <v>18</v>
      </c>
      <c r="C93" s="123" t="s">
        <v>1175</v>
      </c>
      <c r="D93" s="113" t="s">
        <v>1191</v>
      </c>
      <c r="E93" s="127" t="s">
        <v>639</v>
      </c>
      <c r="F93" s="126">
        <v>2460444.29</v>
      </c>
      <c r="G93" s="126" t="s">
        <v>1193</v>
      </c>
    </row>
    <row r="94" spans="1:7" s="133" customFormat="1" x14ac:dyDescent="0.25">
      <c r="A94" s="122">
        <v>92</v>
      </c>
      <c r="B94" s="122" t="s">
        <v>18</v>
      </c>
      <c r="C94" s="123" t="s">
        <v>1175</v>
      </c>
      <c r="D94" s="113" t="s">
        <v>1191</v>
      </c>
      <c r="E94" s="128" t="s">
        <v>640</v>
      </c>
      <c r="F94" s="126">
        <v>2499515.12</v>
      </c>
      <c r="G94" s="126" t="s">
        <v>1193</v>
      </c>
    </row>
    <row r="95" spans="1:7" s="133" customFormat="1" x14ac:dyDescent="0.25">
      <c r="A95" s="122">
        <v>93</v>
      </c>
      <c r="B95" s="122" t="s">
        <v>18</v>
      </c>
      <c r="C95" s="123" t="s">
        <v>1175</v>
      </c>
      <c r="D95" s="113" t="s">
        <v>1191</v>
      </c>
      <c r="E95" s="129" t="s">
        <v>641</v>
      </c>
      <c r="F95" s="126">
        <v>2199833.41</v>
      </c>
      <c r="G95" s="126" t="s">
        <v>1193</v>
      </c>
    </row>
    <row r="96" spans="1:7" s="133" customFormat="1" x14ac:dyDescent="0.25">
      <c r="A96" s="122">
        <v>94</v>
      </c>
      <c r="B96" s="122" t="s">
        <v>18</v>
      </c>
      <c r="C96" s="123" t="s">
        <v>1175</v>
      </c>
      <c r="D96" s="113" t="s">
        <v>1191</v>
      </c>
      <c r="E96" s="128" t="s">
        <v>642</v>
      </c>
      <c r="F96" s="122">
        <v>2455292.5499999998</v>
      </c>
      <c r="G96" s="126" t="s">
        <v>1193</v>
      </c>
    </row>
    <row r="97" spans="1:7" s="133" customFormat="1" ht="30" x14ac:dyDescent="0.25">
      <c r="A97" s="122">
        <v>95</v>
      </c>
      <c r="B97" s="122" t="s">
        <v>18</v>
      </c>
      <c r="C97" s="123" t="s">
        <v>1175</v>
      </c>
      <c r="D97" s="122" t="s">
        <v>1186</v>
      </c>
      <c r="E97" s="128" t="s">
        <v>666</v>
      </c>
      <c r="F97" s="122">
        <v>773776.08</v>
      </c>
      <c r="G97" s="113" t="s">
        <v>1202</v>
      </c>
    </row>
    <row r="98" spans="1:7" s="133" customFormat="1" x14ac:dyDescent="0.25">
      <c r="A98" s="122">
        <v>96</v>
      </c>
      <c r="B98" s="122" t="s">
        <v>18</v>
      </c>
      <c r="C98" s="123" t="s">
        <v>1175</v>
      </c>
      <c r="D98" s="124" t="s">
        <v>1186</v>
      </c>
      <c r="E98" s="46" t="s">
        <v>47</v>
      </c>
      <c r="F98" s="124">
        <v>2520176.1</v>
      </c>
      <c r="G98" s="126" t="s">
        <v>1187</v>
      </c>
    </row>
    <row r="99" spans="1:7" s="133" customFormat="1" x14ac:dyDescent="0.25">
      <c r="A99" s="122">
        <v>97</v>
      </c>
      <c r="B99" s="122" t="s">
        <v>18</v>
      </c>
      <c r="C99" s="123" t="s">
        <v>1175</v>
      </c>
      <c r="D99" s="124" t="s">
        <v>1186</v>
      </c>
      <c r="E99" s="46" t="s">
        <v>699</v>
      </c>
      <c r="F99" s="124">
        <v>1494430.84</v>
      </c>
      <c r="G99" s="126" t="s">
        <v>1187</v>
      </c>
    </row>
    <row r="100" spans="1:7" s="133" customFormat="1" x14ac:dyDescent="0.25">
      <c r="A100" s="122">
        <v>98</v>
      </c>
      <c r="B100" s="122" t="s">
        <v>18</v>
      </c>
      <c r="C100" s="123" t="s">
        <v>1175</v>
      </c>
      <c r="D100" s="124" t="s">
        <v>1184</v>
      </c>
      <c r="E100" s="42" t="s">
        <v>717</v>
      </c>
      <c r="F100" s="124">
        <v>1062925.97</v>
      </c>
      <c r="G100" s="126" t="s">
        <v>1185</v>
      </c>
    </row>
    <row r="101" spans="1:7" s="133" customFormat="1" ht="30" x14ac:dyDescent="0.25">
      <c r="A101" s="122">
        <v>99</v>
      </c>
      <c r="B101" s="122" t="s">
        <v>18</v>
      </c>
      <c r="C101" s="123" t="s">
        <v>1175</v>
      </c>
      <c r="D101" s="122" t="s">
        <v>1184</v>
      </c>
      <c r="E101" s="128" t="s">
        <v>718</v>
      </c>
      <c r="F101" s="124">
        <v>2564412.63</v>
      </c>
      <c r="G101" s="113" t="s">
        <v>1219</v>
      </c>
    </row>
    <row r="102" spans="1:7" x14ac:dyDescent="0.25">
      <c r="A102" s="7"/>
      <c r="B102" s="7"/>
      <c r="C102" s="7"/>
      <c r="D102" s="7"/>
      <c r="E102" s="7"/>
      <c r="F102" s="7"/>
      <c r="G102" s="7"/>
    </row>
    <row r="103" spans="1:7" x14ac:dyDescent="0.25">
      <c r="A103" s="7"/>
      <c r="B103" s="7"/>
      <c r="C103" s="7"/>
      <c r="D103" s="7"/>
      <c r="E103" s="7"/>
      <c r="F103" s="7"/>
      <c r="G103" s="7"/>
    </row>
    <row r="104" spans="1:7" x14ac:dyDescent="0.25">
      <c r="A104" s="7"/>
      <c r="B104" s="7"/>
      <c r="C104" s="7"/>
      <c r="D104" s="7"/>
      <c r="E104" s="7"/>
      <c r="F104" s="7"/>
      <c r="G104" s="7"/>
    </row>
    <row r="105" spans="1:7" x14ac:dyDescent="0.25">
      <c r="A105" s="7"/>
      <c r="B105" s="7"/>
      <c r="C105" s="7"/>
      <c r="D105" s="7"/>
      <c r="E105" s="7"/>
      <c r="F105" s="7"/>
      <c r="G105" s="7"/>
    </row>
    <row r="106" spans="1:7" x14ac:dyDescent="0.25">
      <c r="A106" s="7"/>
      <c r="B106" s="7"/>
      <c r="C106" s="7"/>
      <c r="D106" s="7"/>
      <c r="E106" s="7"/>
      <c r="F106" s="7"/>
      <c r="G106" s="7"/>
    </row>
    <row r="107" spans="1:7" x14ac:dyDescent="0.25">
      <c r="A107" s="7"/>
      <c r="B107" s="7"/>
      <c r="C107" s="7"/>
      <c r="D107" s="7"/>
      <c r="E107" s="7"/>
      <c r="F107" s="7"/>
      <c r="G107" s="7"/>
    </row>
    <row r="108" spans="1:7" x14ac:dyDescent="0.25">
      <c r="A108" s="7"/>
      <c r="B108" s="7"/>
      <c r="C108" s="7"/>
      <c r="D108" s="7"/>
      <c r="E108" s="7"/>
      <c r="F108" s="7"/>
      <c r="G108" s="7"/>
    </row>
    <row r="109" spans="1:7" x14ac:dyDescent="0.25">
      <c r="A109" s="7"/>
      <c r="B109" s="7"/>
      <c r="C109" s="7"/>
      <c r="D109" s="7"/>
      <c r="E109" s="7"/>
      <c r="F109" s="7"/>
      <c r="G109" s="7"/>
    </row>
    <row r="110" spans="1:7" x14ac:dyDescent="0.25">
      <c r="A110" s="7"/>
      <c r="B110" s="7"/>
      <c r="C110" s="7"/>
      <c r="D110" s="7"/>
      <c r="E110" s="7"/>
      <c r="F110" s="7"/>
      <c r="G110" s="7"/>
    </row>
    <row r="111" spans="1:7" x14ac:dyDescent="0.25">
      <c r="A111" s="7"/>
      <c r="B111" s="7"/>
      <c r="C111" s="7"/>
      <c r="D111" s="7"/>
      <c r="E111" s="7"/>
      <c r="F111" s="7"/>
      <c r="G111" s="7"/>
    </row>
    <row r="112" spans="1:7" x14ac:dyDescent="0.25">
      <c r="A112" s="7"/>
      <c r="B112" s="7"/>
      <c r="C112" s="7"/>
      <c r="D112" s="7"/>
      <c r="E112" s="7"/>
      <c r="F112" s="7"/>
      <c r="G112" s="7"/>
    </row>
    <row r="113" spans="1:7" x14ac:dyDescent="0.25">
      <c r="A113" s="9"/>
      <c r="B113" s="9"/>
      <c r="C113" s="107"/>
      <c r="D113" s="9"/>
      <c r="E113" s="7"/>
      <c r="F113" s="7"/>
      <c r="G113" s="5"/>
    </row>
    <row r="114" spans="1:7" x14ac:dyDescent="0.25">
      <c r="A114" s="9"/>
      <c r="B114" s="9"/>
      <c r="C114" s="107"/>
      <c r="D114" s="9"/>
      <c r="E114" s="99"/>
      <c r="F114" s="8"/>
      <c r="G114" s="11"/>
    </row>
    <row r="115" spans="1:7" x14ac:dyDescent="0.25">
      <c r="A115" s="9"/>
      <c r="B115" s="9"/>
      <c r="C115" s="107"/>
      <c r="D115" s="9"/>
      <c r="E115" s="7"/>
      <c r="F115" s="7"/>
      <c r="G115" s="5"/>
    </row>
    <row r="116" spans="1:7" x14ac:dyDescent="0.25">
      <c r="A116" s="9"/>
      <c r="B116" s="9"/>
      <c r="C116" s="107"/>
      <c r="D116" s="9"/>
      <c r="E116" s="7"/>
      <c r="F116" s="7"/>
      <c r="G116" s="5"/>
    </row>
    <row r="117" spans="1:7" x14ac:dyDescent="0.25">
      <c r="A117" s="9"/>
      <c r="B117" s="9"/>
      <c r="C117" s="107"/>
      <c r="D117" s="9"/>
      <c r="E117" s="7"/>
      <c r="F117" s="7"/>
      <c r="G117" s="5"/>
    </row>
    <row r="118" spans="1:7" x14ac:dyDescent="0.25">
      <c r="A118" s="9"/>
      <c r="B118" s="9"/>
      <c r="C118" s="107"/>
      <c r="D118" s="9"/>
      <c r="E118" s="7"/>
      <c r="F118" s="7"/>
      <c r="G118" s="5"/>
    </row>
    <row r="119" spans="1:7" x14ac:dyDescent="0.25">
      <c r="A119" s="9"/>
      <c r="B119" s="9"/>
      <c r="C119" s="107"/>
      <c r="D119" s="9"/>
      <c r="E119" s="7"/>
      <c r="F119" s="7"/>
      <c r="G119" s="5"/>
    </row>
    <row r="120" spans="1:7" x14ac:dyDescent="0.25">
      <c r="A120" s="9"/>
      <c r="B120" s="9"/>
      <c r="C120" s="107"/>
      <c r="D120" s="9"/>
      <c r="E120" s="7"/>
      <c r="F120" s="7"/>
      <c r="G120" s="5"/>
    </row>
    <row r="121" spans="1:7" x14ac:dyDescent="0.25">
      <c r="A121" s="9"/>
      <c r="B121" s="9"/>
      <c r="C121" s="107"/>
      <c r="D121" s="9"/>
      <c r="E121" s="5"/>
      <c r="F121" s="8"/>
      <c r="G121" s="5"/>
    </row>
    <row r="122" spans="1:7" x14ac:dyDescent="0.25">
      <c r="A122" s="9"/>
      <c r="B122" s="9"/>
      <c r="C122" s="107"/>
      <c r="D122" s="7"/>
      <c r="E122" s="12"/>
      <c r="F122" s="7"/>
      <c r="G122" s="11"/>
    </row>
    <row r="123" spans="1:7" x14ac:dyDescent="0.25">
      <c r="A123" s="9"/>
      <c r="B123" s="9"/>
      <c r="C123" s="107"/>
      <c r="D123" s="9"/>
      <c r="E123" s="11"/>
      <c r="F123" s="8"/>
      <c r="G123" s="5"/>
    </row>
    <row r="124" spans="1:7" x14ac:dyDescent="0.25">
      <c r="A124" s="9"/>
      <c r="B124" s="9"/>
      <c r="C124" s="107"/>
      <c r="D124" s="9"/>
      <c r="E124" s="7"/>
      <c r="F124" s="7"/>
      <c r="G124" s="5"/>
    </row>
    <row r="125" spans="1:7" x14ac:dyDescent="0.25">
      <c r="A125" s="9"/>
      <c r="B125" s="9"/>
      <c r="C125" s="107"/>
      <c r="D125" s="9"/>
      <c r="E125" s="7"/>
      <c r="F125" s="7"/>
      <c r="G125" s="5"/>
    </row>
    <row r="126" spans="1:7" x14ac:dyDescent="0.25">
      <c r="A126" s="9"/>
      <c r="B126" s="9"/>
      <c r="C126" s="107"/>
      <c r="D126" s="9"/>
      <c r="E126" s="101"/>
      <c r="F126" s="7"/>
      <c r="G126" s="11"/>
    </row>
    <row r="127" spans="1:7" x14ac:dyDescent="0.25">
      <c r="A127" s="9"/>
      <c r="B127" s="9"/>
      <c r="C127" s="107"/>
      <c r="D127" s="9"/>
      <c r="E127" s="7"/>
      <c r="F127" s="7"/>
      <c r="G127" s="5"/>
    </row>
    <row r="128" spans="1:7" x14ac:dyDescent="0.25">
      <c r="A128" s="9"/>
      <c r="B128" s="9"/>
      <c r="C128" s="107"/>
      <c r="D128" s="9"/>
      <c r="E128" s="100"/>
      <c r="F128" s="7"/>
      <c r="G128" s="11"/>
    </row>
    <row r="129" spans="1:7" x14ac:dyDescent="0.25">
      <c r="A129" s="9"/>
      <c r="B129" s="9"/>
      <c r="C129" s="107"/>
      <c r="D129" s="9"/>
      <c r="E129" s="5"/>
      <c r="F129" s="8"/>
      <c r="G129" s="11"/>
    </row>
    <row r="130" spans="1:7" x14ac:dyDescent="0.25">
      <c r="A130" s="9"/>
      <c r="B130" s="9"/>
      <c r="C130" s="107"/>
      <c r="D130" s="9"/>
      <c r="E130" s="5"/>
      <c r="F130" s="8"/>
      <c r="G130" s="5"/>
    </row>
    <row r="131" spans="1:7" x14ac:dyDescent="0.25">
      <c r="A131" s="9"/>
      <c r="B131" s="9"/>
      <c r="C131" s="107"/>
      <c r="D131" s="9"/>
      <c r="E131" s="5"/>
      <c r="F131" s="8"/>
      <c r="G131" s="5"/>
    </row>
    <row r="132" spans="1:7" x14ac:dyDescent="0.25">
      <c r="A132" s="9"/>
      <c r="B132" s="9"/>
      <c r="C132" s="107"/>
      <c r="D132" s="9"/>
      <c r="E132" s="5"/>
      <c r="F132" s="8"/>
      <c r="G132" s="5"/>
    </row>
    <row r="133" spans="1:7" x14ac:dyDescent="0.25">
      <c r="A133" s="9"/>
      <c r="B133" s="9"/>
      <c r="C133" s="107"/>
      <c r="D133" s="9"/>
      <c r="E133" s="5"/>
      <c r="F133" s="8"/>
      <c r="G133" s="5"/>
    </row>
    <row r="134" spans="1:7" x14ac:dyDescent="0.25">
      <c r="A134" s="9"/>
      <c r="B134" s="9"/>
      <c r="C134" s="107"/>
      <c r="D134" s="9"/>
      <c r="E134" s="7"/>
      <c r="F134" s="7"/>
      <c r="G134" s="5"/>
    </row>
    <row r="135" spans="1:7" x14ac:dyDescent="0.25">
      <c r="A135" s="9"/>
      <c r="B135" s="9"/>
      <c r="C135" s="107"/>
      <c r="D135" s="9"/>
      <c r="E135" s="5"/>
      <c r="F135" s="8"/>
      <c r="G135" s="5"/>
    </row>
    <row r="136" spans="1:7" x14ac:dyDescent="0.25">
      <c r="A136" s="9"/>
      <c r="B136" s="9"/>
      <c r="C136" s="107"/>
      <c r="D136" s="9"/>
      <c r="E136" s="5"/>
      <c r="F136" s="8"/>
      <c r="G136" s="5"/>
    </row>
    <row r="137" spans="1:7" x14ac:dyDescent="0.25">
      <c r="A137" s="9"/>
      <c r="B137" s="9"/>
      <c r="C137" s="107"/>
      <c r="D137" s="9"/>
      <c r="E137" s="5"/>
      <c r="F137" s="8"/>
      <c r="G137" s="5"/>
    </row>
    <row r="138" spans="1:7" x14ac:dyDescent="0.25">
      <c r="A138" s="9"/>
      <c r="B138" s="9"/>
      <c r="C138" s="107"/>
      <c r="D138" s="9"/>
      <c r="E138" s="5"/>
      <c r="F138" s="8"/>
      <c r="G138" s="11"/>
    </row>
    <row r="139" spans="1:7" x14ac:dyDescent="0.25">
      <c r="A139" s="9"/>
      <c r="B139" s="9"/>
      <c r="C139" s="107"/>
      <c r="D139" s="9"/>
      <c r="E139" s="89"/>
      <c r="F139" s="90"/>
      <c r="G139" s="5"/>
    </row>
    <row r="140" spans="1:7" x14ac:dyDescent="0.25">
      <c r="A140" s="9"/>
      <c r="B140" s="9"/>
      <c r="C140" s="107"/>
      <c r="D140" s="9"/>
      <c r="E140" s="5"/>
      <c r="F140" s="8"/>
      <c r="G140" s="5"/>
    </row>
    <row r="141" spans="1:7" x14ac:dyDescent="0.25">
      <c r="A141" s="9"/>
      <c r="B141" s="9"/>
      <c r="C141" s="107"/>
      <c r="D141" s="9"/>
      <c r="E141" s="7"/>
      <c r="F141" s="7"/>
      <c r="G141" s="5"/>
    </row>
    <row r="142" spans="1:7" x14ac:dyDescent="0.25">
      <c r="A142" s="9"/>
      <c r="B142" s="9"/>
      <c r="C142" s="107"/>
      <c r="D142" s="9"/>
      <c r="E142" s="9"/>
      <c r="F142" s="103"/>
      <c r="G142" s="5"/>
    </row>
    <row r="143" spans="1:7" x14ac:dyDescent="0.25">
      <c r="A143" s="9"/>
      <c r="B143" s="9"/>
      <c r="C143" s="107"/>
      <c r="D143" s="9"/>
      <c r="E143" s="7"/>
      <c r="F143" s="7"/>
      <c r="G143" s="5"/>
    </row>
    <row r="144" spans="1:7" x14ac:dyDescent="0.25">
      <c r="A144" s="9"/>
      <c r="B144" s="9"/>
      <c r="C144" s="107"/>
      <c r="D144" s="9"/>
      <c r="E144" s="9"/>
      <c r="F144" s="103"/>
      <c r="G144" s="5"/>
    </row>
    <row r="145" spans="1:7" x14ac:dyDescent="0.25">
      <c r="A145" s="9"/>
      <c r="B145" s="9"/>
      <c r="C145" s="107"/>
      <c r="D145" s="9"/>
      <c r="E145" s="5"/>
      <c r="F145" s="8"/>
      <c r="G145" s="5"/>
    </row>
    <row r="146" spans="1:7" x14ac:dyDescent="0.25">
      <c r="A146" s="9"/>
      <c r="B146" s="9"/>
      <c r="C146" s="107"/>
      <c r="D146" s="8"/>
      <c r="E146" s="102"/>
      <c r="F146" s="96"/>
      <c r="G146" s="11"/>
    </row>
    <row r="147" spans="1:7" x14ac:dyDescent="0.25">
      <c r="A147" s="9"/>
      <c r="B147" s="9"/>
      <c r="C147" s="107"/>
      <c r="D147" s="9"/>
      <c r="E147" s="7"/>
      <c r="F147" s="7"/>
      <c r="G147" s="5"/>
    </row>
    <row r="148" spans="1:7" x14ac:dyDescent="0.25">
      <c r="A148" s="9"/>
      <c r="B148" s="9"/>
      <c r="C148" s="107"/>
      <c r="D148" s="9"/>
      <c r="E148" s="100"/>
      <c r="F148" s="7"/>
      <c r="G148" s="5"/>
    </row>
    <row r="149" spans="1:7" x14ac:dyDescent="0.25">
      <c r="A149" s="9"/>
      <c r="B149" s="9"/>
      <c r="C149" s="107"/>
      <c r="D149" s="9"/>
      <c r="E149" s="7"/>
      <c r="F149" s="7"/>
      <c r="G149" s="5"/>
    </row>
    <row r="150" spans="1:7" x14ac:dyDescent="0.25">
      <c r="A150" s="9"/>
      <c r="B150" s="9"/>
      <c r="C150" s="107"/>
      <c r="D150" s="9"/>
      <c r="E150" s="7"/>
      <c r="F150" s="7"/>
      <c r="G150" s="5"/>
    </row>
    <row r="151" spans="1:7" x14ac:dyDescent="0.25">
      <c r="A151" s="9"/>
      <c r="B151" s="9"/>
      <c r="C151" s="107"/>
      <c r="D151" s="9"/>
      <c r="E151" s="5"/>
      <c r="F151" s="8"/>
      <c r="G151" s="5"/>
    </row>
    <row r="152" spans="1:7" x14ac:dyDescent="0.25">
      <c r="A152" s="9"/>
      <c r="B152" s="9"/>
      <c r="C152" s="107"/>
      <c r="D152" s="7"/>
      <c r="E152" s="12"/>
      <c r="F152" s="7"/>
      <c r="G152" s="11"/>
    </row>
    <row r="153" spans="1:7" x14ac:dyDescent="0.25">
      <c r="A153" s="9"/>
      <c r="B153" s="9"/>
      <c r="C153" s="107"/>
      <c r="D153" s="8"/>
      <c r="E153" s="11"/>
      <c r="F153" s="8"/>
      <c r="G153" s="11"/>
    </row>
    <row r="154" spans="1:7" x14ac:dyDescent="0.25">
      <c r="A154" s="9"/>
      <c r="B154" s="9"/>
      <c r="C154" s="107"/>
      <c r="D154" s="9"/>
      <c r="E154" s="7"/>
      <c r="F154" s="7"/>
      <c r="G154" s="5"/>
    </row>
    <row r="155" spans="1:7" x14ac:dyDescent="0.25">
      <c r="A155" s="9"/>
      <c r="B155" s="9"/>
      <c r="C155" s="107"/>
      <c r="D155" s="8"/>
      <c r="E155" s="8"/>
      <c r="F155" s="8"/>
      <c r="G155" s="11"/>
    </row>
    <row r="156" spans="1:7" x14ac:dyDescent="0.25">
      <c r="A156" s="9"/>
      <c r="B156" s="9"/>
      <c r="C156" s="107"/>
      <c r="D156" s="8"/>
      <c r="E156" s="9"/>
      <c r="F156" s="9"/>
      <c r="G156" s="5"/>
    </row>
    <row r="157" spans="1:7" x14ac:dyDescent="0.25">
      <c r="A157" s="9"/>
      <c r="B157" s="9"/>
      <c r="C157" s="107"/>
      <c r="D157" s="8"/>
      <c r="E157" s="5"/>
      <c r="F157" s="9"/>
      <c r="G157" s="5"/>
    </row>
    <row r="158" spans="1:7" x14ac:dyDescent="0.25">
      <c r="A158" s="9"/>
      <c r="B158" s="9"/>
      <c r="C158" s="107"/>
      <c r="D158" s="7"/>
      <c r="E158" s="12"/>
      <c r="F158" s="7"/>
      <c r="G158" s="11"/>
    </row>
    <row r="159" spans="1:7" x14ac:dyDescent="0.25">
      <c r="A159" s="9"/>
      <c r="B159" s="9"/>
      <c r="C159" s="107"/>
      <c r="D159" s="8"/>
      <c r="E159" s="11"/>
      <c r="F159" s="8"/>
      <c r="G159" s="11"/>
    </row>
    <row r="160" spans="1:7" x14ac:dyDescent="0.25">
      <c r="A160" s="9"/>
      <c r="B160" s="9"/>
      <c r="C160" s="107"/>
      <c r="D160" s="9"/>
      <c r="E160" s="7"/>
      <c r="F160" s="7"/>
      <c r="G160" s="11"/>
    </row>
    <row r="161" spans="1:7" x14ac:dyDescent="0.25">
      <c r="A161" s="9"/>
      <c r="B161" s="9"/>
      <c r="C161" s="107"/>
      <c r="D161" s="9"/>
      <c r="E161" s="7"/>
      <c r="F161" s="7"/>
      <c r="G161" s="11"/>
    </row>
    <row r="162" spans="1:7" x14ac:dyDescent="0.25">
      <c r="A162" s="9"/>
      <c r="B162" s="9"/>
      <c r="C162" s="107"/>
      <c r="D162" s="9"/>
      <c r="E162" s="7"/>
      <c r="F162" s="7"/>
      <c r="G162" s="11"/>
    </row>
    <row r="163" spans="1:7" x14ac:dyDescent="0.25">
      <c r="A163" s="9"/>
      <c r="B163" s="9"/>
      <c r="C163" s="107"/>
      <c r="D163" s="7"/>
      <c r="E163" s="7"/>
      <c r="F163" s="7"/>
      <c r="G163" s="11"/>
    </row>
    <row r="164" spans="1:7" x14ac:dyDescent="0.25">
      <c r="A164" s="9"/>
      <c r="B164" s="9"/>
      <c r="C164" s="107"/>
      <c r="D164" s="7"/>
      <c r="E164" s="7"/>
      <c r="F164" s="7"/>
      <c r="G164" s="11"/>
    </row>
    <row r="165" spans="1:7" x14ac:dyDescent="0.25">
      <c r="A165" s="9"/>
      <c r="B165" s="9"/>
      <c r="C165" s="107"/>
      <c r="D165" s="7"/>
      <c r="E165" s="7"/>
      <c r="F165" s="7"/>
      <c r="G165" s="11"/>
    </row>
    <row r="167" spans="1:7" x14ac:dyDescent="0.25">
      <c r="G167" s="113"/>
    </row>
  </sheetData>
  <autoFilter ref="A2:G165">
    <sortState ref="A3:G165">
      <sortCondition ref="D2:D165"/>
    </sortState>
  </autoFilter>
  <customSheetViews>
    <customSheetView guid="{09F76B2D-F98A-4FA6-9028-5C75FCD8881E}" scale="80" showAutoFilter="1" topLeftCell="A78">
      <selection activeCell="N91" sqref="N91"/>
      <pageMargins left="0.7" right="0.7" top="0.75" bottom="0.75" header="0.3" footer="0.3"/>
      <pageSetup paperSize="9" orientation="portrait" r:id="rId1"/>
      <autoFilter ref="A2:G165">
        <sortState ref="A3:G165">
          <sortCondition ref="D2:D165"/>
        </sortState>
      </autoFilter>
    </customSheetView>
    <customSheetView guid="{9595E341-47B0-4869-BE47-43740FED65BC}" scale="80" showAutoFilter="1" topLeftCell="A61">
      <selection activeCell="F84" sqref="F84"/>
      <pageMargins left="0.7" right="0.7" top="0.75" bottom="0.75" header="0.3" footer="0.3"/>
      <pageSetup paperSize="9" orientation="portrait" r:id="rId2"/>
      <autoFilter ref="A2:G162">
        <sortState ref="A4:G162">
          <sortCondition ref="D2:D162"/>
        </sortState>
      </autoFilter>
    </customSheetView>
    <customSheetView guid="{C2BC3CC9-5A33-4838-B0C9-765C41E09E42}" scale="80" showAutoFilter="1" topLeftCell="A34">
      <selection activeCell="F53" sqref="F53"/>
      <pageMargins left="0.7" right="0.7" top="0.75" bottom="0.75" header="0.3" footer="0.3"/>
      <pageSetup paperSize="9" orientation="portrait" r:id="rId3"/>
      <autoFilter ref="A2:G111"/>
    </customSheetView>
    <customSheetView guid="{CC0B14FE-FE4E-4AA7-81DD-DEB86EDD2118}" scale="80" showAutoFilter="1">
      <selection activeCell="C64" sqref="C64"/>
      <pageMargins left="0.7" right="0.7" top="0.75" bottom="0.75" header="0.3" footer="0.3"/>
      <pageSetup paperSize="9" orientation="portrait" r:id="rId4"/>
      <autoFilter ref="A2:G111"/>
    </customSheetView>
    <customSheetView guid="{95B45164-2B22-4B3E-9BF2-B5657F4E1DD7}" scale="80" showAutoFilter="1">
      <selection activeCell="D7" sqref="D7"/>
      <pageMargins left="0.7" right="0.7" top="0.75" bottom="0.75" header="0.3" footer="0.3"/>
      <pageSetup paperSize="9" orientation="portrait" r:id="rId5"/>
      <autoFilter ref="A2:G202"/>
    </customSheetView>
    <customSheetView guid="{9A943439-F664-43C2-949A-487E1A5DB2A1}" scale="80" showAutoFilter="1">
      <selection activeCell="D23" sqref="D23"/>
      <pageMargins left="0.7" right="0.7" top="0.75" bottom="0.75" header="0.3" footer="0.3"/>
      <pageSetup paperSize="9" orientation="portrait" r:id="rId6"/>
      <autoFilter ref="A2:G184">
        <sortState ref="A4:G180">
          <sortCondition ref="D2:D178"/>
        </sortState>
      </autoFilter>
    </customSheetView>
    <customSheetView guid="{80B49383-3F91-409A-996F-34ABFA0932ED}" scale="80" showAutoFilter="1" topLeftCell="A79">
      <selection activeCell="G91" sqref="G91"/>
      <pageMargins left="0.7" right="0.7" top="0.75" bottom="0.75" header="0.3" footer="0.3"/>
      <pageSetup paperSize="9" orientation="portrait" r:id="rId7"/>
      <autoFilter ref="A2:G163">
        <sortState ref="A4:G163">
          <sortCondition ref="D2:D163"/>
        </sortState>
      </autoFilter>
    </customSheetView>
    <customSheetView guid="{A299C84D-C097-439E-954D-685D90CA46C9}" scale="70" showPageBreaks="1" fitToPage="1" showAutoFilter="1" topLeftCell="A15">
      <selection activeCell="A2" sqref="A2:G64"/>
      <pageMargins left="3.937007874015748E-2" right="3.937007874015748E-2" top="0.15748031496062992" bottom="0.15748031496062992" header="0.31496062992125984" footer="0.31496062992125984"/>
      <pageSetup paperSize="9" scale="61" fitToHeight="0" orientation="portrait" r:id="rId8"/>
      <autoFilter ref="A2:G165">
        <sortState ref="A4:G165">
          <sortCondition ref="D2:D165"/>
        </sortState>
      </autoFilter>
    </customSheetView>
    <customSheetView guid="{588C31BA-C36B-4B9E-AE8B-D926F1C5CA78}" scale="80" showAutoFilter="1" topLeftCell="A78">
      <selection activeCell="N91" sqref="N91"/>
      <pageMargins left="0.7" right="0.7" top="0.75" bottom="0.75" header="0.3" footer="0.3"/>
      <pageSetup paperSize="9" orientation="portrait" r:id="rId9"/>
      <autoFilter ref="A2:G165">
        <sortState ref="A3:G165">
          <sortCondition ref="D2:D165"/>
        </sortState>
      </autoFilter>
    </customSheetView>
  </customSheetViews>
  <phoneticPr fontId="19" type="noConversion"/>
  <pageMargins left="0.7" right="0.7" top="0.75" bottom="0.75" header="0.3" footer="0.3"/>
  <pageSetup paperSize="9" orientation="portrait" r:id="rId10"/>
</worksheet>
</file>

<file path=xl/worksheets/wsSortMap1.xml><?xml version="1.0" encoding="utf-8"?>
<worksheetSortMap xmlns="http://schemas.microsoft.com/office/excel/2006/main">
  <rowSortMap ref="A447:XFD1964" count="46">
    <row newVal="446" oldVal="448"/>
    <row newVal="447" oldVal="446"/>
    <row newVal="448" oldVal="447"/>
    <row newVal="453" oldVal="454"/>
    <row newVal="454" oldVal="453"/>
    <row newVal="472" oldVal="473"/>
    <row newVal="473" oldVal="474"/>
    <row newVal="474" oldVal="472"/>
    <row newVal="475" oldVal="476"/>
    <row newVal="476" oldVal="475"/>
    <row newVal="477" oldVal="478"/>
    <row newVal="478" oldVal="477"/>
    <row newVal="479" oldVal="480"/>
    <row newVal="480" oldVal="479"/>
    <row newVal="504" oldVal="505"/>
    <row newVal="505" oldVal="506"/>
    <row newVal="506" oldVal="504"/>
    <row newVal="515" oldVal="516"/>
    <row newVal="516" oldVal="517"/>
    <row newVal="517" oldVal="518"/>
    <row newVal="518" oldVal="515"/>
    <row newVal="564" oldVal="565"/>
    <row newVal="565" oldVal="564"/>
    <row newVal="594" oldVal="595"/>
    <row newVal="595" oldVal="594"/>
    <row newVal="898" oldVal="899"/>
    <row newVal="899" oldVal="900"/>
    <row newVal="900" oldVal="898"/>
    <row newVal="1121" oldVal="1126"/>
    <row newVal="1123" oldVal="1121"/>
    <row newVal="1124" oldVal="1123"/>
    <row newVal="1125" oldVal="1124"/>
    <row newVal="1126" oldVal="1125"/>
    <row newVal="1439" oldVal="1440"/>
    <row newVal="1440" oldVal="1439"/>
    <row newVal="1570" oldVal="1571"/>
    <row newVal="1571" oldVal="1570"/>
    <row newVal="1898" oldVal="1900"/>
    <row newVal="1899" oldVal="1898"/>
    <row newVal="1900" oldVal="1899"/>
    <row newVal="1915" oldVal="1916"/>
    <row newVal="1916" oldVal="1915"/>
    <row newVal="1948" oldVal="1949"/>
    <row newVal="1949" oldVal="1948"/>
    <row newVal="1962" oldVal="1963"/>
    <row newVal="1963" oldVal="1962"/>
  </rowSortMap>
</worksheetSortMap>
</file>

<file path=xl/worksheets/wsSortMap2.xml><?xml version="1.0" encoding="utf-8"?>
<worksheetSortMap xmlns="http://schemas.microsoft.com/office/excel/2006/main">
  <rowSortMap ref="A3:XFD165" count="162">
    <row newVal="2" oldVal="56"/>
    <row newVal="3" oldVal="117"/>
    <row newVal="4" oldVal="19"/>
    <row newVal="5" oldVal="98"/>
    <row newVal="6" oldVal="160"/>
    <row newVal="7" oldVal="119"/>
    <row newVal="8" oldVal="146"/>
    <row newVal="9" oldVal="59"/>
    <row newVal="10" oldVal="61"/>
    <row newVal="11" oldVal="125"/>
    <row newVal="12" oldVal="37"/>
    <row newVal="13" oldVal="122"/>
    <row newVal="14" oldVal="124"/>
    <row newVal="15" oldVal="110"/>
    <row newVal="16" oldVal="78"/>
    <row newVal="17" oldVal="147"/>
    <row newVal="18" oldVal="114"/>
    <row newVal="19" oldVal="65"/>
    <row newVal="20" oldVal="30"/>
    <row newVal="21" oldVal="53"/>
    <row newVal="22" oldVal="28"/>
    <row newVal="23" oldVal="120"/>
    <row newVal="24" oldVal="82"/>
    <row newVal="25" oldVal="129"/>
    <row newVal="26" oldVal="123"/>
    <row newVal="27" oldVal="137"/>
    <row newVal="28" oldVal="86"/>
    <row newVal="29" oldVal="134"/>
    <row newVal="30" oldVal="127"/>
    <row newVal="31" oldVal="2"/>
    <row newVal="32" oldVal="131"/>
    <row newVal="33" oldVal="20"/>
    <row newVal="34" oldVal="42"/>
    <row newVal="35" oldVal="100"/>
    <row newVal="36" oldVal="72"/>
    <row newVal="37" oldVal="68"/>
    <row newVal="38" oldVal="73"/>
    <row newVal="39" oldVal="25"/>
    <row newVal="41" oldVal="81"/>
    <row newVal="42" oldVal="67"/>
    <row newVal="43" oldVal="79"/>
    <row newVal="44" oldVal="32"/>
    <row newVal="45" oldVal="75"/>
    <row newVal="46" oldVal="49"/>
    <row newVal="47" oldVal="69"/>
    <row newVal="48" oldVal="97"/>
    <row newVal="49" oldVal="130"/>
    <row newVal="50" oldVal="111"/>
    <row newVal="51" oldVal="115"/>
    <row newVal="52" oldVal="29"/>
    <row newVal="53" oldVal="106"/>
    <row newVal="54" oldVal="18"/>
    <row newVal="55" oldVal="71"/>
    <row newVal="56" oldVal="54"/>
    <row newVal="57" oldVal="51"/>
    <row newVal="58" oldVal="46"/>
    <row newVal="59" oldVal="77"/>
    <row newVal="60" oldVal="108"/>
    <row newVal="61" oldVal="126"/>
    <row newVal="62" oldVal="159"/>
    <row newVal="63" oldVal="135"/>
    <row newVal="64" oldVal="35"/>
    <row newVal="65" oldVal="47"/>
    <row newVal="66" oldVal="138"/>
    <row newVal="67" oldVal="45"/>
    <row newVal="68" oldVal="26"/>
    <row newVal="69" oldVal="23"/>
    <row newVal="70" oldVal="150"/>
    <row newVal="71" oldVal="39"/>
    <row newVal="72" oldVal="7"/>
    <row newVal="73" oldVal="163"/>
    <row newVal="74" oldVal="63"/>
    <row newVal="75" oldVal="6"/>
    <row newVal="76" oldVal="152"/>
    <row newVal="77" oldVal="148"/>
    <row newVal="78" oldVal="48"/>
    <row newVal="79" oldVal="145"/>
    <row newVal="80" oldVal="24"/>
    <row newVal="81" oldVal="36"/>
    <row newVal="82" oldVal="64"/>
    <row newVal="83" oldVal="151"/>
    <row newVal="84" oldVal="33"/>
    <row newVal="85" oldVal="41"/>
    <row newVal="86" oldVal="27"/>
    <row newVal="87" oldVal="62"/>
    <row newVal="88" oldVal="31"/>
    <row newVal="89" oldVal="112"/>
    <row newVal="90" oldVal="101"/>
    <row newVal="91" oldVal="153"/>
    <row newVal="92" oldVal="60"/>
    <row newVal="93" oldVal="149"/>
    <row newVal="94" oldVal="109"/>
    <row newVal="95" oldVal="76"/>
    <row newVal="96" oldVal="116"/>
    <row newVal="97" oldVal="15"/>
    <row newVal="98" oldVal="17"/>
    <row newVal="99" oldVal="16"/>
    <row newVal="100" oldVal="132"/>
    <row newVal="101" oldVal="133"/>
    <row newVal="102" oldVal="55"/>
    <row newVal="103" oldVal="90"/>
    <row newVal="104" oldVal="99"/>
    <row newVal="105" oldVal="91"/>
    <row newVal="106" oldVal="139"/>
    <row newVal="107" oldVal="70"/>
    <row newVal="108" oldVal="88"/>
    <row newVal="109" oldVal="22"/>
    <row newVal="110" oldVal="9"/>
    <row newVal="111" oldVal="74"/>
    <row newVal="112" oldVal="103"/>
    <row newVal="113" oldVal="43"/>
    <row newVal="114" oldVal="102"/>
    <row newVal="115" oldVal="140"/>
    <row newVal="116" oldVal="142"/>
    <row newVal="117" oldVal="89"/>
    <row newVal="118" oldVal="154"/>
    <row newVal="119" oldVal="155"/>
    <row newVal="120" oldVal="10"/>
    <row newVal="121" oldVal="161"/>
    <row newVal="122" oldVal="66"/>
    <row newVal="123" oldVal="144"/>
    <row newVal="124" oldVal="156"/>
    <row newVal="125" oldVal="84"/>
    <row newVal="126" oldVal="104"/>
    <row newVal="127" oldVal="85"/>
    <row newVal="128" oldVal="8"/>
    <row newVal="129" oldVal="12"/>
    <row newVal="130" oldVal="14"/>
    <row newVal="131" oldVal="80"/>
    <row newVal="132" oldVal="38"/>
    <row newVal="133" oldVal="93"/>
    <row newVal="134" oldVal="3"/>
    <row newVal="135" oldVal="57"/>
    <row newVal="136" oldVal="21"/>
    <row newVal="137" oldVal="44"/>
    <row newVal="138" oldVal="58"/>
    <row newVal="139" oldVal="11"/>
    <row newVal="140" oldVal="92"/>
    <row newVal="141" oldVal="121"/>
    <row newVal="142" oldVal="141"/>
    <row newVal="143" oldVal="128"/>
    <row newVal="144" oldVal="13"/>
    <row newVal="145" oldVal="107"/>
    <row newVal="146" oldVal="143"/>
    <row newVal="147" oldVal="105"/>
    <row newVal="148" oldVal="94"/>
    <row newVal="149" oldVal="96"/>
    <row newVal="150" oldVal="34"/>
    <row newVal="151" oldVal="164"/>
    <row newVal="152" oldVal="4"/>
    <row newVal="153" oldVal="95"/>
    <row newVal="154" oldVal="113"/>
    <row newVal="155" oldVal="50"/>
    <row newVal="156" oldVal="52"/>
    <row newVal="157" oldVal="162"/>
    <row newVal="158" oldVal="5"/>
    <row newVal="159" oldVal="87"/>
    <row newVal="160" oldVal="83"/>
    <row newVal="161" oldVal="118"/>
    <row newVal="162" oldVal="157"/>
    <row newVal="163" oldVal="136"/>
    <row newVal="164" oldVal="158"/>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2020-2022</vt:lpstr>
      <vt:lpstr>Примечания</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Корчагина София Александровна</dc:creator>
  <cp:lastModifiedBy>Героева</cp:lastModifiedBy>
  <cp:lastPrinted>2022-11-18T04:03:54Z</cp:lastPrinted>
  <dcterms:created xsi:type="dcterms:W3CDTF">2006-09-16T00:00:00Z</dcterms:created>
  <dcterms:modified xsi:type="dcterms:W3CDTF">2022-12-29T06:05:04Z</dcterms:modified>
</cp:coreProperties>
</file>