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8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5" yWindow="0" windowWidth="21840" windowHeight="7545"/>
  </bookViews>
  <sheets>
    <sheet name="Итог 2023-2025" sheetId="1" r:id="rId1"/>
    <sheet name="Примечание" sheetId="2" r:id="rId2"/>
  </sheets>
  <definedNames>
    <definedName name="_xlnm._FilterDatabase" localSheetId="0" hidden="1">'Итог 2023-2025'!$A$8:$T$1852</definedName>
    <definedName name="_xlnm._FilterDatabase" localSheetId="1" hidden="1">Примечание!$A$2:$G$194</definedName>
    <definedName name="Z_0ECBB59D_20A9_447C_93A6_03AABAE76BDF_.wvu.FilterData" localSheetId="1" hidden="1">Примечание!$A$2:$G$2</definedName>
    <definedName name="Z_10A036C2_5324_4DDD_A679_5EBB9523ED00_.wvu.FilterData" localSheetId="0" hidden="1">'Итог 2023-2025'!$A$8:$T$1852</definedName>
    <definedName name="Z_10A036C2_5324_4DDD_A679_5EBB9523ED00_.wvu.FilterData" localSheetId="1" hidden="1">Примечание!$A$2:$G$194</definedName>
    <definedName name="Z_22B07B91_BF6B_477C_9AB4_C317461C3B21_.wvu.FilterData" localSheetId="0" hidden="1">'Итог 2023-2025'!$A$8:$T$1852</definedName>
    <definedName name="Z_24A12545_AFE1_422E_BBCE_F4D34CADB3F7_.wvu.FilterData" localSheetId="0" hidden="1">'Итог 2023-2025'!$A$8:$T$1852</definedName>
    <definedName name="Z_24A12545_AFE1_422E_BBCE_F4D34CADB3F7_.wvu.FilterData" localSheetId="1" hidden="1">Примечание!$A$2:$G$110</definedName>
    <definedName name="Z_24A1C946_61EF_4E96_8790_66B7D81C0059_.wvu.FilterData" localSheetId="0" hidden="1">'Итог 2023-2025'!$A$8:$S$1852</definedName>
    <definedName name="Z_25F4A217_132A_4E8D_A0B3_09BE51DA678E_.wvu.FilterData" localSheetId="0" hidden="1">'Итог 2023-2025'!$A$8:$T$1852</definedName>
    <definedName name="Z_28CFB665_7E93_4A16_89EF_5F84C495A3B7_.wvu.FilterData" localSheetId="1" hidden="1">Примечание!$A$2:$G$194</definedName>
    <definedName name="Z_2A377154_292F_4E14_A865_0D55002A940C_.wvu.FilterData" localSheetId="0" hidden="1">'Итог 2023-2025'!$A$8:$T$1852</definedName>
    <definedName name="Z_2BA5710F_0901_4523_B7FF_571B0C27F0C1_.wvu.FilterData" localSheetId="0" hidden="1">'Итог 2023-2025'!$A$8:$S$1852</definedName>
    <definedName name="Z_2ECA3CD6_200F_4E1D_97DA_87A38FF5F871_.wvu.FilterData" localSheetId="0" hidden="1">'Итог 2023-2025'!$A$8:$S$1852</definedName>
    <definedName name="Z_2ECA3CD6_200F_4E1D_97DA_87A38FF5F871_.wvu.FilterData" localSheetId="1" hidden="1">Примечание!$A$2:$G$68</definedName>
    <definedName name="Z_339B5EC0_82FA_4E56_907D_1B0A620DDDC0_.wvu.FilterData" localSheetId="0" hidden="1">'Итог 2023-2025'!$A$8:$T$1852</definedName>
    <definedName name="Z_3498566D_71F5_4F96_B894_DAAD84C1B443_.wvu.FilterData" localSheetId="0" hidden="1">'Итог 2023-2025'!$A$8:$T$1852</definedName>
    <definedName name="Z_37136218_227C_4C54_A99C_37C476FB1D5F_.wvu.FilterData" localSheetId="0" hidden="1">'Итог 2023-2025'!$A$8:$T$1852</definedName>
    <definedName name="Z_3E81FEC1_02B5_4F6D_9077_11FCD48AB150_.wvu.FilterData" localSheetId="0" hidden="1">'Итог 2023-2025'!$A$8:$T$1852</definedName>
    <definedName name="Z_44D3C209_6C9A_4333_AEEC_9D64F767DA2A_.wvu.FilterData" localSheetId="0" hidden="1">'Итог 2023-2025'!$A$8:$T$1852</definedName>
    <definedName name="Z_450309A0_37F6_4465_A08E_82A81BB51A44_.wvu.FilterData" localSheetId="1" hidden="1">Примечание!$A$2:$G$32</definedName>
    <definedName name="Z_4B9A8A55_AB60_47AD_B3AD_D828513513D6_.wvu.FilterData" localSheetId="0" hidden="1">'Итог 2023-2025'!$A$8:$T$1852</definedName>
    <definedName name="Z_4B9A8A55_AB60_47AD_B3AD_D828513513D6_.wvu.FilterData" localSheetId="1" hidden="1">Примечание!$A$2:$G$106</definedName>
    <definedName name="Z_4E6AA08E_860D_4192_989D_9B7384864008_.wvu.FilterData" localSheetId="0" hidden="1">'Итог 2023-2025'!$A$8:$S$1852</definedName>
    <definedName name="Z_4E6AA08E_860D_4192_989D_9B7384864008_.wvu.FilterData" localSheetId="1" hidden="1">Примечание!$A$2:$G$194</definedName>
    <definedName name="Z_5503D339_9CDA_4334_8EC8_7B2B13288D69_.wvu.FilterData" localSheetId="0" hidden="1">'Итог 2023-2025'!$A$8:$T$1852</definedName>
    <definedName name="Z_5503D339_9CDA_4334_8EC8_7B2B13288D69_.wvu.FilterData" localSheetId="1" hidden="1">Примечание!$A$2:$G$105</definedName>
    <definedName name="Z_5710BB45_6253_471A_962E_222170D14451_.wvu.FilterData" localSheetId="0" hidden="1">'Итог 2023-2025'!$A$8:$T$1852</definedName>
    <definedName name="Z_5E1C8231_EDD9_40D0_99FB_4A75908A1F08_.wvu.FilterData" localSheetId="0" hidden="1">'Итог 2023-2025'!$A$8:$T$1852</definedName>
    <definedName name="Z_5E1C8231_EDD9_40D0_99FB_4A75908A1F08_.wvu.FilterData" localSheetId="1" hidden="1">Примечание!$A$2:$G$102</definedName>
    <definedName name="Z_5E575BEA_8C14_457E_A5E6_6AF62A24839A_.wvu.FilterData" localSheetId="0" hidden="1">'Итог 2023-2025'!$A$8:$S$1852</definedName>
    <definedName name="Z_5E575BEA_8C14_457E_A5E6_6AF62A24839A_.wvu.FilterData" localSheetId="1" hidden="1">Примечание!$A$2:$G$60</definedName>
    <definedName name="Z_5EE1F958_CDD6_44A5_9124_B17BE7DB805F_.wvu.FilterData" localSheetId="0" hidden="1">'Итог 2023-2025'!$A$8:$T$1852</definedName>
    <definedName name="Z_64FCB7FB_1870_4486_B363_CA5D62D93817_.wvu.FilterData" localSheetId="0" hidden="1">'Итог 2023-2025'!$A$8:$T$1852</definedName>
    <definedName name="Z_64FCB7FB_1870_4486_B363_CA5D62D93817_.wvu.FilterData" localSheetId="1" hidden="1">Примечание!$A$2:$G$105</definedName>
    <definedName name="Z_71EC2296_96E1_499C_991A_81043A0F1F46_.wvu.FilterData" localSheetId="0" hidden="1">'Итог 2023-2025'!$A$8:$T$1852</definedName>
    <definedName name="Z_71EC2296_96E1_499C_991A_81043A0F1F46_.wvu.FilterData" localSheetId="1" hidden="1">Примечание!$A$2:$G$125</definedName>
    <definedName name="Z_71EC2296_96E1_499C_991A_81043A0F1F46_.wvu.PrintArea" localSheetId="0" hidden="1">'Итог 2023-2025'!$A$4:$S$1822</definedName>
    <definedName name="Z_728564E4_1D55_4DD6_896A_AC10B77EDE4F_.wvu.FilterData" localSheetId="0" hidden="1">'Итог 2023-2025'!$A$8:$S$1852</definedName>
    <definedName name="Z_728564E4_1D55_4DD6_896A_AC10B77EDE4F_.wvu.FilterData" localSheetId="1" hidden="1">Примечание!$A$2:$G$47</definedName>
    <definedName name="Z_7A58D823_C1F1_49E8_8206_66010D2CEA5B_.wvu.FilterData" localSheetId="0" hidden="1">'Итог 2023-2025'!$A$8:$S$1852</definedName>
    <definedName name="Z_7F4CE4C1_61C4_4D9D_979F_10BD856B7A76_.wvu.FilterData" localSheetId="0" hidden="1">'Итог 2023-2025'!$A$8:$S$1852</definedName>
    <definedName name="Z_83AA3D3F_14DD_407F_ACE6_0B266C354934_.wvu.FilterData" localSheetId="0" hidden="1">'Итог 2023-2025'!$A$8:$T$1852</definedName>
    <definedName name="Z_83AA3D3F_14DD_407F_ACE6_0B266C354934_.wvu.FilterData" localSheetId="1" hidden="1">Примечание!$A$2:$G$124</definedName>
    <definedName name="Z_88CD0C19_C2E7_4AB5_9F53_0AD503655F3A_.wvu.FilterData" localSheetId="0" hidden="1">'Итог 2023-2025'!$A$8:$S$1852</definedName>
    <definedName name="Z_88CD0C19_C2E7_4AB5_9F53_0AD503655F3A_.wvu.FilterData" localSheetId="1" hidden="1">Примечание!$A$2:$G$53</definedName>
    <definedName name="Z_89B2B13E_7944_418E_AD39_0EA352D71213_.wvu.FilterData" localSheetId="0" hidden="1">'Итог 2023-2025'!$A$8:$S$1852</definedName>
    <definedName name="Z_89B2B13E_7944_418E_AD39_0EA352D71213_.wvu.FilterData" localSheetId="1" hidden="1">Примечание!$A$2:$G$32</definedName>
    <definedName name="Z_8A32760B_0A9F_464D_B5B2_CFA0955052DE_.wvu.FilterData" localSheetId="0" hidden="1">'Итог 2023-2025'!$A$8:$S$1852</definedName>
    <definedName name="Z_8A32760B_0A9F_464D_B5B2_CFA0955052DE_.wvu.FilterData" localSheetId="1" hidden="1">Примечание!$A$2:$G$2</definedName>
    <definedName name="Z_8AEA48A0_2923_4D95_B3F7_3D05C665DFC8_.wvu.FilterData" localSheetId="0" hidden="1">'Итог 2023-2025'!$A$8:$T$1852</definedName>
    <definedName name="Z_8AEA48A0_2923_4D95_B3F7_3D05C665DFC8_.wvu.FilterData" localSheetId="1" hidden="1">Примечание!$A$2:$G$194</definedName>
    <definedName name="Z_8AEA48A0_2923_4D95_B3F7_3D05C665DFC8_.wvu.PrintArea" localSheetId="0" hidden="1">'Итог 2023-2025'!$A$4:$S$1822</definedName>
    <definedName name="Z_8AEA48A0_2923_4D95_B3F7_3D05C665DFC8_.wvu.Rows" localSheetId="0" hidden="1">'Итог 2023-2025'!$12:$539,'Итог 2023-2025'!$565:$949,'Итог 2023-2025'!$952:$1172,'Итог 2023-2025'!$1181:$1308,'Итог 2023-2025'!$1311:$1584,'Итог 2023-2025'!$1605:$1852</definedName>
    <definedName name="Z_A0BD08BE_5620_4D8D_9237_E4BCDE731FFE_.wvu.FilterData" localSheetId="0" hidden="1">'Итог 2023-2025'!$A$8:$T$1852</definedName>
    <definedName name="Z_A0BD08BE_5620_4D8D_9237_E4BCDE731FFE_.wvu.FilterData" localSheetId="1" hidden="1">Примечание!$A$2:$G$125</definedName>
    <definedName name="Z_AD3A65C4_31E5_47F6_A1C2_79CED903E238_.wvu.FilterData" localSheetId="0" hidden="1">'Итог 2023-2025'!$A$8:$T$1852</definedName>
    <definedName name="Z_AEB5865F_981C_4F0F_BC46_C1C2BC979279_.wvu.FilterData" localSheetId="0" hidden="1">'Итог 2023-2025'!$A$8:$S$1852</definedName>
    <definedName name="Z_C21DFE98_6EF6_4AF0_B968_6BD070B8287B_.wvu.FilterData" localSheetId="0" hidden="1">'Итог 2023-2025'!$A$8:$S$1852</definedName>
    <definedName name="Z_C21DFE98_6EF6_4AF0_B968_6BD070B8287B_.wvu.FilterData" localSheetId="1" hidden="1">Примечание!$A$2:$G$47</definedName>
    <definedName name="Z_C362D6E5_44B6_4390_8895_53AAD6542537_.wvu.FilterData" localSheetId="0" hidden="1">'Итог 2023-2025'!$A$8:$T$1852</definedName>
    <definedName name="Z_C6F5CD18_5127_4F3E_B4F8_5FE1982A684C_.wvu.FilterData" localSheetId="0" hidden="1">'Итог 2023-2025'!$A$8:$T$1852</definedName>
    <definedName name="Z_C8F653CB_0F04_47BF_97C3_B3081AD908FD_.wvu.FilterData" localSheetId="0" hidden="1">'Итог 2023-2025'!$A$8:$T$1852</definedName>
    <definedName name="Z_C9F80628_A3C6_46D1_BF88_FCE95F984D93_.wvu.FilterData" localSheetId="0" hidden="1">'Итог 2023-2025'!$A$8:$S$1852</definedName>
    <definedName name="Z_C9F80628_A3C6_46D1_BF88_FCE95F984D93_.wvu.FilterData" localSheetId="1" hidden="1">Примечание!$A$2:$G$53</definedName>
    <definedName name="Z_D1F59E8E_0F85_482C_B391_4008922ABA03_.wvu.FilterData" localSheetId="0" hidden="1">'Итог 2023-2025'!$A$8:$S$1852</definedName>
    <definedName name="Z_D1F59E8E_0F85_482C_B391_4008922ABA03_.wvu.FilterData" localSheetId="1" hidden="1">Примечание!$A$2:$G$61</definedName>
    <definedName name="Z_DA6451E5_D1EC_404D_BB35_608BAE944CEC_.wvu.FilterData" localSheetId="1" hidden="1">Примечание!$A$2:$G$71</definedName>
    <definedName name="Z_DADFAD75_9847_47C9_B58C_E981232EAB21_.wvu.FilterData" localSheetId="0" hidden="1">'Итог 2023-2025'!$A$8:$S$1852</definedName>
    <definedName name="Z_DADFAD75_9847_47C9_B58C_E981232EAB21_.wvu.FilterData" localSheetId="1" hidden="1">Примечание!$A$2:$G$57</definedName>
    <definedName name="Z_DBC9C9A7_009A_43BF_B810_41E6C2D195B8_.wvu.FilterData" localSheetId="0" hidden="1">'Итог 2023-2025'!$A$8:$S$1852</definedName>
    <definedName name="Z_DBC9C9A7_009A_43BF_B810_41E6C2D195B8_.wvu.FilterData" localSheetId="1" hidden="1">Примечание!$A$2:$G$194</definedName>
    <definedName name="Z_E295E47B_C8FE_4607_8680_E1F9C8625073_.wvu.FilterData" localSheetId="0" hidden="1">'Итог 2023-2025'!$A$8:$T$1852</definedName>
    <definedName name="Z_E8565C3F_6787_4B86_B954_A5607E4A7FB0_.wvu.FilterData" localSheetId="0" hidden="1">'Итог 2023-2025'!$A$8:$T$1852</definedName>
    <definedName name="Z_EB7E8D00_7FA7_480C_A301_A701934D49C7_.wvu.FilterData" localSheetId="0" hidden="1">'Итог 2023-2025'!$A$8:$T$1852</definedName>
    <definedName name="Z_F5C79DBF_E946_41FA_B696_1303904332FA_.wvu.FilterData" localSheetId="0" hidden="1">'Итог 2023-2025'!$A$8:$T$1852</definedName>
    <definedName name="Z_FAE7164D_3BA5_49A4_A4D2_51B9E8914FF6_.wvu.FilterData" localSheetId="0" hidden="1">'Итог 2023-2025'!$A$8:$T$1852</definedName>
    <definedName name="_xlnm.Print_Area" localSheetId="0">'Итог 2023-2025'!$A$4:$S$1822</definedName>
  </definedNames>
  <calcPr calcId="144525"/>
  <customWorkbookViews>
    <customWorkbookView name="Andrey Pellinen - Личное представление" guid="{8A32760B-0A9F-464D-B5B2-CFA0955052DE}" mergeInterval="0" personalView="1" maximized="1" xWindow="-8" yWindow="-8" windowWidth="1936" windowHeight="1066" activeSheetId="1" showComments="commIndAndComment"/>
    <customWorkbookView name="Аплакова Виктория Николаевна - Личное представление" guid="{71EC2296-96E1-499C-991A-81043A0F1F46}" mergeInterval="0" personalView="1" maximized="1" xWindow="-8" yWindow="-8" windowWidth="1936" windowHeight="1056" activeSheetId="2"/>
    <customWorkbookView name="Корчагина София Александровна - Личное представление" guid="{10A036C2-5324-4DDD-A679-5EBB9523ED00}" mergeInterval="0" personalView="1" maximized="1" xWindow="-9" yWindow="-9" windowWidth="1938" windowHeight="1048" activeSheetId="1"/>
    <customWorkbookView name="Хорошавина Вероника Евгеньевна - Личное представление" guid="{DBC9C9A7-009A-43BF-B810-41E6C2D195B8}" mergeInterval="0" personalView="1" xWindow="753" windowWidth="1075" windowHeight="1040" activeSheetId="1"/>
    <customWorkbookView name="Шелепова Анастасия Михайловна - Личное представление" guid="{4E6AA08E-860D-4192-989D-9B7384864008}" mergeInterval="0" personalView="1" maximized="1" xWindow="-8" yWindow="-8" windowWidth="1936" windowHeight="1056" activeSheetId="1"/>
    <customWorkbookView name="Героева - Личное представление" guid="{8AEA48A0-2923-4D95-B3F7-3D05C665DFC8}" mergeInterval="0" personalView="1" maximized="1" windowWidth="1366" windowHeight="5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6" i="1" l="1"/>
  <c r="R136" i="1"/>
  <c r="Q136" i="1"/>
  <c r="P136" i="1"/>
  <c r="O136" i="1"/>
  <c r="M136" i="1"/>
  <c r="L136" i="1"/>
  <c r="K136" i="1"/>
  <c r="J136" i="1"/>
  <c r="I136" i="1"/>
  <c r="H136" i="1"/>
  <c r="G136" i="1"/>
  <c r="H1637" i="1" l="1"/>
  <c r="D754" i="1"/>
  <c r="D740" i="1"/>
  <c r="D274" i="1"/>
  <c r="C274" i="1" s="1"/>
  <c r="D273" i="1"/>
  <c r="C273" i="1" s="1"/>
  <c r="D272" i="1"/>
  <c r="C272" i="1" s="1"/>
  <c r="D252" i="1"/>
  <c r="C252" i="1" s="1"/>
  <c r="D248" i="1"/>
  <c r="C248" i="1" s="1"/>
  <c r="D253" i="1"/>
  <c r="C253" i="1" s="1"/>
  <c r="D256" i="1"/>
  <c r="C256" i="1" s="1"/>
  <c r="D250" i="1"/>
  <c r="C250" i="1" s="1"/>
  <c r="D251" i="1"/>
  <c r="C251" i="1" s="1"/>
  <c r="D254" i="1"/>
  <c r="C254" i="1" s="1"/>
  <c r="D249" i="1"/>
  <c r="C249" i="1" s="1"/>
  <c r="D215" i="1"/>
  <c r="C215" i="1" s="1"/>
  <c r="D209" i="1"/>
  <c r="C209" i="1" s="1"/>
  <c r="D200" i="1"/>
  <c r="C200" i="1" s="1"/>
  <c r="C754" i="1" l="1"/>
  <c r="D199" i="1"/>
  <c r="C199" i="1" s="1"/>
  <c r="D197" i="1" l="1"/>
  <c r="C197" i="1" s="1"/>
  <c r="D196" i="1"/>
  <c r="C196" i="1" s="1"/>
  <c r="D193" i="1"/>
  <c r="C193" i="1" s="1"/>
  <c r="C359" i="1"/>
  <c r="C323" i="1"/>
  <c r="C371" i="1"/>
  <c r="C356" i="1"/>
  <c r="D158" i="1"/>
  <c r="C158" i="1" s="1"/>
  <c r="D191" i="1"/>
  <c r="D621" i="1"/>
  <c r="C740" i="1"/>
  <c r="D665" i="1"/>
  <c r="D641" i="1"/>
  <c r="D626" i="1"/>
  <c r="C626" i="1" s="1"/>
  <c r="D601" i="1"/>
  <c r="C601" i="1" s="1"/>
  <c r="D600" i="1"/>
  <c r="C600" i="1" s="1"/>
  <c r="D598" i="1"/>
  <c r="C598" i="1" s="1"/>
  <c r="D595" i="1"/>
  <c r="C595" i="1" s="1"/>
  <c r="D734" i="1"/>
  <c r="C734" i="1" s="1"/>
  <c r="D728" i="1"/>
  <c r="C728" i="1" s="1"/>
  <c r="D723" i="1"/>
  <c r="C723" i="1" s="1"/>
  <c r="D722" i="1"/>
  <c r="C722" i="1" s="1"/>
  <c r="D721" i="1"/>
  <c r="C721" i="1" s="1"/>
  <c r="D720" i="1"/>
  <c r="C720" i="1" s="1"/>
  <c r="D717" i="1"/>
  <c r="D686" i="1"/>
  <c r="D681" i="1"/>
  <c r="C681" i="1" s="1"/>
  <c r="D680" i="1"/>
  <c r="C680" i="1" s="1"/>
  <c r="D670" i="1"/>
  <c r="D666" i="1"/>
  <c r="D653" i="1"/>
  <c r="D652" i="1"/>
  <c r="C652" i="1" s="1"/>
  <c r="D637" i="1"/>
  <c r="C637" i="1" s="1"/>
  <c r="D623" i="1"/>
  <c r="C623" i="1" s="1"/>
  <c r="D624" i="1"/>
  <c r="C624" i="1" s="1"/>
  <c r="D610" i="1"/>
  <c r="C610" i="1" s="1"/>
  <c r="D596" i="1"/>
  <c r="C596" i="1" s="1"/>
  <c r="D577" i="1"/>
  <c r="C577" i="1" s="1"/>
  <c r="D646" i="1"/>
  <c r="C646" i="1" s="1"/>
  <c r="C859" i="1"/>
  <c r="D124" i="1" l="1"/>
  <c r="D119" i="1"/>
  <c r="M411" i="1" l="1"/>
  <c r="E411" i="1"/>
  <c r="C686" i="1"/>
  <c r="D125" i="1" l="1"/>
  <c r="C125" i="1" s="1"/>
  <c r="D135" i="1"/>
  <c r="C135" i="1" s="1"/>
  <c r="F136" i="1"/>
  <c r="E136" i="1"/>
  <c r="D123" i="1"/>
  <c r="C123" i="1" s="1"/>
  <c r="D122" i="1"/>
  <c r="C122" i="1" s="1"/>
  <c r="D121" i="1"/>
  <c r="C121" i="1" s="1"/>
  <c r="H1299" i="1"/>
  <c r="D120" i="1"/>
  <c r="C120" i="1" l="1"/>
  <c r="D136" i="1"/>
  <c r="D832" i="1"/>
  <c r="C832" i="1" s="1"/>
  <c r="D831" i="1"/>
  <c r="C831" i="1" s="1"/>
  <c r="D829" i="1"/>
  <c r="C829" i="1" s="1"/>
  <c r="D827" i="1"/>
  <c r="C827" i="1" s="1"/>
  <c r="D824" i="1"/>
  <c r="C824" i="1" s="1"/>
  <c r="D823" i="1"/>
  <c r="C823" i="1" s="1"/>
  <c r="S411" i="1"/>
  <c r="R411" i="1"/>
  <c r="Q411" i="1"/>
  <c r="P411" i="1"/>
  <c r="O411" i="1"/>
  <c r="N411" i="1"/>
  <c r="L411" i="1"/>
  <c r="K411" i="1"/>
  <c r="J411" i="1"/>
  <c r="I411" i="1"/>
  <c r="H411" i="1"/>
  <c r="G411" i="1"/>
  <c r="F411" i="1"/>
  <c r="D411" i="1"/>
  <c r="D344" i="1"/>
  <c r="C344" i="1" s="1"/>
  <c r="D147" i="1" l="1"/>
  <c r="C147" i="1" s="1"/>
  <c r="P958" i="1" l="1"/>
  <c r="Q958" i="1"/>
  <c r="R958" i="1"/>
  <c r="S958" i="1"/>
  <c r="O958" i="1"/>
  <c r="M958" i="1"/>
  <c r="E958" i="1"/>
  <c r="F958" i="1"/>
  <c r="G958" i="1"/>
  <c r="H958" i="1"/>
  <c r="I958" i="1"/>
  <c r="J958" i="1"/>
  <c r="K958" i="1"/>
  <c r="D953" i="1"/>
  <c r="C953" i="1" s="1"/>
  <c r="P1322" i="1"/>
  <c r="Q1322" i="1"/>
  <c r="R1322" i="1"/>
  <c r="S1322" i="1"/>
  <c r="O1322" i="1"/>
  <c r="F1322" i="1"/>
  <c r="G1322" i="1"/>
  <c r="H1322" i="1"/>
  <c r="I1322" i="1"/>
  <c r="J1322" i="1"/>
  <c r="K1322" i="1"/>
  <c r="E1322" i="1"/>
  <c r="D1321" i="1"/>
  <c r="C1321" i="1" s="1"/>
  <c r="D39" i="1"/>
  <c r="J1346" i="1"/>
  <c r="I1346" i="1"/>
  <c r="H1346" i="1"/>
  <c r="G1346" i="1"/>
  <c r="J1345" i="1" l="1"/>
  <c r="I1345" i="1"/>
  <c r="H1345" i="1"/>
  <c r="G1345" i="1"/>
  <c r="J1329" i="1"/>
  <c r="I1329" i="1"/>
  <c r="H1329" i="1"/>
  <c r="G1329" i="1"/>
  <c r="J1344" i="1"/>
  <c r="I1344" i="1"/>
  <c r="H1344" i="1"/>
  <c r="G1344" i="1"/>
  <c r="G1341" i="1"/>
  <c r="D364" i="1"/>
  <c r="C364" i="1" s="1"/>
  <c r="D355" i="1"/>
  <c r="C355" i="1" s="1"/>
  <c r="C397" i="1"/>
  <c r="L259" i="1"/>
  <c r="E1299" i="1"/>
  <c r="F1299" i="1"/>
  <c r="G1299" i="1"/>
  <c r="I1299" i="1"/>
  <c r="J1299" i="1"/>
  <c r="K1299" i="1"/>
  <c r="L1299" i="1"/>
  <c r="M1299" i="1"/>
  <c r="O1299" i="1"/>
  <c r="P1299" i="1"/>
  <c r="Q1299" i="1"/>
  <c r="R1299" i="1"/>
  <c r="S1299" i="1"/>
  <c r="C1290" i="1"/>
  <c r="C30" i="1"/>
  <c r="E153" i="1" l="1"/>
  <c r="E1668" i="1" l="1"/>
  <c r="D1848" i="1" l="1"/>
  <c r="D1851" i="1"/>
  <c r="D1850" i="1"/>
  <c r="D1849" i="1"/>
  <c r="D1847" i="1"/>
  <c r="D1846" i="1"/>
  <c r="D1845" i="1"/>
  <c r="D1844" i="1"/>
  <c r="D1843" i="1"/>
  <c r="D1842" i="1"/>
  <c r="D1841" i="1"/>
  <c r="D1840" i="1"/>
  <c r="D1839" i="1"/>
  <c r="D1838" i="1"/>
  <c r="D1836" i="1"/>
  <c r="D1835" i="1"/>
  <c r="D1837" i="1"/>
  <c r="D1833" i="1"/>
  <c r="D1832" i="1"/>
  <c r="D1834" i="1"/>
  <c r="D1831" i="1"/>
  <c r="D1830" i="1"/>
  <c r="D1829" i="1"/>
  <c r="D1828" i="1"/>
  <c r="D1827" i="1"/>
  <c r="D1826" i="1"/>
  <c r="D1825" i="1"/>
  <c r="D1824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5" i="1"/>
  <c r="D1806" i="1"/>
  <c r="D1804" i="1"/>
  <c r="D1803" i="1"/>
  <c r="D1801" i="1"/>
  <c r="D1802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4" i="1"/>
  <c r="D1770" i="1"/>
  <c r="D1769" i="1"/>
  <c r="D1768" i="1"/>
  <c r="D1767" i="1"/>
  <c r="D1766" i="1"/>
  <c r="D1765" i="1"/>
  <c r="D1763" i="1"/>
  <c r="D1764" i="1"/>
  <c r="D1762" i="1"/>
  <c r="D1750" i="1"/>
  <c r="D1749" i="1"/>
  <c r="D1748" i="1"/>
  <c r="D1751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3" i="1"/>
  <c r="D1732" i="1"/>
  <c r="D1731" i="1"/>
  <c r="D1730" i="1"/>
  <c r="D1729" i="1"/>
  <c r="D1728" i="1"/>
  <c r="D1734" i="1"/>
  <c r="D1727" i="1"/>
  <c r="D1771" i="1"/>
  <c r="D1760" i="1"/>
  <c r="D1761" i="1"/>
  <c r="D1759" i="1"/>
  <c r="D1758" i="1"/>
  <c r="D1757" i="1"/>
  <c r="D1756" i="1"/>
  <c r="D1755" i="1"/>
  <c r="D1754" i="1"/>
  <c r="D1753" i="1"/>
  <c r="D1752" i="1"/>
  <c r="D1722" i="1"/>
  <c r="D1724" i="1"/>
  <c r="D1721" i="1"/>
  <c r="D1715" i="1"/>
  <c r="D1714" i="1"/>
  <c r="D1719" i="1"/>
  <c r="D1718" i="1"/>
  <c r="D1712" i="1"/>
  <c r="D1707" i="1"/>
  <c r="D1703" i="1"/>
  <c r="D1697" i="1"/>
  <c r="D1696" i="1"/>
  <c r="D1691" i="1"/>
  <c r="D1689" i="1"/>
  <c r="D1692" i="1"/>
  <c r="D1688" i="1"/>
  <c r="D1686" i="1"/>
  <c r="D1687" i="1"/>
  <c r="D1685" i="1"/>
  <c r="D1684" i="1"/>
  <c r="D1683" i="1"/>
  <c r="D1682" i="1"/>
  <c r="D1681" i="1"/>
  <c r="D1676" i="1"/>
  <c r="D1675" i="1"/>
  <c r="D1674" i="1"/>
  <c r="D1673" i="1"/>
  <c r="D1672" i="1"/>
  <c r="D1667" i="1"/>
  <c r="D1664" i="1"/>
  <c r="D1663" i="1"/>
  <c r="D1657" i="1"/>
  <c r="D1655" i="1"/>
  <c r="D1654" i="1"/>
  <c r="D1659" i="1"/>
  <c r="D1648" i="1"/>
  <c r="D1644" i="1"/>
  <c r="D1647" i="1"/>
  <c r="D1646" i="1"/>
  <c r="D1645" i="1"/>
  <c r="D1643" i="1"/>
  <c r="D1642" i="1"/>
  <c r="D1641" i="1"/>
  <c r="D1638" i="1"/>
  <c r="D1637" i="1"/>
  <c r="D1635" i="1"/>
  <c r="D1633" i="1"/>
  <c r="D1631" i="1"/>
  <c r="D1628" i="1"/>
  <c r="D1630" i="1"/>
  <c r="D1622" i="1"/>
  <c r="D1621" i="1"/>
  <c r="D1620" i="1"/>
  <c r="D1619" i="1"/>
  <c r="D1617" i="1"/>
  <c r="D1616" i="1"/>
  <c r="D1615" i="1"/>
  <c r="D1614" i="1"/>
  <c r="D1618" i="1"/>
  <c r="D1640" i="1"/>
  <c r="D1623" i="1"/>
  <c r="D1624" i="1"/>
  <c r="D1634" i="1"/>
  <c r="D1632" i="1"/>
  <c r="D1629" i="1"/>
  <c r="D1627" i="1"/>
  <c r="D1626" i="1"/>
  <c r="D1650" i="1"/>
  <c r="D1625" i="1"/>
  <c r="D1612" i="1"/>
  <c r="D1611" i="1"/>
  <c r="D1610" i="1"/>
  <c r="D1660" i="1"/>
  <c r="D1609" i="1"/>
  <c r="D1669" i="1"/>
  <c r="D1668" i="1"/>
  <c r="D1666" i="1"/>
  <c r="D1665" i="1"/>
  <c r="D1656" i="1"/>
  <c r="D1649" i="1"/>
  <c r="D1662" i="1"/>
  <c r="D1680" i="1"/>
  <c r="D1679" i="1"/>
  <c r="D1678" i="1"/>
  <c r="D1694" i="1"/>
  <c r="D1706" i="1"/>
  <c r="D1705" i="1"/>
  <c r="D1704" i="1"/>
  <c r="D1702" i="1"/>
  <c r="D1701" i="1"/>
  <c r="D1700" i="1"/>
  <c r="D1695" i="1"/>
  <c r="D1677" i="1"/>
  <c r="D1661" i="1"/>
  <c r="D1608" i="1"/>
  <c r="D1711" i="1"/>
  <c r="D1710" i="1"/>
  <c r="D1709" i="1"/>
  <c r="D1607" i="1"/>
  <c r="D1690" i="1"/>
  <c r="D1699" i="1"/>
  <c r="D1658" i="1"/>
  <c r="D1671" i="1"/>
  <c r="D1698" i="1"/>
  <c r="D1723" i="1"/>
  <c r="D1716" i="1"/>
  <c r="D1713" i="1"/>
  <c r="D1720" i="1"/>
  <c r="D1717" i="1"/>
  <c r="D1639" i="1"/>
  <c r="D1652" i="1"/>
  <c r="D1651" i="1"/>
  <c r="D1670" i="1"/>
  <c r="D1693" i="1"/>
  <c r="D1653" i="1"/>
  <c r="D1708" i="1"/>
  <c r="D1636" i="1"/>
  <c r="D1606" i="1"/>
  <c r="D1613" i="1"/>
  <c r="D1595" i="1"/>
  <c r="D1594" i="1"/>
  <c r="D1593" i="1"/>
  <c r="D1592" i="1"/>
  <c r="D1591" i="1"/>
  <c r="D1590" i="1"/>
  <c r="D1589" i="1"/>
  <c r="D1588" i="1"/>
  <c r="D1587" i="1"/>
  <c r="D1586" i="1"/>
  <c r="D1601" i="1"/>
  <c r="D1600" i="1"/>
  <c r="D1599" i="1"/>
  <c r="D1598" i="1"/>
  <c r="D1597" i="1"/>
  <c r="D1596" i="1"/>
  <c r="D1602" i="1"/>
  <c r="D1603" i="1"/>
  <c r="D1583" i="1"/>
  <c r="D1582" i="1"/>
  <c r="D1581" i="1"/>
  <c r="D1580" i="1"/>
  <c r="D1569" i="1"/>
  <c r="D1568" i="1"/>
  <c r="D1567" i="1"/>
  <c r="D1566" i="1"/>
  <c r="D1565" i="1"/>
  <c r="D1564" i="1"/>
  <c r="D1563" i="1"/>
  <c r="D1562" i="1"/>
  <c r="D1561" i="1"/>
  <c r="D1560" i="1"/>
  <c r="D1559" i="1"/>
  <c r="D1577" i="1"/>
  <c r="D1576" i="1"/>
  <c r="D1575" i="1"/>
  <c r="D1574" i="1"/>
  <c r="D1573" i="1"/>
  <c r="D1572" i="1"/>
  <c r="D1571" i="1"/>
  <c r="D1570" i="1"/>
  <c r="D1555" i="1"/>
  <c r="D1556" i="1"/>
  <c r="D1554" i="1"/>
  <c r="D1553" i="1"/>
  <c r="D1552" i="1"/>
  <c r="D1551" i="1"/>
  <c r="D1547" i="1"/>
  <c r="D1546" i="1"/>
  <c r="D1550" i="1"/>
  <c r="D1549" i="1"/>
  <c r="D1548" i="1"/>
  <c r="D1542" i="1"/>
  <c r="D1545" i="1"/>
  <c r="D1544" i="1"/>
  <c r="D1543" i="1"/>
  <c r="D1541" i="1"/>
  <c r="D1540" i="1"/>
  <c r="D1537" i="1"/>
  <c r="D1536" i="1"/>
  <c r="D1533" i="1"/>
  <c r="D1532" i="1"/>
  <c r="D1531" i="1"/>
  <c r="D1530" i="1"/>
  <c r="D1529" i="1"/>
  <c r="D1528" i="1"/>
  <c r="D1527" i="1"/>
  <c r="D1525" i="1"/>
  <c r="D1524" i="1"/>
  <c r="D1523" i="1"/>
  <c r="D1522" i="1"/>
  <c r="D1521" i="1"/>
  <c r="D1520" i="1"/>
  <c r="D1526" i="1"/>
  <c r="D1519" i="1"/>
  <c r="D1518" i="1"/>
  <c r="D1517" i="1"/>
  <c r="D1514" i="1"/>
  <c r="D1512" i="1"/>
  <c r="D1513" i="1"/>
  <c r="D1511" i="1"/>
  <c r="D1510" i="1"/>
  <c r="D1509" i="1"/>
  <c r="D1508" i="1"/>
  <c r="D1505" i="1"/>
  <c r="D1507" i="1"/>
  <c r="D1506" i="1"/>
  <c r="D1504" i="1"/>
  <c r="D1503" i="1"/>
  <c r="D1500" i="1"/>
  <c r="D1499" i="1"/>
  <c r="D1498" i="1"/>
  <c r="D1497" i="1"/>
  <c r="D1496" i="1"/>
  <c r="D1495" i="1"/>
  <c r="D1494" i="1"/>
  <c r="D1492" i="1"/>
  <c r="D1491" i="1"/>
  <c r="D1490" i="1"/>
  <c r="D1489" i="1"/>
  <c r="D1488" i="1"/>
  <c r="D1487" i="1"/>
  <c r="D1493" i="1"/>
  <c r="D1485" i="1"/>
  <c r="D1484" i="1"/>
  <c r="D1486" i="1"/>
  <c r="D1483" i="1"/>
  <c r="D1482" i="1"/>
  <c r="C1482" i="1" s="1"/>
  <c r="D1481" i="1"/>
  <c r="C1481" i="1" s="1"/>
  <c r="D1480" i="1"/>
  <c r="D1479" i="1"/>
  <c r="D1478" i="1"/>
  <c r="D1477" i="1"/>
  <c r="D1476" i="1"/>
  <c r="D1475" i="1"/>
  <c r="D1472" i="1"/>
  <c r="D1471" i="1"/>
  <c r="D1474" i="1"/>
  <c r="D1473" i="1"/>
  <c r="D1470" i="1"/>
  <c r="D1469" i="1"/>
  <c r="D1468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0" i="1"/>
  <c r="D1389" i="1"/>
  <c r="D1388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1" i="1"/>
  <c r="D1370" i="1"/>
  <c r="D1369" i="1"/>
  <c r="D1368" i="1"/>
  <c r="D1367" i="1"/>
  <c r="D1366" i="1"/>
  <c r="D1365" i="1"/>
  <c r="D1364" i="1"/>
  <c r="D1363" i="1"/>
  <c r="D1362" i="1"/>
  <c r="D1361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0" i="1"/>
  <c r="D1319" i="1"/>
  <c r="D1318" i="1"/>
  <c r="D1317" i="1"/>
  <c r="D1316" i="1"/>
  <c r="D1315" i="1"/>
  <c r="D1314" i="1"/>
  <c r="D1313" i="1"/>
  <c r="D1312" i="1"/>
  <c r="D1307" i="1"/>
  <c r="D1306" i="1"/>
  <c r="D1305" i="1"/>
  <c r="D1304" i="1"/>
  <c r="D1303" i="1"/>
  <c r="D1302" i="1"/>
  <c r="D1301" i="1"/>
  <c r="D1298" i="1"/>
  <c r="D1297" i="1"/>
  <c r="D1296" i="1"/>
  <c r="D1295" i="1"/>
  <c r="D1294" i="1"/>
  <c r="D1293" i="1"/>
  <c r="D1292" i="1"/>
  <c r="D1291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79" i="1"/>
  <c r="D1178" i="1"/>
  <c r="D1177" i="1"/>
  <c r="D1176" i="1"/>
  <c r="D1175" i="1"/>
  <c r="D1174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5" i="1"/>
  <c r="D1154" i="1"/>
  <c r="D1153" i="1"/>
  <c r="D1152" i="1"/>
  <c r="D1151" i="1"/>
  <c r="D1150" i="1"/>
  <c r="D1149" i="1"/>
  <c r="D1148" i="1"/>
  <c r="D1145" i="1"/>
  <c r="D1144" i="1"/>
  <c r="D1143" i="1"/>
  <c r="D1142" i="1"/>
  <c r="D1139" i="1"/>
  <c r="D1138" i="1"/>
  <c r="D1137" i="1"/>
  <c r="D1136" i="1"/>
  <c r="D1135" i="1"/>
  <c r="D1134" i="1"/>
  <c r="D1133" i="1"/>
  <c r="D1132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0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1" i="1"/>
  <c r="D1060" i="1"/>
  <c r="D1059" i="1"/>
  <c r="D1058" i="1"/>
  <c r="D1057" i="1"/>
  <c r="D1056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0" i="1"/>
  <c r="D1009" i="1"/>
  <c r="D1008" i="1"/>
  <c r="D1007" i="1"/>
  <c r="D1006" i="1"/>
  <c r="D1005" i="1"/>
  <c r="D1004" i="1"/>
  <c r="D1003" i="1"/>
  <c r="D1002" i="1"/>
  <c r="D1001" i="1"/>
  <c r="D1000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79" i="1"/>
  <c r="D978" i="1"/>
  <c r="D977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7" i="1"/>
  <c r="D956" i="1"/>
  <c r="D955" i="1"/>
  <c r="D954" i="1"/>
  <c r="E1501" i="1"/>
  <c r="F1501" i="1"/>
  <c r="G1501" i="1"/>
  <c r="H1501" i="1"/>
  <c r="I1501" i="1"/>
  <c r="J1501" i="1"/>
  <c r="K1501" i="1"/>
  <c r="L1501" i="1"/>
  <c r="M1501" i="1"/>
  <c r="O1501" i="1"/>
  <c r="P1501" i="1"/>
  <c r="Q1501" i="1"/>
  <c r="R1501" i="1"/>
  <c r="S1501" i="1"/>
  <c r="E1442" i="1"/>
  <c r="F1442" i="1"/>
  <c r="G1442" i="1"/>
  <c r="H1442" i="1"/>
  <c r="I1442" i="1"/>
  <c r="J1442" i="1"/>
  <c r="K1442" i="1"/>
  <c r="L1442" i="1"/>
  <c r="M1442" i="1"/>
  <c r="O1442" i="1"/>
  <c r="P1442" i="1"/>
  <c r="Q1442" i="1"/>
  <c r="R1442" i="1"/>
  <c r="S1442" i="1"/>
  <c r="F1725" i="1"/>
  <c r="G1725" i="1"/>
  <c r="H1725" i="1"/>
  <c r="I1725" i="1"/>
  <c r="J1725" i="1"/>
  <c r="K1725" i="1"/>
  <c r="L1725" i="1"/>
  <c r="M1725" i="1"/>
  <c r="O1725" i="1"/>
  <c r="P1725" i="1"/>
  <c r="Q1725" i="1"/>
  <c r="R1725" i="1"/>
  <c r="S1725" i="1"/>
  <c r="E1391" i="1"/>
  <c r="F1391" i="1"/>
  <c r="G1391" i="1"/>
  <c r="H1391" i="1"/>
  <c r="I1391" i="1"/>
  <c r="J1391" i="1"/>
  <c r="K1391" i="1"/>
  <c r="L1391" i="1"/>
  <c r="M1391" i="1"/>
  <c r="O1391" i="1"/>
  <c r="P1391" i="1"/>
  <c r="Q1391" i="1"/>
  <c r="R1391" i="1"/>
  <c r="S1391" i="1"/>
  <c r="D1299" i="1" l="1"/>
  <c r="D958" i="1"/>
  <c r="D1322" i="1"/>
  <c r="D1442" i="1"/>
  <c r="E1852" i="1" l="1"/>
  <c r="F1852" i="1"/>
  <c r="G1852" i="1"/>
  <c r="H1852" i="1"/>
  <c r="I1852" i="1"/>
  <c r="J1852" i="1"/>
  <c r="K1852" i="1"/>
  <c r="L1852" i="1"/>
  <c r="M1852" i="1"/>
  <c r="O1852" i="1"/>
  <c r="P1852" i="1"/>
  <c r="Q1852" i="1"/>
  <c r="R1852" i="1"/>
  <c r="S1852" i="1"/>
  <c r="E1822" i="1"/>
  <c r="F1822" i="1"/>
  <c r="G1822" i="1"/>
  <c r="H1822" i="1"/>
  <c r="I1822" i="1"/>
  <c r="J1822" i="1"/>
  <c r="K1822" i="1"/>
  <c r="L1822" i="1"/>
  <c r="M1822" i="1"/>
  <c r="O1822" i="1"/>
  <c r="P1822" i="1"/>
  <c r="Q1822" i="1"/>
  <c r="R1822" i="1"/>
  <c r="S1822" i="1"/>
  <c r="E1775" i="1"/>
  <c r="F1775" i="1"/>
  <c r="G1775" i="1"/>
  <c r="H1775" i="1"/>
  <c r="I1775" i="1"/>
  <c r="J1775" i="1"/>
  <c r="K1775" i="1"/>
  <c r="L1775" i="1"/>
  <c r="M1775" i="1"/>
  <c r="O1775" i="1"/>
  <c r="P1775" i="1"/>
  <c r="Q1775" i="1"/>
  <c r="R1775" i="1"/>
  <c r="S1775" i="1"/>
  <c r="E1772" i="1"/>
  <c r="F1772" i="1"/>
  <c r="G1772" i="1"/>
  <c r="H1772" i="1"/>
  <c r="I1772" i="1"/>
  <c r="J1772" i="1"/>
  <c r="K1772" i="1"/>
  <c r="L1772" i="1"/>
  <c r="M1772" i="1"/>
  <c r="O1772" i="1"/>
  <c r="P1772" i="1"/>
  <c r="Q1772" i="1"/>
  <c r="R1772" i="1"/>
  <c r="S1772" i="1"/>
  <c r="E1604" i="1"/>
  <c r="F1604" i="1"/>
  <c r="G1604" i="1"/>
  <c r="H1604" i="1"/>
  <c r="I1604" i="1"/>
  <c r="J1604" i="1"/>
  <c r="K1604" i="1"/>
  <c r="L1604" i="1"/>
  <c r="M1604" i="1"/>
  <c r="O1604" i="1"/>
  <c r="P1604" i="1"/>
  <c r="Q1604" i="1"/>
  <c r="R1604" i="1"/>
  <c r="S1604" i="1"/>
  <c r="E1584" i="1"/>
  <c r="F1584" i="1"/>
  <c r="G1584" i="1"/>
  <c r="H1584" i="1"/>
  <c r="I1584" i="1"/>
  <c r="J1584" i="1"/>
  <c r="K1584" i="1"/>
  <c r="L1584" i="1"/>
  <c r="M1584" i="1"/>
  <c r="O1584" i="1"/>
  <c r="P1584" i="1"/>
  <c r="Q1584" i="1"/>
  <c r="R1584" i="1"/>
  <c r="S1584" i="1"/>
  <c r="E1578" i="1"/>
  <c r="F1578" i="1"/>
  <c r="G1578" i="1"/>
  <c r="H1578" i="1"/>
  <c r="I1578" i="1"/>
  <c r="J1578" i="1"/>
  <c r="K1578" i="1"/>
  <c r="L1578" i="1"/>
  <c r="M1578" i="1"/>
  <c r="O1578" i="1"/>
  <c r="P1578" i="1"/>
  <c r="Q1578" i="1"/>
  <c r="R1578" i="1"/>
  <c r="S1578" i="1"/>
  <c r="F1557" i="1"/>
  <c r="G1557" i="1"/>
  <c r="H1557" i="1"/>
  <c r="I1557" i="1"/>
  <c r="J1557" i="1"/>
  <c r="K1557" i="1"/>
  <c r="L1557" i="1"/>
  <c r="M1557" i="1"/>
  <c r="O1557" i="1"/>
  <c r="P1557" i="1"/>
  <c r="Q1557" i="1"/>
  <c r="R1557" i="1"/>
  <c r="S1557" i="1"/>
  <c r="E1538" i="1"/>
  <c r="F1538" i="1"/>
  <c r="G1538" i="1"/>
  <c r="H1538" i="1"/>
  <c r="I1538" i="1"/>
  <c r="J1538" i="1"/>
  <c r="K1538" i="1"/>
  <c r="L1538" i="1"/>
  <c r="M1538" i="1"/>
  <c r="O1538" i="1"/>
  <c r="P1538" i="1"/>
  <c r="Q1538" i="1"/>
  <c r="R1538" i="1"/>
  <c r="S1538" i="1"/>
  <c r="E1534" i="1"/>
  <c r="F1534" i="1"/>
  <c r="G1534" i="1"/>
  <c r="H1534" i="1"/>
  <c r="I1534" i="1"/>
  <c r="J1534" i="1"/>
  <c r="K1534" i="1"/>
  <c r="L1534" i="1"/>
  <c r="M1534" i="1"/>
  <c r="O1534" i="1"/>
  <c r="P1534" i="1"/>
  <c r="Q1534" i="1"/>
  <c r="R1534" i="1"/>
  <c r="S1534" i="1"/>
  <c r="E1515" i="1"/>
  <c r="F1515" i="1"/>
  <c r="G1515" i="1"/>
  <c r="H1515" i="1"/>
  <c r="I1515" i="1"/>
  <c r="J1515" i="1"/>
  <c r="K1515" i="1"/>
  <c r="L1515" i="1"/>
  <c r="M1515" i="1"/>
  <c r="O1515" i="1"/>
  <c r="P1515" i="1"/>
  <c r="Q1515" i="1"/>
  <c r="R1515" i="1"/>
  <c r="S1515" i="1"/>
  <c r="E1466" i="1"/>
  <c r="F1466" i="1"/>
  <c r="G1466" i="1"/>
  <c r="H1466" i="1"/>
  <c r="I1466" i="1"/>
  <c r="J1466" i="1"/>
  <c r="K1466" i="1"/>
  <c r="L1466" i="1"/>
  <c r="M1466" i="1"/>
  <c r="O1466" i="1"/>
  <c r="P1466" i="1"/>
  <c r="Q1466" i="1"/>
  <c r="R1466" i="1"/>
  <c r="S1466" i="1"/>
  <c r="E1386" i="1"/>
  <c r="F1386" i="1"/>
  <c r="G1386" i="1"/>
  <c r="H1386" i="1"/>
  <c r="I1386" i="1"/>
  <c r="J1386" i="1"/>
  <c r="K1386" i="1"/>
  <c r="L1386" i="1"/>
  <c r="M1386" i="1"/>
  <c r="O1386" i="1"/>
  <c r="P1386" i="1"/>
  <c r="Q1386" i="1"/>
  <c r="R1386" i="1"/>
  <c r="S1386" i="1"/>
  <c r="E1372" i="1"/>
  <c r="F1372" i="1"/>
  <c r="G1372" i="1"/>
  <c r="H1372" i="1"/>
  <c r="I1372" i="1"/>
  <c r="J1372" i="1"/>
  <c r="K1372" i="1"/>
  <c r="L1372" i="1"/>
  <c r="M1372" i="1"/>
  <c r="O1372" i="1"/>
  <c r="P1372" i="1"/>
  <c r="Q1372" i="1"/>
  <c r="R1372" i="1"/>
  <c r="S1372" i="1"/>
  <c r="E1359" i="1"/>
  <c r="F1359" i="1"/>
  <c r="G1359" i="1"/>
  <c r="H1359" i="1"/>
  <c r="I1359" i="1"/>
  <c r="J1359" i="1"/>
  <c r="K1359" i="1"/>
  <c r="L1359" i="1"/>
  <c r="M1359" i="1"/>
  <c r="O1359" i="1"/>
  <c r="P1359" i="1"/>
  <c r="Q1359" i="1"/>
  <c r="R1359" i="1"/>
  <c r="S1359" i="1"/>
  <c r="L1322" i="1"/>
  <c r="M1322" i="1"/>
  <c r="A1310" i="1"/>
  <c r="C1375" i="1"/>
  <c r="C1848" i="1"/>
  <c r="C1851" i="1"/>
  <c r="C1850" i="1"/>
  <c r="C1849" i="1"/>
  <c r="C1847" i="1"/>
  <c r="C1846" i="1"/>
  <c r="C1845" i="1"/>
  <c r="C1844" i="1"/>
  <c r="C1843" i="1"/>
  <c r="C1842" i="1"/>
  <c r="C1841" i="1"/>
  <c r="C1840" i="1"/>
  <c r="C1839" i="1"/>
  <c r="C1838" i="1"/>
  <c r="C1836" i="1"/>
  <c r="C1835" i="1"/>
  <c r="C1837" i="1"/>
  <c r="C1833" i="1"/>
  <c r="C1832" i="1"/>
  <c r="C1834" i="1"/>
  <c r="C1831" i="1"/>
  <c r="C1830" i="1"/>
  <c r="C1829" i="1"/>
  <c r="C1828" i="1"/>
  <c r="C1827" i="1"/>
  <c r="C1826" i="1"/>
  <c r="C1825" i="1"/>
  <c r="C1824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5" i="1"/>
  <c r="C1806" i="1"/>
  <c r="C1804" i="1"/>
  <c r="C1803" i="1"/>
  <c r="C1801" i="1"/>
  <c r="C1802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4" i="1"/>
  <c r="C1770" i="1"/>
  <c r="C1769" i="1"/>
  <c r="C1768" i="1"/>
  <c r="C1767" i="1"/>
  <c r="C1766" i="1"/>
  <c r="C1765" i="1"/>
  <c r="C1763" i="1"/>
  <c r="C1764" i="1"/>
  <c r="C1762" i="1"/>
  <c r="C1750" i="1"/>
  <c r="C1749" i="1"/>
  <c r="C1748" i="1"/>
  <c r="C1751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3" i="1"/>
  <c r="C1732" i="1"/>
  <c r="C1731" i="1"/>
  <c r="C1730" i="1"/>
  <c r="C1729" i="1"/>
  <c r="C1728" i="1"/>
  <c r="C1734" i="1"/>
  <c r="C1727" i="1"/>
  <c r="C1771" i="1"/>
  <c r="C1760" i="1"/>
  <c r="C1761" i="1"/>
  <c r="C1759" i="1"/>
  <c r="C1758" i="1"/>
  <c r="C1757" i="1"/>
  <c r="C1756" i="1"/>
  <c r="C1755" i="1"/>
  <c r="C1754" i="1"/>
  <c r="C1753" i="1"/>
  <c r="C1752" i="1"/>
  <c r="C1721" i="1"/>
  <c r="C1715" i="1"/>
  <c r="C1714" i="1"/>
  <c r="C1719" i="1"/>
  <c r="C1718" i="1"/>
  <c r="C1707" i="1"/>
  <c r="C1703" i="1"/>
  <c r="C1697" i="1"/>
  <c r="C1696" i="1"/>
  <c r="C1691" i="1"/>
  <c r="C1689" i="1"/>
  <c r="C1692" i="1"/>
  <c r="C1688" i="1"/>
  <c r="C1686" i="1"/>
  <c r="C1687" i="1"/>
  <c r="C1685" i="1"/>
  <c r="C1683" i="1"/>
  <c r="C1682" i="1"/>
  <c r="C1676" i="1"/>
  <c r="C1675" i="1"/>
  <c r="C1674" i="1"/>
  <c r="C1673" i="1"/>
  <c r="C1672" i="1"/>
  <c r="C1667" i="1"/>
  <c r="C1664" i="1"/>
  <c r="C1663" i="1"/>
  <c r="C1657" i="1"/>
  <c r="C1655" i="1"/>
  <c r="C1654" i="1"/>
  <c r="C1659" i="1"/>
  <c r="C1648" i="1"/>
  <c r="C1644" i="1"/>
  <c r="C1647" i="1"/>
  <c r="C1646" i="1"/>
  <c r="C1645" i="1"/>
  <c r="C1643" i="1"/>
  <c r="C1642" i="1"/>
  <c r="C1641" i="1"/>
  <c r="C1638" i="1"/>
  <c r="C1637" i="1"/>
  <c r="C1635" i="1"/>
  <c r="C1633" i="1"/>
  <c r="C1631" i="1"/>
  <c r="C1628" i="1"/>
  <c r="C1630" i="1"/>
  <c r="C1622" i="1"/>
  <c r="C1621" i="1"/>
  <c r="C1620" i="1"/>
  <c r="C1619" i="1"/>
  <c r="C1617" i="1"/>
  <c r="C1616" i="1"/>
  <c r="C1615" i="1"/>
  <c r="C1595" i="1"/>
  <c r="C1594" i="1"/>
  <c r="C1593" i="1"/>
  <c r="C1592" i="1"/>
  <c r="C1591" i="1"/>
  <c r="C1590" i="1"/>
  <c r="C1589" i="1"/>
  <c r="C1588" i="1"/>
  <c r="C1587" i="1"/>
  <c r="C1586" i="1"/>
  <c r="C1601" i="1"/>
  <c r="C1600" i="1"/>
  <c r="C1599" i="1"/>
  <c r="C1598" i="1"/>
  <c r="C1597" i="1"/>
  <c r="C1596" i="1"/>
  <c r="C1602" i="1"/>
  <c r="C1603" i="1"/>
  <c r="C1583" i="1"/>
  <c r="C1582" i="1"/>
  <c r="C1581" i="1"/>
  <c r="C1580" i="1"/>
  <c r="C1569" i="1"/>
  <c r="C1568" i="1"/>
  <c r="C1567" i="1"/>
  <c r="C1566" i="1"/>
  <c r="C1565" i="1"/>
  <c r="C1564" i="1"/>
  <c r="C1563" i="1"/>
  <c r="C1562" i="1"/>
  <c r="C1561" i="1"/>
  <c r="C1560" i="1"/>
  <c r="C1559" i="1"/>
  <c r="C1577" i="1"/>
  <c r="C1574" i="1"/>
  <c r="C1573" i="1"/>
  <c r="C1572" i="1"/>
  <c r="C1571" i="1"/>
  <c r="C1570" i="1"/>
  <c r="C1555" i="1"/>
  <c r="C1556" i="1"/>
  <c r="C1554" i="1"/>
  <c r="C1553" i="1"/>
  <c r="C1552" i="1"/>
  <c r="C1551" i="1"/>
  <c r="C1547" i="1"/>
  <c r="C1546" i="1"/>
  <c r="C1550" i="1"/>
  <c r="C1549" i="1"/>
  <c r="C1548" i="1"/>
  <c r="C1542" i="1"/>
  <c r="C1545" i="1"/>
  <c r="C1544" i="1"/>
  <c r="C1543" i="1"/>
  <c r="C1541" i="1"/>
  <c r="C1537" i="1"/>
  <c r="C1536" i="1"/>
  <c r="C1533" i="1"/>
  <c r="C1532" i="1"/>
  <c r="C1531" i="1"/>
  <c r="C1530" i="1"/>
  <c r="C1529" i="1"/>
  <c r="C1527" i="1"/>
  <c r="C1525" i="1"/>
  <c r="C1524" i="1"/>
  <c r="C1523" i="1"/>
  <c r="C1522" i="1"/>
  <c r="C1521" i="1"/>
  <c r="C1520" i="1"/>
  <c r="C1526" i="1"/>
  <c r="C1519" i="1"/>
  <c r="C1518" i="1"/>
  <c r="C1517" i="1"/>
  <c r="C1514" i="1"/>
  <c r="C1512" i="1"/>
  <c r="C1513" i="1"/>
  <c r="C1511" i="1"/>
  <c r="C1510" i="1"/>
  <c r="C1509" i="1"/>
  <c r="C1508" i="1"/>
  <c r="C1505" i="1"/>
  <c r="C1507" i="1"/>
  <c r="C1506" i="1"/>
  <c r="C1504" i="1"/>
  <c r="C1503" i="1"/>
  <c r="C1500" i="1"/>
  <c r="C1486" i="1"/>
  <c r="C1483" i="1"/>
  <c r="C1477" i="1"/>
  <c r="C1476" i="1"/>
  <c r="C1475" i="1"/>
  <c r="C1470" i="1"/>
  <c r="C1469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1" i="1"/>
  <c r="C1439" i="1"/>
  <c r="C1434" i="1"/>
  <c r="C1431" i="1"/>
  <c r="C1429" i="1"/>
  <c r="C1427" i="1"/>
  <c r="C1426" i="1"/>
  <c r="C1424" i="1"/>
  <c r="C1422" i="1"/>
  <c r="C1423" i="1"/>
  <c r="C1421" i="1"/>
  <c r="C1420" i="1"/>
  <c r="C1419" i="1"/>
  <c r="C1410" i="1"/>
  <c r="C1409" i="1"/>
  <c r="C1408" i="1"/>
  <c r="C1412" i="1"/>
  <c r="C1399" i="1"/>
  <c r="C1397" i="1"/>
  <c r="C1394" i="1"/>
  <c r="C1393" i="1"/>
  <c r="C1407" i="1"/>
  <c r="C1406" i="1"/>
  <c r="C1405" i="1"/>
  <c r="C1395" i="1"/>
  <c r="C1417" i="1"/>
  <c r="C1416" i="1"/>
  <c r="C1418" i="1"/>
  <c r="C1390" i="1"/>
  <c r="C1389" i="1"/>
  <c r="C1371" i="1"/>
  <c r="C1370" i="1"/>
  <c r="C1369" i="1"/>
  <c r="C1368" i="1"/>
  <c r="C1367" i="1"/>
  <c r="C1366" i="1"/>
  <c r="C1365" i="1"/>
  <c r="C1364" i="1"/>
  <c r="C1363" i="1"/>
  <c r="C1362" i="1"/>
  <c r="C1361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0" i="1"/>
  <c r="C1319" i="1"/>
  <c r="C1318" i="1"/>
  <c r="C1317" i="1"/>
  <c r="C1316" i="1"/>
  <c r="C1315" i="1"/>
  <c r="C1314" i="1"/>
  <c r="C1313" i="1"/>
  <c r="C1312" i="1"/>
  <c r="E1308" i="1"/>
  <c r="F1308" i="1"/>
  <c r="G1308" i="1"/>
  <c r="H1308" i="1"/>
  <c r="I1308" i="1"/>
  <c r="J1308" i="1"/>
  <c r="K1308" i="1"/>
  <c r="L1308" i="1"/>
  <c r="M1308" i="1"/>
  <c r="O1308" i="1"/>
  <c r="P1308" i="1"/>
  <c r="Q1308" i="1"/>
  <c r="R1308" i="1"/>
  <c r="S1308" i="1"/>
  <c r="E1288" i="1"/>
  <c r="F1288" i="1"/>
  <c r="G1288" i="1"/>
  <c r="H1288" i="1"/>
  <c r="I1288" i="1"/>
  <c r="J1288" i="1"/>
  <c r="K1288" i="1"/>
  <c r="L1288" i="1"/>
  <c r="M1288" i="1"/>
  <c r="O1288" i="1"/>
  <c r="P1288" i="1"/>
  <c r="Q1288" i="1"/>
  <c r="R1288" i="1"/>
  <c r="S1288" i="1"/>
  <c r="E1267" i="1"/>
  <c r="F1267" i="1"/>
  <c r="G1267" i="1"/>
  <c r="H1267" i="1"/>
  <c r="I1267" i="1"/>
  <c r="J1267" i="1"/>
  <c r="K1267" i="1"/>
  <c r="L1267" i="1"/>
  <c r="M1267" i="1"/>
  <c r="O1267" i="1"/>
  <c r="P1267" i="1"/>
  <c r="Q1267" i="1"/>
  <c r="R1267" i="1"/>
  <c r="S1267" i="1"/>
  <c r="E1224" i="1"/>
  <c r="F1224" i="1"/>
  <c r="G1224" i="1"/>
  <c r="H1224" i="1"/>
  <c r="I1224" i="1"/>
  <c r="J1224" i="1"/>
  <c r="K1224" i="1"/>
  <c r="L1224" i="1"/>
  <c r="M1224" i="1"/>
  <c r="O1224" i="1"/>
  <c r="P1224" i="1"/>
  <c r="Q1224" i="1"/>
  <c r="R1224" i="1"/>
  <c r="S1224" i="1"/>
  <c r="E1180" i="1"/>
  <c r="F1180" i="1"/>
  <c r="G1180" i="1"/>
  <c r="H1180" i="1"/>
  <c r="I1180" i="1"/>
  <c r="J1180" i="1"/>
  <c r="K1180" i="1"/>
  <c r="L1180" i="1"/>
  <c r="M1180" i="1"/>
  <c r="O1180" i="1"/>
  <c r="P1180" i="1"/>
  <c r="Q1180" i="1"/>
  <c r="R1180" i="1"/>
  <c r="S1180" i="1"/>
  <c r="E1172" i="1"/>
  <c r="F1172" i="1"/>
  <c r="G1172" i="1"/>
  <c r="H1172" i="1"/>
  <c r="I1172" i="1"/>
  <c r="J1172" i="1"/>
  <c r="K1172" i="1"/>
  <c r="L1172" i="1"/>
  <c r="M1172" i="1"/>
  <c r="O1172" i="1"/>
  <c r="P1172" i="1"/>
  <c r="Q1172" i="1"/>
  <c r="R1172" i="1"/>
  <c r="S1172" i="1"/>
  <c r="E1156" i="1"/>
  <c r="F1156" i="1"/>
  <c r="G1156" i="1"/>
  <c r="H1156" i="1"/>
  <c r="I1156" i="1"/>
  <c r="J1156" i="1"/>
  <c r="K1156" i="1"/>
  <c r="L1156" i="1"/>
  <c r="M1156" i="1"/>
  <c r="O1156" i="1"/>
  <c r="P1156" i="1"/>
  <c r="Q1156" i="1"/>
  <c r="R1156" i="1"/>
  <c r="S1156" i="1"/>
  <c r="F1146" i="1"/>
  <c r="G1146" i="1"/>
  <c r="H1146" i="1"/>
  <c r="I1146" i="1"/>
  <c r="J1146" i="1"/>
  <c r="K1146" i="1"/>
  <c r="L1146" i="1"/>
  <c r="M1146" i="1"/>
  <c r="O1146" i="1"/>
  <c r="P1146" i="1"/>
  <c r="Q1146" i="1"/>
  <c r="R1146" i="1"/>
  <c r="S1146" i="1"/>
  <c r="E1140" i="1"/>
  <c r="F1140" i="1"/>
  <c r="G1140" i="1"/>
  <c r="H1140" i="1"/>
  <c r="I1140" i="1"/>
  <c r="J1140" i="1"/>
  <c r="K1140" i="1"/>
  <c r="L1140" i="1"/>
  <c r="M1140" i="1"/>
  <c r="O1140" i="1"/>
  <c r="P1140" i="1"/>
  <c r="Q1140" i="1"/>
  <c r="R1140" i="1"/>
  <c r="S1140" i="1"/>
  <c r="E1130" i="1"/>
  <c r="F1130" i="1"/>
  <c r="G1130" i="1"/>
  <c r="H1130" i="1"/>
  <c r="I1130" i="1"/>
  <c r="J1130" i="1"/>
  <c r="K1130" i="1"/>
  <c r="L1130" i="1"/>
  <c r="M1130" i="1"/>
  <c r="O1130" i="1"/>
  <c r="P1130" i="1"/>
  <c r="Q1130" i="1"/>
  <c r="R1130" i="1"/>
  <c r="S1130" i="1"/>
  <c r="E1101" i="1"/>
  <c r="F1101" i="1"/>
  <c r="G1101" i="1"/>
  <c r="H1101" i="1"/>
  <c r="I1101" i="1"/>
  <c r="J1101" i="1"/>
  <c r="K1101" i="1"/>
  <c r="L1101" i="1"/>
  <c r="M1101" i="1"/>
  <c r="O1101" i="1"/>
  <c r="P1101" i="1"/>
  <c r="Q1101" i="1"/>
  <c r="R1101" i="1"/>
  <c r="S1101" i="1"/>
  <c r="E1098" i="1"/>
  <c r="F1098" i="1"/>
  <c r="G1098" i="1"/>
  <c r="H1098" i="1"/>
  <c r="I1098" i="1"/>
  <c r="J1098" i="1"/>
  <c r="K1098" i="1"/>
  <c r="L1098" i="1"/>
  <c r="M1098" i="1"/>
  <c r="O1098" i="1"/>
  <c r="P1098" i="1"/>
  <c r="Q1098" i="1"/>
  <c r="R1098" i="1"/>
  <c r="S1098" i="1"/>
  <c r="E1062" i="1"/>
  <c r="F1062" i="1"/>
  <c r="G1062" i="1"/>
  <c r="H1062" i="1"/>
  <c r="I1062" i="1"/>
  <c r="J1062" i="1"/>
  <c r="K1062" i="1"/>
  <c r="L1062" i="1"/>
  <c r="M1062" i="1"/>
  <c r="O1062" i="1"/>
  <c r="P1062" i="1"/>
  <c r="Q1062" i="1"/>
  <c r="R1062" i="1"/>
  <c r="S1062" i="1"/>
  <c r="E1054" i="1"/>
  <c r="F1054" i="1"/>
  <c r="G1054" i="1"/>
  <c r="H1054" i="1"/>
  <c r="I1054" i="1"/>
  <c r="J1054" i="1"/>
  <c r="K1054" i="1"/>
  <c r="L1054" i="1"/>
  <c r="M1054" i="1"/>
  <c r="O1054" i="1"/>
  <c r="P1054" i="1"/>
  <c r="Q1054" i="1"/>
  <c r="R1054" i="1"/>
  <c r="S1054" i="1"/>
  <c r="E1011" i="1"/>
  <c r="F1011" i="1"/>
  <c r="G1011" i="1"/>
  <c r="H1011" i="1"/>
  <c r="I1011" i="1"/>
  <c r="J1011" i="1"/>
  <c r="K1011" i="1"/>
  <c r="L1011" i="1"/>
  <c r="M1011" i="1"/>
  <c r="O1011" i="1"/>
  <c r="P1011" i="1"/>
  <c r="Q1011" i="1"/>
  <c r="R1011" i="1"/>
  <c r="S1011" i="1"/>
  <c r="E998" i="1"/>
  <c r="F998" i="1"/>
  <c r="G998" i="1"/>
  <c r="H998" i="1"/>
  <c r="I998" i="1"/>
  <c r="J998" i="1"/>
  <c r="K998" i="1"/>
  <c r="L998" i="1"/>
  <c r="M998" i="1"/>
  <c r="O998" i="1"/>
  <c r="P998" i="1"/>
  <c r="Q998" i="1"/>
  <c r="R998" i="1"/>
  <c r="S998" i="1"/>
  <c r="E980" i="1"/>
  <c r="F980" i="1"/>
  <c r="G980" i="1"/>
  <c r="H980" i="1"/>
  <c r="I980" i="1"/>
  <c r="J980" i="1"/>
  <c r="K980" i="1"/>
  <c r="L980" i="1"/>
  <c r="M980" i="1"/>
  <c r="O980" i="1"/>
  <c r="P980" i="1"/>
  <c r="Q980" i="1"/>
  <c r="R980" i="1"/>
  <c r="S980" i="1"/>
  <c r="E975" i="1"/>
  <c r="F975" i="1"/>
  <c r="G975" i="1"/>
  <c r="H975" i="1"/>
  <c r="I975" i="1"/>
  <c r="J975" i="1"/>
  <c r="K975" i="1"/>
  <c r="L975" i="1"/>
  <c r="M975" i="1"/>
  <c r="O975" i="1"/>
  <c r="P975" i="1"/>
  <c r="Q975" i="1"/>
  <c r="R975" i="1"/>
  <c r="S975" i="1"/>
  <c r="L958" i="1"/>
  <c r="A951" i="1"/>
  <c r="C1322" i="1" l="1"/>
  <c r="Q1310" i="1"/>
  <c r="H1310" i="1"/>
  <c r="P1310" i="1"/>
  <c r="K1310" i="1"/>
  <c r="G1310" i="1"/>
  <c r="L1310" i="1"/>
  <c r="S1310" i="1"/>
  <c r="O1310" i="1"/>
  <c r="J1310" i="1"/>
  <c r="F1310" i="1"/>
  <c r="R1310" i="1"/>
  <c r="M1310" i="1"/>
  <c r="I1310" i="1"/>
  <c r="C1372" i="1"/>
  <c r="C1359" i="1"/>
  <c r="C1515" i="1"/>
  <c r="C1538" i="1"/>
  <c r="C1584" i="1"/>
  <c r="C1772" i="1"/>
  <c r="C1775" i="1"/>
  <c r="C1822" i="1"/>
  <c r="C1466" i="1"/>
  <c r="C1604" i="1"/>
  <c r="C1852" i="1"/>
  <c r="D1359" i="1"/>
  <c r="D1372" i="1"/>
  <c r="D1466" i="1"/>
  <c r="D1515" i="1"/>
  <c r="D1538" i="1"/>
  <c r="D1557" i="1"/>
  <c r="D1584" i="1"/>
  <c r="D1604" i="1"/>
  <c r="D1772" i="1"/>
  <c r="D1775" i="1"/>
  <c r="D1822" i="1"/>
  <c r="D1852" i="1"/>
  <c r="G951" i="1"/>
  <c r="R951" i="1"/>
  <c r="M951" i="1"/>
  <c r="I951" i="1"/>
  <c r="Q951" i="1"/>
  <c r="L951" i="1"/>
  <c r="H951" i="1"/>
  <c r="P951" i="1"/>
  <c r="K951" i="1"/>
  <c r="S951" i="1"/>
  <c r="O951" i="1"/>
  <c r="J951" i="1"/>
  <c r="F951" i="1"/>
  <c r="C684" i="1"/>
  <c r="C1307" i="1" l="1"/>
  <c r="C1306" i="1"/>
  <c r="C1305" i="1"/>
  <c r="C1304" i="1"/>
  <c r="C1303" i="1"/>
  <c r="C1302" i="1"/>
  <c r="C1301" i="1"/>
  <c r="C1298" i="1"/>
  <c r="C1297" i="1"/>
  <c r="C1296" i="1"/>
  <c r="C1295" i="1"/>
  <c r="C1294" i="1"/>
  <c r="C1293" i="1"/>
  <c r="C1292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3" i="1"/>
  <c r="C1723" i="1"/>
  <c r="C1722" i="1"/>
  <c r="C1222" i="1"/>
  <c r="C1716" i="1"/>
  <c r="C1713" i="1"/>
  <c r="C1720" i="1"/>
  <c r="C1717" i="1"/>
  <c r="C1221" i="1"/>
  <c r="C1712" i="1"/>
  <c r="C1711" i="1"/>
  <c r="C1710" i="1"/>
  <c r="C1709" i="1"/>
  <c r="C1708" i="1"/>
  <c r="C1706" i="1"/>
  <c r="C1705" i="1"/>
  <c r="C1704" i="1"/>
  <c r="C1702" i="1"/>
  <c r="C1701" i="1"/>
  <c r="C1700" i="1"/>
  <c r="C1220" i="1"/>
  <c r="C1219" i="1"/>
  <c r="C1218" i="1"/>
  <c r="C1699" i="1"/>
  <c r="C1217" i="1"/>
  <c r="C1216" i="1"/>
  <c r="C1698" i="1"/>
  <c r="C1215" i="1"/>
  <c r="C1694" i="1"/>
  <c r="C1695" i="1"/>
  <c r="C1214" i="1"/>
  <c r="C1213" i="1"/>
  <c r="C1690" i="1"/>
  <c r="C1212" i="1"/>
  <c r="C1211" i="1"/>
  <c r="C1210" i="1"/>
  <c r="C1209" i="1"/>
  <c r="C1693" i="1"/>
  <c r="C1208" i="1"/>
  <c r="C1207" i="1"/>
  <c r="C1206" i="1"/>
  <c r="C1684" i="1"/>
  <c r="C1681" i="1"/>
  <c r="C1680" i="1"/>
  <c r="C1679" i="1"/>
  <c r="C1678" i="1"/>
  <c r="C1677" i="1"/>
  <c r="C1205" i="1"/>
  <c r="C1204" i="1"/>
  <c r="C1203" i="1"/>
  <c r="C1202" i="1"/>
  <c r="C1671" i="1"/>
  <c r="C1670" i="1"/>
  <c r="C1201" i="1"/>
  <c r="C1200" i="1"/>
  <c r="C1199" i="1"/>
  <c r="C1669" i="1"/>
  <c r="C1666" i="1"/>
  <c r="C1665" i="1"/>
  <c r="C1656" i="1"/>
  <c r="C1198" i="1"/>
  <c r="C1662" i="1"/>
  <c r="C1661" i="1"/>
  <c r="C1197" i="1"/>
  <c r="C1660" i="1"/>
  <c r="C1658" i="1"/>
  <c r="C1196" i="1"/>
  <c r="C1653" i="1"/>
  <c r="C1652" i="1"/>
  <c r="C1651" i="1"/>
  <c r="C1195" i="1"/>
  <c r="C1194" i="1"/>
  <c r="C1650" i="1"/>
  <c r="C1193" i="1"/>
  <c r="C1649" i="1"/>
  <c r="C1192" i="1"/>
  <c r="C1640" i="1"/>
  <c r="C1639" i="1"/>
  <c r="C1191" i="1"/>
  <c r="C1190" i="1"/>
  <c r="C1636" i="1"/>
  <c r="C1189" i="1"/>
  <c r="C1634" i="1"/>
  <c r="C1632" i="1"/>
  <c r="C1629" i="1"/>
  <c r="C1188" i="1"/>
  <c r="C1627" i="1"/>
  <c r="C1187" i="1"/>
  <c r="C1626" i="1"/>
  <c r="C1625" i="1"/>
  <c r="C1186" i="1"/>
  <c r="C1624" i="1"/>
  <c r="C1185" i="1"/>
  <c r="C1623" i="1"/>
  <c r="C1184" i="1"/>
  <c r="C1618" i="1"/>
  <c r="C1612" i="1"/>
  <c r="C1611" i="1"/>
  <c r="C1610" i="1"/>
  <c r="C1183" i="1"/>
  <c r="C1609" i="1"/>
  <c r="C1608" i="1"/>
  <c r="C1607" i="1"/>
  <c r="C1606" i="1"/>
  <c r="C1613" i="1"/>
  <c r="C1179" i="1"/>
  <c r="C1178" i="1"/>
  <c r="C1177" i="1"/>
  <c r="C1176" i="1"/>
  <c r="C1175" i="1"/>
  <c r="C1174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5" i="1"/>
  <c r="C1154" i="1"/>
  <c r="C1153" i="1"/>
  <c r="C1152" i="1"/>
  <c r="C1151" i="1"/>
  <c r="C1150" i="1"/>
  <c r="C1149" i="1"/>
  <c r="C1145" i="1"/>
  <c r="C1143" i="1"/>
  <c r="C1139" i="1"/>
  <c r="C1138" i="1"/>
  <c r="C1137" i="1"/>
  <c r="C1136" i="1"/>
  <c r="C1135" i="1"/>
  <c r="C1134" i="1"/>
  <c r="C1133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097" i="1"/>
  <c r="C1096" i="1"/>
  <c r="C1095" i="1"/>
  <c r="C1094" i="1"/>
  <c r="C1093" i="1"/>
  <c r="C1092" i="1"/>
  <c r="C1091" i="1"/>
  <c r="C1090" i="1"/>
  <c r="C1089" i="1"/>
  <c r="C1088" i="1"/>
  <c r="C1499" i="1"/>
  <c r="C1498" i="1"/>
  <c r="C1087" i="1"/>
  <c r="C1497" i="1"/>
  <c r="C1496" i="1"/>
  <c r="C1495" i="1"/>
  <c r="C1494" i="1"/>
  <c r="C1086" i="1"/>
  <c r="C1085" i="1"/>
  <c r="C1084" i="1"/>
  <c r="C1083" i="1"/>
  <c r="C1082" i="1"/>
  <c r="C1081" i="1"/>
  <c r="C1080" i="1"/>
  <c r="C1492" i="1"/>
  <c r="C1491" i="1"/>
  <c r="C1490" i="1"/>
  <c r="C1489" i="1"/>
  <c r="C1488" i="1"/>
  <c r="C1487" i="1"/>
  <c r="C1493" i="1"/>
  <c r="C1079" i="1"/>
  <c r="C1078" i="1"/>
  <c r="C1077" i="1"/>
  <c r="C1485" i="1"/>
  <c r="C1484" i="1"/>
  <c r="C1076" i="1"/>
  <c r="C1075" i="1"/>
  <c r="C1074" i="1"/>
  <c r="C1073" i="1"/>
  <c r="C1072" i="1"/>
  <c r="C1071" i="1"/>
  <c r="C1070" i="1"/>
  <c r="C1480" i="1"/>
  <c r="C1479" i="1"/>
  <c r="C1478" i="1"/>
  <c r="C1069" i="1"/>
  <c r="C1068" i="1"/>
  <c r="C1067" i="1"/>
  <c r="C1066" i="1"/>
  <c r="C1472" i="1"/>
  <c r="C1471" i="1"/>
  <c r="C1474" i="1"/>
  <c r="C1065" i="1"/>
  <c r="C1064" i="1"/>
  <c r="C1061" i="1"/>
  <c r="C1060" i="1"/>
  <c r="C1059" i="1"/>
  <c r="C1058" i="1"/>
  <c r="C1057" i="1"/>
  <c r="C1053" i="1"/>
  <c r="C1052" i="1"/>
  <c r="C1440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433" i="1"/>
  <c r="C1038" i="1"/>
  <c r="C1432" i="1"/>
  <c r="C1037" i="1"/>
  <c r="C1036" i="1"/>
  <c r="C1430" i="1"/>
  <c r="C1035" i="1"/>
  <c r="C1034" i="1"/>
  <c r="C1033" i="1"/>
  <c r="C1032" i="1"/>
  <c r="C1031" i="1"/>
  <c r="C1436" i="1"/>
  <c r="C1435" i="1"/>
  <c r="C1030" i="1"/>
  <c r="C1437" i="1"/>
  <c r="C1029" i="1"/>
  <c r="C1028" i="1"/>
  <c r="C1027" i="1"/>
  <c r="C1026" i="1"/>
  <c r="C1428" i="1"/>
  <c r="C1425" i="1"/>
  <c r="C1025" i="1"/>
  <c r="C1024" i="1"/>
  <c r="C1415" i="1"/>
  <c r="C1023" i="1"/>
  <c r="C1022" i="1"/>
  <c r="C1021" i="1"/>
  <c r="C1020" i="1"/>
  <c r="C1019" i="1"/>
  <c r="C1018" i="1"/>
  <c r="C1017" i="1"/>
  <c r="C1016" i="1"/>
  <c r="C1414" i="1"/>
  <c r="C1411" i="1"/>
  <c r="C1400" i="1"/>
  <c r="C1015" i="1"/>
  <c r="C1014" i="1"/>
  <c r="C1396" i="1"/>
  <c r="C1013" i="1"/>
  <c r="C1404" i="1"/>
  <c r="C1403" i="1"/>
  <c r="C1402" i="1"/>
  <c r="C1010" i="1"/>
  <c r="C1009" i="1"/>
  <c r="C1008" i="1"/>
  <c r="C1007" i="1"/>
  <c r="C1006" i="1"/>
  <c r="C1005" i="1"/>
  <c r="C1004" i="1"/>
  <c r="C1003" i="1"/>
  <c r="C1002" i="1"/>
  <c r="C1001" i="1"/>
  <c r="C997" i="1"/>
  <c r="C996" i="1"/>
  <c r="C1385" i="1"/>
  <c r="C995" i="1"/>
  <c r="C1384" i="1"/>
  <c r="C994" i="1"/>
  <c r="C1383" i="1"/>
  <c r="C1382" i="1"/>
  <c r="C1381" i="1"/>
  <c r="C993" i="1"/>
  <c r="C992" i="1"/>
  <c r="C1380" i="1"/>
  <c r="C1379" i="1"/>
  <c r="C1378" i="1"/>
  <c r="C1377" i="1"/>
  <c r="C1376" i="1"/>
  <c r="C991" i="1"/>
  <c r="C990" i="1"/>
  <c r="C989" i="1"/>
  <c r="C988" i="1"/>
  <c r="C987" i="1"/>
  <c r="C986" i="1"/>
  <c r="C985" i="1"/>
  <c r="C984" i="1"/>
  <c r="C983" i="1"/>
  <c r="C979" i="1"/>
  <c r="C978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57" i="1"/>
  <c r="C956" i="1"/>
  <c r="C955" i="1"/>
  <c r="C954" i="1"/>
  <c r="C958" i="1" l="1"/>
  <c r="D1501" i="1"/>
  <c r="C1473" i="1"/>
  <c r="C1614" i="1"/>
  <c r="C1528" i="1"/>
  <c r="C1534" i="1" s="1"/>
  <c r="D1534" i="1"/>
  <c r="C1413" i="1"/>
  <c r="C1374" i="1"/>
  <c r="D1386" i="1"/>
  <c r="C1056" i="1"/>
  <c r="C1062" i="1" s="1"/>
  <c r="D1062" i="1"/>
  <c r="C1180" i="1"/>
  <c r="D1180" i="1"/>
  <c r="C1269" i="1"/>
  <c r="C1288" i="1" s="1"/>
  <c r="D1288" i="1"/>
  <c r="C1291" i="1"/>
  <c r="C1000" i="1"/>
  <c r="C1011" i="1" s="1"/>
  <c r="D1011" i="1"/>
  <c r="C1132" i="1"/>
  <c r="C1140" i="1" s="1"/>
  <c r="D1140" i="1"/>
  <c r="C1142" i="1"/>
  <c r="D1146" i="1"/>
  <c r="C1308" i="1"/>
  <c r="C960" i="1"/>
  <c r="C975" i="1" s="1"/>
  <c r="D975" i="1"/>
  <c r="C982" i="1"/>
  <c r="C998" i="1" s="1"/>
  <c r="D998" i="1"/>
  <c r="C1468" i="1"/>
  <c r="D1098" i="1"/>
  <c r="C1100" i="1"/>
  <c r="C1101" i="1" s="1"/>
  <c r="D1101" i="1"/>
  <c r="D1172" i="1"/>
  <c r="D1308" i="1"/>
  <c r="C1148" i="1"/>
  <c r="C1156" i="1" s="1"/>
  <c r="D1156" i="1"/>
  <c r="C1172" i="1"/>
  <c r="C1182" i="1"/>
  <c r="C1224" i="1" s="1"/>
  <c r="D1224" i="1"/>
  <c r="C977" i="1"/>
  <c r="C980" i="1" s="1"/>
  <c r="D980" i="1"/>
  <c r="C1401" i="1"/>
  <c r="C1054" i="1" s="1"/>
  <c r="D1054" i="1"/>
  <c r="C1103" i="1"/>
  <c r="D1130" i="1"/>
  <c r="C1226" i="1"/>
  <c r="C1267" i="1" s="1"/>
  <c r="D1267" i="1"/>
  <c r="C1130" i="1" l="1"/>
  <c r="C1299" i="1"/>
  <c r="C1386" i="1"/>
  <c r="C1501" i="1"/>
  <c r="C1098" i="1"/>
  <c r="D951" i="1"/>
  <c r="A11" i="1"/>
  <c r="A9" i="1" s="1"/>
  <c r="D949" i="1"/>
  <c r="E949" i="1"/>
  <c r="F949" i="1"/>
  <c r="G949" i="1"/>
  <c r="H949" i="1"/>
  <c r="I949" i="1"/>
  <c r="J949" i="1"/>
  <c r="K949" i="1"/>
  <c r="L949" i="1"/>
  <c r="M949" i="1"/>
  <c r="O949" i="1"/>
  <c r="P949" i="1"/>
  <c r="Q949" i="1"/>
  <c r="R949" i="1"/>
  <c r="S949" i="1"/>
  <c r="D913" i="1"/>
  <c r="E913" i="1"/>
  <c r="F913" i="1"/>
  <c r="G913" i="1"/>
  <c r="H913" i="1"/>
  <c r="I913" i="1"/>
  <c r="J913" i="1"/>
  <c r="K913" i="1"/>
  <c r="L913" i="1"/>
  <c r="M913" i="1"/>
  <c r="O913" i="1"/>
  <c r="P913" i="1"/>
  <c r="Q913" i="1"/>
  <c r="R913" i="1"/>
  <c r="S913" i="1"/>
  <c r="D860" i="1"/>
  <c r="E860" i="1"/>
  <c r="F860" i="1"/>
  <c r="G860" i="1"/>
  <c r="H860" i="1"/>
  <c r="I860" i="1"/>
  <c r="J860" i="1"/>
  <c r="K860" i="1"/>
  <c r="L860" i="1"/>
  <c r="M860" i="1"/>
  <c r="O860" i="1"/>
  <c r="P860" i="1"/>
  <c r="Q860" i="1"/>
  <c r="R860" i="1"/>
  <c r="S860" i="1"/>
  <c r="D837" i="1"/>
  <c r="E837" i="1"/>
  <c r="F837" i="1"/>
  <c r="G837" i="1"/>
  <c r="H837" i="1"/>
  <c r="I837" i="1"/>
  <c r="J837" i="1"/>
  <c r="K837" i="1"/>
  <c r="L837" i="1"/>
  <c r="M837" i="1"/>
  <c r="O837" i="1"/>
  <c r="P837" i="1"/>
  <c r="Q837" i="1"/>
  <c r="R837" i="1"/>
  <c r="S837" i="1"/>
  <c r="E744" i="1"/>
  <c r="F744" i="1"/>
  <c r="H744" i="1"/>
  <c r="I744" i="1"/>
  <c r="J744" i="1"/>
  <c r="K744" i="1"/>
  <c r="L744" i="1"/>
  <c r="M744" i="1"/>
  <c r="O744" i="1"/>
  <c r="P744" i="1"/>
  <c r="Q744" i="1"/>
  <c r="R744" i="1"/>
  <c r="S744" i="1"/>
  <c r="D564" i="1"/>
  <c r="E564" i="1"/>
  <c r="F564" i="1"/>
  <c r="G564" i="1"/>
  <c r="H564" i="1"/>
  <c r="I564" i="1"/>
  <c r="J564" i="1"/>
  <c r="K564" i="1"/>
  <c r="L564" i="1"/>
  <c r="M564" i="1"/>
  <c r="O564" i="1"/>
  <c r="P564" i="1"/>
  <c r="Q564" i="1"/>
  <c r="R564" i="1"/>
  <c r="S564" i="1"/>
  <c r="D539" i="1"/>
  <c r="E539" i="1"/>
  <c r="F539" i="1"/>
  <c r="G539" i="1"/>
  <c r="H539" i="1"/>
  <c r="I539" i="1"/>
  <c r="J539" i="1"/>
  <c r="K539" i="1"/>
  <c r="L539" i="1"/>
  <c r="M539" i="1"/>
  <c r="O539" i="1"/>
  <c r="P539" i="1"/>
  <c r="Q539" i="1"/>
  <c r="R539" i="1"/>
  <c r="S539" i="1"/>
  <c r="E519" i="1"/>
  <c r="F519" i="1"/>
  <c r="G519" i="1"/>
  <c r="H519" i="1"/>
  <c r="I519" i="1"/>
  <c r="J519" i="1"/>
  <c r="K519" i="1"/>
  <c r="L519" i="1"/>
  <c r="M519" i="1"/>
  <c r="O519" i="1"/>
  <c r="P519" i="1"/>
  <c r="Q519" i="1"/>
  <c r="R519" i="1"/>
  <c r="S519" i="1"/>
  <c r="D491" i="1"/>
  <c r="E491" i="1"/>
  <c r="F491" i="1"/>
  <c r="G491" i="1"/>
  <c r="H491" i="1"/>
  <c r="I491" i="1"/>
  <c r="J491" i="1"/>
  <c r="K491" i="1"/>
  <c r="L491" i="1"/>
  <c r="M491" i="1"/>
  <c r="O491" i="1"/>
  <c r="P491" i="1"/>
  <c r="Q491" i="1"/>
  <c r="R491" i="1"/>
  <c r="S491" i="1"/>
  <c r="D468" i="1"/>
  <c r="E468" i="1"/>
  <c r="F468" i="1"/>
  <c r="G468" i="1"/>
  <c r="H468" i="1"/>
  <c r="I468" i="1"/>
  <c r="J468" i="1"/>
  <c r="K468" i="1"/>
  <c r="L468" i="1"/>
  <c r="M468" i="1"/>
  <c r="O468" i="1"/>
  <c r="P468" i="1"/>
  <c r="Q468" i="1"/>
  <c r="R468" i="1"/>
  <c r="S468" i="1"/>
  <c r="D456" i="1"/>
  <c r="E456" i="1"/>
  <c r="F456" i="1"/>
  <c r="G456" i="1"/>
  <c r="H456" i="1"/>
  <c r="I456" i="1"/>
  <c r="J456" i="1"/>
  <c r="K456" i="1"/>
  <c r="L456" i="1"/>
  <c r="M456" i="1"/>
  <c r="O456" i="1"/>
  <c r="P456" i="1"/>
  <c r="Q456" i="1"/>
  <c r="R456" i="1"/>
  <c r="S456" i="1"/>
  <c r="E395" i="1"/>
  <c r="F395" i="1"/>
  <c r="G395" i="1"/>
  <c r="H395" i="1"/>
  <c r="J395" i="1"/>
  <c r="K395" i="1"/>
  <c r="L395" i="1"/>
  <c r="M395" i="1"/>
  <c r="O395" i="1"/>
  <c r="P395" i="1"/>
  <c r="Q395" i="1"/>
  <c r="R395" i="1"/>
  <c r="S395" i="1"/>
  <c r="D291" i="1"/>
  <c r="E291" i="1"/>
  <c r="F291" i="1"/>
  <c r="G291" i="1"/>
  <c r="H291" i="1"/>
  <c r="I291" i="1"/>
  <c r="J291" i="1"/>
  <c r="K291" i="1"/>
  <c r="L291" i="1"/>
  <c r="M291" i="1"/>
  <c r="O291" i="1"/>
  <c r="P291" i="1"/>
  <c r="Q291" i="1"/>
  <c r="R291" i="1"/>
  <c r="S291" i="1"/>
  <c r="E259" i="1"/>
  <c r="F259" i="1"/>
  <c r="G259" i="1"/>
  <c r="H259" i="1"/>
  <c r="I259" i="1"/>
  <c r="J259" i="1"/>
  <c r="K259" i="1"/>
  <c r="M259" i="1"/>
  <c r="O259" i="1"/>
  <c r="P259" i="1"/>
  <c r="Q259" i="1"/>
  <c r="R259" i="1"/>
  <c r="S259" i="1"/>
  <c r="F153" i="1"/>
  <c r="G153" i="1"/>
  <c r="H153" i="1"/>
  <c r="I153" i="1"/>
  <c r="J153" i="1"/>
  <c r="K153" i="1"/>
  <c r="L153" i="1"/>
  <c r="M153" i="1"/>
  <c r="O153" i="1"/>
  <c r="P153" i="1"/>
  <c r="Q153" i="1"/>
  <c r="R153" i="1"/>
  <c r="S153" i="1"/>
  <c r="C119" i="1"/>
  <c r="C124" i="1"/>
  <c r="D98" i="1"/>
  <c r="E98" i="1"/>
  <c r="F98" i="1"/>
  <c r="G98" i="1"/>
  <c r="H98" i="1"/>
  <c r="I98" i="1"/>
  <c r="J98" i="1"/>
  <c r="K98" i="1"/>
  <c r="L98" i="1"/>
  <c r="M98" i="1"/>
  <c r="O98" i="1"/>
  <c r="P98" i="1"/>
  <c r="Q98" i="1"/>
  <c r="R98" i="1"/>
  <c r="S98" i="1"/>
  <c r="E82" i="1"/>
  <c r="F82" i="1"/>
  <c r="G82" i="1"/>
  <c r="H82" i="1"/>
  <c r="I82" i="1"/>
  <c r="J82" i="1"/>
  <c r="K82" i="1"/>
  <c r="L82" i="1"/>
  <c r="M82" i="1"/>
  <c r="O82" i="1"/>
  <c r="P82" i="1"/>
  <c r="Q82" i="1"/>
  <c r="R82" i="1"/>
  <c r="S82" i="1"/>
  <c r="D28" i="1"/>
  <c r="E28" i="1"/>
  <c r="F28" i="1"/>
  <c r="G28" i="1"/>
  <c r="H28" i="1"/>
  <c r="I28" i="1"/>
  <c r="J28" i="1"/>
  <c r="K28" i="1"/>
  <c r="L28" i="1"/>
  <c r="M28" i="1"/>
  <c r="O28" i="1"/>
  <c r="P28" i="1"/>
  <c r="Q28" i="1"/>
  <c r="R28" i="1"/>
  <c r="S28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6" i="1"/>
  <c r="C835" i="1"/>
  <c r="C834" i="1"/>
  <c r="C833" i="1"/>
  <c r="C830" i="1"/>
  <c r="C828" i="1"/>
  <c r="C826" i="1"/>
  <c r="C825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3" i="1"/>
  <c r="C752" i="1"/>
  <c r="C751" i="1"/>
  <c r="C750" i="1"/>
  <c r="C749" i="1"/>
  <c r="C748" i="1"/>
  <c r="C747" i="1"/>
  <c r="C746" i="1"/>
  <c r="C743" i="1"/>
  <c r="C742" i="1"/>
  <c r="C741" i="1"/>
  <c r="C739" i="1"/>
  <c r="C738" i="1"/>
  <c r="C737" i="1"/>
  <c r="C736" i="1"/>
  <c r="C735" i="1"/>
  <c r="C733" i="1"/>
  <c r="C732" i="1"/>
  <c r="C731" i="1"/>
  <c r="C730" i="1"/>
  <c r="C729" i="1"/>
  <c r="C727" i="1"/>
  <c r="C726" i="1"/>
  <c r="C725" i="1"/>
  <c r="C724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5" i="1"/>
  <c r="C683" i="1"/>
  <c r="C682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1" i="1"/>
  <c r="C650" i="1"/>
  <c r="C649" i="1"/>
  <c r="C648" i="1"/>
  <c r="C647" i="1"/>
  <c r="C645" i="1"/>
  <c r="C644" i="1"/>
  <c r="C643" i="1"/>
  <c r="C642" i="1"/>
  <c r="C641" i="1"/>
  <c r="C640" i="1"/>
  <c r="C639" i="1"/>
  <c r="C638" i="1"/>
  <c r="C636" i="1"/>
  <c r="C635" i="1"/>
  <c r="C634" i="1"/>
  <c r="C633" i="1"/>
  <c r="C632" i="1"/>
  <c r="C631" i="1"/>
  <c r="C628" i="1"/>
  <c r="C627" i="1"/>
  <c r="C625" i="1"/>
  <c r="C622" i="1"/>
  <c r="C621" i="1"/>
  <c r="C620" i="1"/>
  <c r="C619" i="1"/>
  <c r="C617" i="1"/>
  <c r="C616" i="1"/>
  <c r="C615" i="1"/>
  <c r="C614" i="1"/>
  <c r="C613" i="1"/>
  <c r="C612" i="1"/>
  <c r="C611" i="1"/>
  <c r="C609" i="1"/>
  <c r="C608" i="1"/>
  <c r="C607" i="1"/>
  <c r="C606" i="1"/>
  <c r="C605" i="1"/>
  <c r="C604" i="1"/>
  <c r="C603" i="1"/>
  <c r="C602" i="1"/>
  <c r="C597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5" i="1"/>
  <c r="C574" i="1"/>
  <c r="C573" i="1"/>
  <c r="C572" i="1"/>
  <c r="C571" i="1"/>
  <c r="C570" i="1"/>
  <c r="C569" i="1"/>
  <c r="C568" i="1"/>
  <c r="C567" i="1"/>
  <c r="C566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18" i="1"/>
  <c r="C517" i="1"/>
  <c r="C516" i="1"/>
  <c r="C515" i="1"/>
  <c r="C514" i="1"/>
  <c r="C513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6" i="1"/>
  <c r="C495" i="1"/>
  <c r="C494" i="1"/>
  <c r="C493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7" i="1"/>
  <c r="C466" i="1"/>
  <c r="C465" i="1"/>
  <c r="C464" i="1"/>
  <c r="C463" i="1"/>
  <c r="C462" i="1"/>
  <c r="C461" i="1"/>
  <c r="C460" i="1"/>
  <c r="C459" i="1"/>
  <c r="C458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4" i="1"/>
  <c r="C393" i="1"/>
  <c r="C391" i="1"/>
  <c r="C386" i="1"/>
  <c r="C385" i="1"/>
  <c r="C382" i="1"/>
  <c r="C381" i="1"/>
  <c r="C379" i="1"/>
  <c r="C378" i="1"/>
  <c r="C377" i="1"/>
  <c r="C376" i="1"/>
  <c r="C375" i="1"/>
  <c r="C374" i="1"/>
  <c r="C372" i="1"/>
  <c r="C369" i="1"/>
  <c r="C362" i="1"/>
  <c r="C361" i="1"/>
  <c r="C360" i="1"/>
  <c r="C358" i="1"/>
  <c r="C357" i="1"/>
  <c r="C354" i="1"/>
  <c r="C353" i="1"/>
  <c r="C352" i="1"/>
  <c r="C351" i="1"/>
  <c r="C350" i="1"/>
  <c r="C349" i="1"/>
  <c r="C348" i="1"/>
  <c r="C347" i="1"/>
  <c r="C346" i="1"/>
  <c r="C345" i="1"/>
  <c r="C343" i="1"/>
  <c r="C340" i="1"/>
  <c r="C339" i="1"/>
  <c r="C338" i="1"/>
  <c r="C337" i="1"/>
  <c r="C336" i="1"/>
  <c r="C335" i="1"/>
  <c r="C334" i="1"/>
  <c r="C333" i="1"/>
  <c r="C332" i="1"/>
  <c r="C331" i="1"/>
  <c r="C330" i="1"/>
  <c r="C328" i="1"/>
  <c r="C327" i="1"/>
  <c r="C326" i="1"/>
  <c r="C321" i="1"/>
  <c r="C320" i="1"/>
  <c r="C318" i="1"/>
  <c r="C317" i="1"/>
  <c r="C315" i="1"/>
  <c r="C314" i="1"/>
  <c r="C313" i="1"/>
  <c r="C312" i="1"/>
  <c r="C311" i="1"/>
  <c r="C309" i="1"/>
  <c r="C307" i="1"/>
  <c r="C305" i="1"/>
  <c r="C304" i="1"/>
  <c r="C303" i="1"/>
  <c r="C302" i="1"/>
  <c r="C301" i="1"/>
  <c r="C298" i="1"/>
  <c r="C297" i="1"/>
  <c r="C296" i="1"/>
  <c r="C295" i="1"/>
  <c r="C293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1" i="1"/>
  <c r="C270" i="1"/>
  <c r="C269" i="1"/>
  <c r="C268" i="1"/>
  <c r="C267" i="1"/>
  <c r="C266" i="1"/>
  <c r="C265" i="1"/>
  <c r="C264" i="1"/>
  <c r="C263" i="1"/>
  <c r="C262" i="1"/>
  <c r="C261" i="1"/>
  <c r="C258" i="1"/>
  <c r="C257" i="1"/>
  <c r="C255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4" i="1"/>
  <c r="C213" i="1"/>
  <c r="C212" i="1"/>
  <c r="C211" i="1"/>
  <c r="C210" i="1"/>
  <c r="C208" i="1"/>
  <c r="C207" i="1"/>
  <c r="C206" i="1"/>
  <c r="C205" i="1"/>
  <c r="C204" i="1"/>
  <c r="C203" i="1"/>
  <c r="C202" i="1"/>
  <c r="C201" i="1"/>
  <c r="C198" i="1"/>
  <c r="C195" i="1"/>
  <c r="C194" i="1"/>
  <c r="C192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7" i="1"/>
  <c r="C156" i="1"/>
  <c r="C155" i="1"/>
  <c r="C152" i="1"/>
  <c r="C151" i="1"/>
  <c r="C150" i="1"/>
  <c r="C149" i="1"/>
  <c r="C148" i="1"/>
  <c r="C146" i="1"/>
  <c r="C145" i="1"/>
  <c r="C144" i="1"/>
  <c r="C143" i="1"/>
  <c r="C142" i="1"/>
  <c r="C141" i="1"/>
  <c r="C140" i="1"/>
  <c r="C138" i="1"/>
  <c r="C134" i="1"/>
  <c r="C133" i="1"/>
  <c r="C132" i="1"/>
  <c r="C131" i="1"/>
  <c r="C130" i="1"/>
  <c r="C129" i="1"/>
  <c r="C128" i="1"/>
  <c r="C127" i="1"/>
  <c r="C126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6" i="1"/>
  <c r="C65" i="1"/>
  <c r="C64" i="1"/>
  <c r="C63" i="1"/>
  <c r="C62" i="1"/>
  <c r="C61" i="1"/>
  <c r="C60" i="1"/>
  <c r="C67" i="1"/>
  <c r="C57" i="1"/>
  <c r="C55" i="1"/>
  <c r="C54" i="1"/>
  <c r="C53" i="1"/>
  <c r="C52" i="1"/>
  <c r="C51" i="1"/>
  <c r="C50" i="1"/>
  <c r="C49" i="1"/>
  <c r="C48" i="1"/>
  <c r="C46" i="1"/>
  <c r="C45" i="1"/>
  <c r="C44" i="1"/>
  <c r="C42" i="1"/>
  <c r="C41" i="1"/>
  <c r="C58" i="1"/>
  <c r="C56" i="1"/>
  <c r="C47" i="1"/>
  <c r="C43" i="1"/>
  <c r="C40" i="1"/>
  <c r="C38" i="1"/>
  <c r="C34" i="1"/>
  <c r="C37" i="1"/>
  <c r="C36" i="1"/>
  <c r="C35" i="1"/>
  <c r="C33" i="1"/>
  <c r="C31" i="1"/>
  <c r="C32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1725" i="1"/>
  <c r="D630" i="1"/>
  <c r="C630" i="1" s="1"/>
  <c r="D629" i="1"/>
  <c r="C629" i="1" s="1"/>
  <c r="D618" i="1"/>
  <c r="C618" i="1" s="1"/>
  <c r="D599" i="1"/>
  <c r="C599" i="1" s="1"/>
  <c r="D512" i="1"/>
  <c r="C512" i="1" s="1"/>
  <c r="C1576" i="1"/>
  <c r="D497" i="1"/>
  <c r="C497" i="1" s="1"/>
  <c r="D392" i="1"/>
  <c r="C392" i="1" s="1"/>
  <c r="D390" i="1"/>
  <c r="C390" i="1" s="1"/>
  <c r="D389" i="1"/>
  <c r="C389" i="1" s="1"/>
  <c r="D388" i="1"/>
  <c r="C388" i="1" s="1"/>
  <c r="D387" i="1"/>
  <c r="C387" i="1" s="1"/>
  <c r="D384" i="1"/>
  <c r="C384" i="1" s="1"/>
  <c r="D383" i="1"/>
  <c r="C383" i="1" s="1"/>
  <c r="D380" i="1"/>
  <c r="C380" i="1" s="1"/>
  <c r="D373" i="1"/>
  <c r="C373" i="1" s="1"/>
  <c r="D370" i="1"/>
  <c r="C370" i="1" s="1"/>
  <c r="D368" i="1"/>
  <c r="C368" i="1" s="1"/>
  <c r="D367" i="1"/>
  <c r="C367" i="1" s="1"/>
  <c r="D366" i="1"/>
  <c r="C366" i="1" s="1"/>
  <c r="D365" i="1"/>
  <c r="C365" i="1" s="1"/>
  <c r="D363" i="1"/>
  <c r="C363" i="1" s="1"/>
  <c r="D342" i="1"/>
  <c r="C342" i="1" s="1"/>
  <c r="D341" i="1"/>
  <c r="C341" i="1" s="1"/>
  <c r="D329" i="1"/>
  <c r="C329" i="1" s="1"/>
  <c r="D325" i="1"/>
  <c r="C325" i="1" s="1"/>
  <c r="D322" i="1"/>
  <c r="C322" i="1" s="1"/>
  <c r="D316" i="1"/>
  <c r="C316" i="1" s="1"/>
  <c r="D310" i="1"/>
  <c r="C310" i="1" s="1"/>
  <c r="D308" i="1"/>
  <c r="C308" i="1" s="1"/>
  <c r="D306" i="1"/>
  <c r="C306" i="1" s="1"/>
  <c r="D300" i="1"/>
  <c r="C300" i="1" s="1"/>
  <c r="D299" i="1"/>
  <c r="C299" i="1" s="1"/>
  <c r="D294" i="1"/>
  <c r="C294" i="1" s="1"/>
  <c r="C1438" i="1"/>
  <c r="C191" i="1"/>
  <c r="D139" i="1"/>
  <c r="C139" i="1" s="1"/>
  <c r="D59" i="1"/>
  <c r="C59" i="1" s="1"/>
  <c r="C39" i="1"/>
  <c r="C136" i="1" l="1"/>
  <c r="C860" i="1"/>
  <c r="C411" i="1"/>
  <c r="C259" i="1"/>
  <c r="C153" i="1"/>
  <c r="C1724" i="1"/>
  <c r="C1575" i="1"/>
  <c r="C1578" i="1" s="1"/>
  <c r="D1578" i="1"/>
  <c r="C1388" i="1"/>
  <c r="C1391" i="1" s="1"/>
  <c r="D1391" i="1"/>
  <c r="C1398" i="1"/>
  <c r="C1442" i="1" s="1"/>
  <c r="C456" i="1"/>
  <c r="C468" i="1"/>
  <c r="C491" i="1"/>
  <c r="C539" i="1"/>
  <c r="C564" i="1"/>
  <c r="C837" i="1"/>
  <c r="C913" i="1"/>
  <c r="C949" i="1"/>
  <c r="R11" i="1"/>
  <c r="R9" i="1" s="1"/>
  <c r="M11" i="1"/>
  <c r="M9" i="1" s="1"/>
  <c r="E11" i="1"/>
  <c r="S11" i="1"/>
  <c r="S9" i="1" s="1"/>
  <c r="O11" i="1"/>
  <c r="O9" i="1" s="1"/>
  <c r="P11" i="1"/>
  <c r="P9" i="1" s="1"/>
  <c r="Q11" i="1"/>
  <c r="Q9" i="1" s="1"/>
  <c r="L11" i="1"/>
  <c r="L9" i="1" s="1"/>
  <c r="H11" i="1"/>
  <c r="H9" i="1" s="1"/>
  <c r="K11" i="1"/>
  <c r="K9" i="1" s="1"/>
  <c r="J11" i="1"/>
  <c r="J9" i="1" s="1"/>
  <c r="F11" i="1"/>
  <c r="F9" i="1" s="1"/>
  <c r="C82" i="1"/>
  <c r="C98" i="1"/>
  <c r="C291" i="1"/>
  <c r="C519" i="1"/>
  <c r="D82" i="1"/>
  <c r="D153" i="1"/>
  <c r="D259" i="1"/>
  <c r="D519" i="1"/>
  <c r="C28" i="1"/>
  <c r="D1310" i="1" l="1"/>
  <c r="C1668" i="1" l="1"/>
  <c r="C1725" i="1" s="1"/>
  <c r="E1725" i="1"/>
  <c r="D324" i="1"/>
  <c r="D395" i="1" s="1"/>
  <c r="I395" i="1"/>
  <c r="I11" i="1" s="1"/>
  <c r="I9" i="1" s="1"/>
  <c r="C324" i="1" l="1"/>
  <c r="C395" i="1" s="1"/>
  <c r="C1144" i="1"/>
  <c r="C1146" i="1" s="1"/>
  <c r="C951" i="1" s="1"/>
  <c r="E1146" i="1"/>
  <c r="E951" i="1" s="1"/>
  <c r="C1540" i="1"/>
  <c r="C1557" i="1" s="1"/>
  <c r="C1310" i="1" s="1"/>
  <c r="E1557" i="1"/>
  <c r="E1310" i="1" s="1"/>
  <c r="E9" i="1" l="1"/>
  <c r="D576" i="1" l="1"/>
  <c r="C576" i="1" s="1"/>
  <c r="C744" i="1" s="1"/>
  <c r="C11" i="1" s="1"/>
  <c r="C9" i="1" s="1"/>
  <c r="G744" i="1"/>
  <c r="G11" i="1" s="1"/>
  <c r="G9" i="1" s="1"/>
  <c r="D744" i="1" l="1"/>
  <c r="D11" i="1" s="1"/>
  <c r="D9" i="1" s="1"/>
</calcChain>
</file>

<file path=xl/sharedStrings.xml><?xml version="1.0" encoding="utf-8"?>
<sst xmlns="http://schemas.openxmlformats.org/spreadsheetml/2006/main" count="4773" uniqueCount="2072">
  <si>
    <t>II. Перечень работ по капитальному ремонту общего имущества в многоквартирных домах</t>
  </si>
  <si>
    <t>№ п/п</t>
  </si>
  <si>
    <t>Адрес МКД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</si>
  <si>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</si>
  <si>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</si>
  <si>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</si>
  <si>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</si>
  <si>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</si>
  <si>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</si>
  <si>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</si>
  <si>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</si>
  <si>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</si>
  <si>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</si>
  <si>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</si>
  <si>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</si>
  <si>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</si>
  <si>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кв.м.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</si>
  <si>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</si>
  <si>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</si>
  <si>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</si>
  <si>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</si>
  <si>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</si>
  <si>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</si>
  <si>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</si>
  <si>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</si>
  <si>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</si>
  <si>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</si>
  <si>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</si>
  <si>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</si>
  <si>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</si>
  <si>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</si>
  <si>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</si>
  <si>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</si>
  <si>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</si>
  <si>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21</t>
  </si>
  <si>
    <t>23</t>
  </si>
  <si>
    <t>2023 год</t>
  </si>
  <si>
    <t>г. Белоярский, кв-л. Молодежный, д. 4</t>
  </si>
  <si>
    <t>г. Белоярский, кв-л. Молодежный, д. 10</t>
  </si>
  <si>
    <t>г. Белоярский, мкр. 1, д. 2</t>
  </si>
  <si>
    <t>г. Белоярский, мкр. 1, д. 3</t>
  </si>
  <si>
    <t>г. Белоярский, мкр. 1, д. 5</t>
  </si>
  <si>
    <t>г. Белоярский, мкр. 1, д. 7</t>
  </si>
  <si>
    <t>г. Белоярский, мкр. 1, д. 11</t>
  </si>
  <si>
    <t>г. Белоярский, мкр. 1, д. 20</t>
  </si>
  <si>
    <t>г. Белоярский, мкр. 1, д. 24</t>
  </si>
  <si>
    <t>г. Белоярский, мкр. 1, д. 25</t>
  </si>
  <si>
    <t>г. Белоярский, мкр. 1, д. 27</t>
  </si>
  <si>
    <t>16</t>
  </si>
  <si>
    <t>г. Белоярский, мкр. 3, д. 18</t>
  </si>
  <si>
    <t>18</t>
  </si>
  <si>
    <t>г. Белоярский, мкр. 3, д. 28А</t>
  </si>
  <si>
    <t>20</t>
  </si>
  <si>
    <t>г. Белоярский, мкр. 3, д. 29</t>
  </si>
  <si>
    <t>г. Белоярский, мкр. Геолог, д. 2</t>
  </si>
  <si>
    <t>45</t>
  </si>
  <si>
    <t>г. Когалым, ул. Бакинская, д. 3</t>
  </si>
  <si>
    <t>46</t>
  </si>
  <si>
    <t>г. Когалым, ул. Бакинская, д. 11</t>
  </si>
  <si>
    <t>47</t>
  </si>
  <si>
    <t>г. Когалым, ул. Бакинская, д. 23</t>
  </si>
  <si>
    <t>48</t>
  </si>
  <si>
    <t>г. Когалым, ул. Вильнюсская, д. 1</t>
  </si>
  <si>
    <t>49</t>
  </si>
  <si>
    <t>г. Когалым, ул. Вильнюсская, д. 3</t>
  </si>
  <si>
    <t>50</t>
  </si>
  <si>
    <t>г. Когалым, ул. Вильнюсская, д. 5</t>
  </si>
  <si>
    <t>51</t>
  </si>
  <si>
    <t>г. Когалым, ул. Вильнюсская, д. 7</t>
  </si>
  <si>
    <t>52</t>
  </si>
  <si>
    <t>г. Когалым, ул. Вильнюсская, д. 13</t>
  </si>
  <si>
    <t>53</t>
  </si>
  <si>
    <t>г. Когалым, ул. Градостроителей, д. 2</t>
  </si>
  <si>
    <t>54</t>
  </si>
  <si>
    <t>г. Когалым, ул. Градостроителей, д. 22</t>
  </si>
  <si>
    <t>55</t>
  </si>
  <si>
    <t>г. Когалым, ул. Дружбы Народов, д. 26</t>
  </si>
  <si>
    <t>56</t>
  </si>
  <si>
    <t>г. Когалым, ул. Ленинградская, д. 2</t>
  </si>
  <si>
    <t>57</t>
  </si>
  <si>
    <t>г. Когалым, ул. Ленинградская, д. 4</t>
  </si>
  <si>
    <t>58</t>
  </si>
  <si>
    <t>г. Когалым, ул. Ленинградская, д. 6</t>
  </si>
  <si>
    <t>59</t>
  </si>
  <si>
    <t>г. Когалым, ул. Ленинградская, д. 8</t>
  </si>
  <si>
    <t>60</t>
  </si>
  <si>
    <t>г. Когалым, ул. Ленинградская, д. 10</t>
  </si>
  <si>
    <t>61</t>
  </si>
  <si>
    <t>г. Когалым, ул. Ленинградская, д. 12</t>
  </si>
  <si>
    <t>62</t>
  </si>
  <si>
    <t>г. Когалым, ул. Ленинградская, д. 31</t>
  </si>
  <si>
    <t>63</t>
  </si>
  <si>
    <t>г. Когалым, ул. Ленинградская, д. 33</t>
  </si>
  <si>
    <t>64</t>
  </si>
  <si>
    <t>г. Когалым, ул. Ленинградская, д. 35</t>
  </si>
  <si>
    <t>65</t>
  </si>
  <si>
    <t>г. Когалым, ул. Ленинградская, д. 37</t>
  </si>
  <si>
    <t>66</t>
  </si>
  <si>
    <t>г. Когалым, ул. Ленинградская, д. 39</t>
  </si>
  <si>
    <t>67</t>
  </si>
  <si>
    <t>г. Когалым, ул. Ленинградская, д. 41</t>
  </si>
  <si>
    <t>68</t>
  </si>
  <si>
    <t>г. Когалым, ул. Ленинградская, д. 43</t>
  </si>
  <si>
    <t>69</t>
  </si>
  <si>
    <t>г. Когалым, ул. Ленинградская, д. 45</t>
  </si>
  <si>
    <t>70</t>
  </si>
  <si>
    <t>г. Когалым, ул. Ленинградская, д. 47</t>
  </si>
  <si>
    <t>71</t>
  </si>
  <si>
    <t>г. Когалым, ул. Ленинградская, д. 51</t>
  </si>
  <si>
    <t>72</t>
  </si>
  <si>
    <t>г. Когалым, ул. Ленинградская, д. 53</t>
  </si>
  <si>
    <t>73</t>
  </si>
  <si>
    <t>г. Когалым, ул. Ленинградская, д. 57</t>
  </si>
  <si>
    <t>74</t>
  </si>
  <si>
    <t>г. Когалым, ул. Ленинградская, д. 59</t>
  </si>
  <si>
    <t>75</t>
  </si>
  <si>
    <t>г. Когалым, ул. Ленинградская, д. 61</t>
  </si>
  <si>
    <t>76</t>
  </si>
  <si>
    <t>г. Когалым, ул. Мира, д. 2Б</t>
  </si>
  <si>
    <t>77</t>
  </si>
  <si>
    <t>г. Когалым, ул. Мира, д. 4А</t>
  </si>
  <si>
    <t>78</t>
  </si>
  <si>
    <t>г. Когалым, ул. Мира, д. 22В</t>
  </si>
  <si>
    <t>79</t>
  </si>
  <si>
    <t>г. Когалым, ул. Мира, д. 32</t>
  </si>
  <si>
    <t>80</t>
  </si>
  <si>
    <t>г. Когалым, ул. Молодежная, д. 7</t>
  </si>
  <si>
    <t>81</t>
  </si>
  <si>
    <t>г. Когалым, ул. Молодежная, д. 11</t>
  </si>
  <si>
    <t>82</t>
  </si>
  <si>
    <t>г. Когалым, ул. Молодежная, д. 13А</t>
  </si>
  <si>
    <t>83</t>
  </si>
  <si>
    <t>г. Когалым, ул. Молодежная, д. 13Б</t>
  </si>
  <si>
    <t>84</t>
  </si>
  <si>
    <t>г. Когалым, ул. Молодежная, д. 24</t>
  </si>
  <si>
    <t>85</t>
  </si>
  <si>
    <t>г. Когалым, ул. Молодежная, д. 26</t>
  </si>
  <si>
    <t>86</t>
  </si>
  <si>
    <t>г. Когалым, ул. Молодежная, д. 30</t>
  </si>
  <si>
    <t>87</t>
  </si>
  <si>
    <t>г. Когалым, ул. Молодежная, д. 32</t>
  </si>
  <si>
    <t>88</t>
  </si>
  <si>
    <t>г. Когалым, ул. Мостовая, д. 1</t>
  </si>
  <si>
    <t>89</t>
  </si>
  <si>
    <t>г. Когалым, ул. Набережная, д. 2</t>
  </si>
  <si>
    <t>90</t>
  </si>
  <si>
    <t>г. Когалым, ул. Прибалтийская, д. 25</t>
  </si>
  <si>
    <t>91</t>
  </si>
  <si>
    <t>г. Когалым, ул. Прибалтийская, д. 27</t>
  </si>
  <si>
    <t>92</t>
  </si>
  <si>
    <t>г. Когалым, ул. Прибалтийская, д. 29</t>
  </si>
  <si>
    <t>93</t>
  </si>
  <si>
    <t>г. Когалым, ул. Прибалтийская, д. 31</t>
  </si>
  <si>
    <t>94</t>
  </si>
  <si>
    <t>г. Когалым, ул. Прибалтийская, д. 35</t>
  </si>
  <si>
    <t>95</t>
  </si>
  <si>
    <t>г. Когалым, ул. Прибалтийская, д. 37</t>
  </si>
  <si>
    <t>96</t>
  </si>
  <si>
    <t>г. Когалым, ул. Прибалтийская, д. 39</t>
  </si>
  <si>
    <t>97</t>
  </si>
  <si>
    <t>г. Когалым, ул. Прибалтийская, д. 41</t>
  </si>
  <si>
    <t>98</t>
  </si>
  <si>
    <t>г. Когалым, ул. Прибалтийская, д. 43</t>
  </si>
  <si>
    <t>99</t>
  </si>
  <si>
    <t>г. Когалым, ул. Прибалтийская, д. 47</t>
  </si>
  <si>
    <t>100</t>
  </si>
  <si>
    <t>г. Когалым, ул. Прибалтийская, д. 49</t>
  </si>
  <si>
    <t>101</t>
  </si>
  <si>
    <t>г. Когалым, ул. Прибалтийская, д. 51</t>
  </si>
  <si>
    <t>102</t>
  </si>
  <si>
    <t>г. Когалым, ул. Таллинская, д. 1</t>
  </si>
  <si>
    <t>103</t>
  </si>
  <si>
    <t>г. Когалым, ул. Таллинская, д. 1А</t>
  </si>
  <si>
    <t>106</t>
  </si>
  <si>
    <t>пгт. Междуреченский, ул. 60 лет ВЛКСМ, д. 5А</t>
  </si>
  <si>
    <t>107</t>
  </si>
  <si>
    <t>пгт. Междуреченский, ул. Гагарина, д. 11</t>
  </si>
  <si>
    <t>108</t>
  </si>
  <si>
    <t>пгт. Междуреченский, ул. Кедровая, д. 5</t>
  </si>
  <si>
    <t>109</t>
  </si>
  <si>
    <t>пгт. Междуреченский, ул. Кедровая, д. 7</t>
  </si>
  <si>
    <t>110</t>
  </si>
  <si>
    <t>пгт. Междуреченский, ул. Кедровая, д. 9</t>
  </si>
  <si>
    <t>111</t>
  </si>
  <si>
    <t>пгт. Междуреченский, ул. Кедровая, д. 24</t>
  </si>
  <si>
    <t>112</t>
  </si>
  <si>
    <t>пгт. Междуреченский, ул. Кедровая, д. 24А</t>
  </si>
  <si>
    <t>113</t>
  </si>
  <si>
    <t>пгт. Междуреченский, ул. Маяковского, д. 25</t>
  </si>
  <si>
    <t>114</t>
  </si>
  <si>
    <t>пгт. Междуреченский, ул. Молодежная, д. 12</t>
  </si>
  <si>
    <t>115</t>
  </si>
  <si>
    <t>пгт. Междуреченский, ул. Промышленная, д. 1</t>
  </si>
  <si>
    <t>116</t>
  </si>
  <si>
    <t>пгт. Мортка, пер. Молодежный, д. 7</t>
  </si>
  <si>
    <t>117</t>
  </si>
  <si>
    <t>пгт. Мортка, ул. Путейская, д. 5</t>
  </si>
  <si>
    <t>118</t>
  </si>
  <si>
    <t>д. Ушья, ул. Лесная, д. 43</t>
  </si>
  <si>
    <t>119</t>
  </si>
  <si>
    <t>д. Ушья, ул. Лесная, д. 44</t>
  </si>
  <si>
    <t>120</t>
  </si>
  <si>
    <t>г. Лангепас, ул. Комсомольская, д. 2</t>
  </si>
  <si>
    <t>121</t>
  </si>
  <si>
    <t>г. Лангепас, ул. Комсомольская, д. 2Б</t>
  </si>
  <si>
    <t>122</t>
  </si>
  <si>
    <t>г. Лангепас, ул. Комсомольская, д. 6А</t>
  </si>
  <si>
    <t>123</t>
  </si>
  <si>
    <t>г. Лангепас, ул. Комсомольская, д. 10</t>
  </si>
  <si>
    <t>124</t>
  </si>
  <si>
    <t>г. Лангепас, ул. Ленина, д. 13А</t>
  </si>
  <si>
    <t>125</t>
  </si>
  <si>
    <t>г. Лангепас, ул. Ленина, д. 21</t>
  </si>
  <si>
    <t>126</t>
  </si>
  <si>
    <t>г. Лангепас, ул. Ленина, д. 25</t>
  </si>
  <si>
    <t>127</t>
  </si>
  <si>
    <t>г. Лангепас, ул. Ленина, д. 27</t>
  </si>
  <si>
    <t>128</t>
  </si>
  <si>
    <t>г. Лангепас, ул. Ленина, д. 29</t>
  </si>
  <si>
    <t>129</t>
  </si>
  <si>
    <t>г. Лангепас, ул. Ленина, д. 30</t>
  </si>
  <si>
    <t>130</t>
  </si>
  <si>
    <t>г. Лангепас, ул. Ленина, д. 39</t>
  </si>
  <si>
    <t>131</t>
  </si>
  <si>
    <t>г. Лангепас, ул. Мира, д. 13</t>
  </si>
  <si>
    <t>132</t>
  </si>
  <si>
    <t>г. Лангепас, ул. Мира, д. 15</t>
  </si>
  <si>
    <t>133</t>
  </si>
  <si>
    <t>г. Лангепас, ул. Мира, д. 15А</t>
  </si>
  <si>
    <t>134</t>
  </si>
  <si>
    <t>г. Лангепас, ул. Мира, д. 17</t>
  </si>
  <si>
    <t>135</t>
  </si>
  <si>
    <t>г. Лангепас, ул. Мира, д. 19</t>
  </si>
  <si>
    <t>136</t>
  </si>
  <si>
    <t>г. Лангепас, ул. Мира, д. 19А</t>
  </si>
  <si>
    <t>137</t>
  </si>
  <si>
    <t>г. Лангепас, ул. Мира, д. 23</t>
  </si>
  <si>
    <t>138</t>
  </si>
  <si>
    <t>г. Лангепас, ул. Мира, д. 26</t>
  </si>
  <si>
    <t>139</t>
  </si>
  <si>
    <t>г. Лангепас, ул. Парковая, д. 13</t>
  </si>
  <si>
    <t>140</t>
  </si>
  <si>
    <t>г. Лангепас, ул. Солнечная, д. 10</t>
  </si>
  <si>
    <t>141</t>
  </si>
  <si>
    <t>г. Лангепас, ул. Солнечная, д. 12</t>
  </si>
  <si>
    <t>142</t>
  </si>
  <si>
    <t>г. Лангепас, ул. Солнечная, д. 12А</t>
  </si>
  <si>
    <t>143</t>
  </si>
  <si>
    <t>г. Лангепас, ул. Солнечная, д. 14</t>
  </si>
  <si>
    <t>144</t>
  </si>
  <si>
    <t>г. Лангепас, ул. Солнечная, д. 14А</t>
  </si>
  <si>
    <t>145</t>
  </si>
  <si>
    <t>г. Лангепас, ул. Солнечная, д. 16</t>
  </si>
  <si>
    <t>146</t>
  </si>
  <si>
    <t>г. Лангепас, ул. Солнечная, д. 16А</t>
  </si>
  <si>
    <t>147</t>
  </si>
  <si>
    <t>г. Лангепас, ул. Солнечная, д. 18</t>
  </si>
  <si>
    <t>148</t>
  </si>
  <si>
    <t>г. Лангепас, ул. Солнечная, д. 18А</t>
  </si>
  <si>
    <t>149</t>
  </si>
  <si>
    <t>г. Лангепас, ул. Солнечная, д. 22</t>
  </si>
  <si>
    <t>150</t>
  </si>
  <si>
    <t>г. Мегион, ул. А.М.Кузьмина, д. 2</t>
  </si>
  <si>
    <t>151</t>
  </si>
  <si>
    <t>г. Мегион, ул. А.М.Кузьмина, д. 10</t>
  </si>
  <si>
    <t>152</t>
  </si>
  <si>
    <t>г. Мегион, ул. А.М.Кузьмина, д. 24</t>
  </si>
  <si>
    <t>153</t>
  </si>
  <si>
    <t>154</t>
  </si>
  <si>
    <t>г. Мегион, ул. Губкина, д. 17</t>
  </si>
  <si>
    <t>155</t>
  </si>
  <si>
    <t>г. Мегион, ул. Заречная, д. 4</t>
  </si>
  <si>
    <t>156</t>
  </si>
  <si>
    <t>г. Мегион, ул. Заречная, д. 14</t>
  </si>
  <si>
    <t>157</t>
  </si>
  <si>
    <t>г. Мегион, ул. Заречная, д. 14КОРП1</t>
  </si>
  <si>
    <t>158</t>
  </si>
  <si>
    <t>г. Мегион, ул. Нефтяников, д. 14</t>
  </si>
  <si>
    <t>159</t>
  </si>
  <si>
    <t>г. Мегион, ул. Свободы, д. 48</t>
  </si>
  <si>
    <t>160</t>
  </si>
  <si>
    <t>г. Мегион, ул. Строителей, д. 3КОРП3</t>
  </si>
  <si>
    <t>161</t>
  </si>
  <si>
    <t>г. Мегион, ул. Строителей, д. 3КОРП4</t>
  </si>
  <si>
    <t>162</t>
  </si>
  <si>
    <t>г. Мегион, ул. Сутормина, д. 10</t>
  </si>
  <si>
    <t>164</t>
  </si>
  <si>
    <t>пгт. Высокий, ул. Льва Толстого, д. 2</t>
  </si>
  <si>
    <t>165</t>
  </si>
  <si>
    <t>пгт. Высокий, ул. Льва Толстого, д. 10</t>
  </si>
  <si>
    <t>166</t>
  </si>
  <si>
    <t>г. Нефтеюганск, мкр. 1-й, д. 9</t>
  </si>
  <si>
    <t>167</t>
  </si>
  <si>
    <t>г. Нефтеюганск, мкр. 1-й, д. 18</t>
  </si>
  <si>
    <t>168</t>
  </si>
  <si>
    <t>г. Нефтеюганск, мкр. 1-й, д. 19</t>
  </si>
  <si>
    <t>169</t>
  </si>
  <si>
    <t>г. Нефтеюганск, мкр. 10-й, д. 2</t>
  </si>
  <si>
    <t>170</t>
  </si>
  <si>
    <t>г. Нефтеюганск, мкр. 10-й, д. 3</t>
  </si>
  <si>
    <t>171</t>
  </si>
  <si>
    <t>г. Нефтеюганск, мкр. 10-й, д. 4</t>
  </si>
  <si>
    <t>172</t>
  </si>
  <si>
    <t>г. Нефтеюганск, мкр. 10-й, д. 5</t>
  </si>
  <si>
    <t>173</t>
  </si>
  <si>
    <t>г. Нефтеюганск, мкр. 10-й, д. 6</t>
  </si>
  <si>
    <t>174</t>
  </si>
  <si>
    <t>г. Нефтеюганск, мкр. 10-й, д. 7</t>
  </si>
  <si>
    <t>175</t>
  </si>
  <si>
    <t>г. Нефтеюганск, мкр. 10-й, д. 8</t>
  </si>
  <si>
    <t>176</t>
  </si>
  <si>
    <t>г. Нефтеюганск, мкр. 10-й, д. 9</t>
  </si>
  <si>
    <t>177</t>
  </si>
  <si>
    <t>г. Нефтеюганск, мкр. 10-й, д. 10</t>
  </si>
  <si>
    <t>178</t>
  </si>
  <si>
    <t>г. Нефтеюганск, мкр. 10-й, д. 12</t>
  </si>
  <si>
    <t>179</t>
  </si>
  <si>
    <t>г. Нефтеюганск, мкр. 10-й, д. 13</t>
  </si>
  <si>
    <t>180</t>
  </si>
  <si>
    <t>г. Нефтеюганск, мкр. 10-й, д. 20</t>
  </si>
  <si>
    <t>181</t>
  </si>
  <si>
    <t>г. Нефтеюганск, мкр. 10-й, д. 21</t>
  </si>
  <si>
    <t>182</t>
  </si>
  <si>
    <t>г. Нефтеюганск, мкр. 10-й, д. 22</t>
  </si>
  <si>
    <t>183</t>
  </si>
  <si>
    <t>г. Нефтеюганск, мкр. 10-й, д. 23</t>
  </si>
  <si>
    <t>184</t>
  </si>
  <si>
    <t>г. Нефтеюганск, мкр. 10-й, д. 25</t>
  </si>
  <si>
    <t>185</t>
  </si>
  <si>
    <t>г. Нефтеюганск, мкр. 10-й, д. 27</t>
  </si>
  <si>
    <t>186</t>
  </si>
  <si>
    <t>г. Нефтеюганск, мкр. 10-й, д. 28</t>
  </si>
  <si>
    <t>187</t>
  </si>
  <si>
    <t>г. Нефтеюганск, мкр. 11А, д. 9</t>
  </si>
  <si>
    <t>188</t>
  </si>
  <si>
    <t>г. Нефтеюганск, мкр. 11А, д. 10</t>
  </si>
  <si>
    <t>189</t>
  </si>
  <si>
    <t>г. Нефтеюганск, мкр. 11А, д. 11</t>
  </si>
  <si>
    <t>190</t>
  </si>
  <si>
    <t>г. Нефтеюганск, мкр. 11А, д. 12</t>
  </si>
  <si>
    <t>191</t>
  </si>
  <si>
    <t>г. Нефтеюганск, мкр. 11А, д. 18</t>
  </si>
  <si>
    <t>192</t>
  </si>
  <si>
    <t>193</t>
  </si>
  <si>
    <t>г. Нефтеюганск, мкр. 12-й, д. 5</t>
  </si>
  <si>
    <t>194</t>
  </si>
  <si>
    <t>г. Нефтеюганск, мкр. 12-й, д. 7</t>
  </si>
  <si>
    <t>195</t>
  </si>
  <si>
    <t>г. Нефтеюганск, мкр. 12-й, д. 9</t>
  </si>
  <si>
    <t>196</t>
  </si>
  <si>
    <t>г. Нефтеюганск, мкр. 12-й, д. 12</t>
  </si>
  <si>
    <t>197</t>
  </si>
  <si>
    <t>г. Нефтеюганск, мкр. 12-й, д. 14</t>
  </si>
  <si>
    <t>198</t>
  </si>
  <si>
    <t>г. Нефтеюганск, мкр. 12-й, д. 16</t>
  </si>
  <si>
    <t>199</t>
  </si>
  <si>
    <t>г. Нефтеюганск, мкр. 12-й, д. 23</t>
  </si>
  <si>
    <t>200</t>
  </si>
  <si>
    <t>г. Нефтеюганск, мкр. 12-й, д. 31</t>
  </si>
  <si>
    <t>201</t>
  </si>
  <si>
    <t>г. Нефтеюганск, мкр. 12-й, д. 32</t>
  </si>
  <si>
    <t>202</t>
  </si>
  <si>
    <t>г. Нефтеюганск, мкр. 12-й, д. 52</t>
  </si>
  <si>
    <t>203</t>
  </si>
  <si>
    <t>г. Нефтеюганск, мкр. 14-й, д. 45</t>
  </si>
  <si>
    <t>204</t>
  </si>
  <si>
    <t>г. Нефтеюганск, мкр. 15-й, д. 4</t>
  </si>
  <si>
    <t>205</t>
  </si>
  <si>
    <t>г. Нефтеюганск, мкр. 2-й, д. 11</t>
  </si>
  <si>
    <t>206</t>
  </si>
  <si>
    <t>г. Нефтеюганск, мкр. 2-й, д. 18</t>
  </si>
  <si>
    <t>207</t>
  </si>
  <si>
    <t>г. Нефтеюганск, мкр. 3-й, д. 3</t>
  </si>
  <si>
    <t>208</t>
  </si>
  <si>
    <t>г. Нефтеюганск, мкр. 5-й, д. 5</t>
  </si>
  <si>
    <t>209</t>
  </si>
  <si>
    <t>г. Нефтеюганск, мкр. 5-й, д. 12</t>
  </si>
  <si>
    <t>210</t>
  </si>
  <si>
    <t>г. Нефтеюганск, мкр. 7-й, д. 1</t>
  </si>
  <si>
    <t>211</t>
  </si>
  <si>
    <t>г. Нефтеюганск, мкр. 7-й, д. 2</t>
  </si>
  <si>
    <t>212</t>
  </si>
  <si>
    <t>г. Нефтеюганск, мкр. 7-й, д. 3</t>
  </si>
  <si>
    <t>213</t>
  </si>
  <si>
    <t>г. Нефтеюганск, мкр. 7-й, д. 4</t>
  </si>
  <si>
    <t>214</t>
  </si>
  <si>
    <t>г. Нефтеюганск, мкр. 7-й, д. 5</t>
  </si>
  <si>
    <t>215</t>
  </si>
  <si>
    <t>г. Нефтеюганск, мкр. 7-й, д. 6</t>
  </si>
  <si>
    <t>216</t>
  </si>
  <si>
    <t>г. Нефтеюганск, мкр. 7-й, д. 60</t>
  </si>
  <si>
    <t>217</t>
  </si>
  <si>
    <t>г. Нефтеюганск, мкр. 8-й, д. 2</t>
  </si>
  <si>
    <t>218</t>
  </si>
  <si>
    <t>г. Нефтеюганск, мкр. 8-й, д. 3</t>
  </si>
  <si>
    <t>219</t>
  </si>
  <si>
    <t>г. Нефтеюганск, мкр. 8-й, д. 7</t>
  </si>
  <si>
    <t>220</t>
  </si>
  <si>
    <t>г. Нефтеюганск, мкр. 8-й, д. 10</t>
  </si>
  <si>
    <t>221</t>
  </si>
  <si>
    <t>г. Нефтеюганск, мкр. 8-й, д. 19</t>
  </si>
  <si>
    <t>222</t>
  </si>
  <si>
    <t>г. Нефтеюганск, мкр. 8А, д. 1</t>
  </si>
  <si>
    <t>223</t>
  </si>
  <si>
    <t>г. Нефтеюганск, мкр. 8А, д. 2</t>
  </si>
  <si>
    <t>224</t>
  </si>
  <si>
    <t>г. Нефтеюганск, мкр. 8А, д. 3</t>
  </si>
  <si>
    <t>225</t>
  </si>
  <si>
    <t>г. Нефтеюганск, мкр. 8А, д. 4</t>
  </si>
  <si>
    <t>226</t>
  </si>
  <si>
    <t>г. Нефтеюганск, мкр. 8А, д. 5</t>
  </si>
  <si>
    <t>227</t>
  </si>
  <si>
    <t>г. Нефтеюганск, мкр. 8А, д. 7</t>
  </si>
  <si>
    <t>228</t>
  </si>
  <si>
    <t>г. Нефтеюганск, мкр. 8А, д. 8</t>
  </si>
  <si>
    <t>229</t>
  </si>
  <si>
    <t>г. Нефтеюганск, мкр. 8А, д. 9</t>
  </si>
  <si>
    <t>230</t>
  </si>
  <si>
    <t>г. Нефтеюганск, мкр. 8А, д. 10</t>
  </si>
  <si>
    <t>231</t>
  </si>
  <si>
    <t>г. Нефтеюганск, мкр. 8А, д. 13</t>
  </si>
  <si>
    <t>232</t>
  </si>
  <si>
    <t>г. Нефтеюганск, мкр. 8А, д. 14</t>
  </si>
  <si>
    <t>233</t>
  </si>
  <si>
    <t>г. Нефтеюганск, мкр. 8А, д. 15</t>
  </si>
  <si>
    <t>234</t>
  </si>
  <si>
    <t>г. Нефтеюганск, мкр. 8А, д. 19</t>
  </si>
  <si>
    <t>235</t>
  </si>
  <si>
    <t>г. Нефтеюганск, мкр. 8А, д. 20</t>
  </si>
  <si>
    <t>236</t>
  </si>
  <si>
    <t>г. Нефтеюганск, мкр. 8А, д. 21</t>
  </si>
  <si>
    <t>237</t>
  </si>
  <si>
    <t>г. Нефтеюганск, мкр. 8А, д. 22</t>
  </si>
  <si>
    <t>238</t>
  </si>
  <si>
    <t>г. Нефтеюганск, мкр. 8А, д. 26</t>
  </si>
  <si>
    <t>239</t>
  </si>
  <si>
    <t>г. Нефтеюганск, мкр. 8А, д. 27</t>
  </si>
  <si>
    <t>240</t>
  </si>
  <si>
    <t>г. Нефтеюганск, мкр. 8А, д. 28</t>
  </si>
  <si>
    <t>241</t>
  </si>
  <si>
    <t>г. Нефтеюганск, мкр. 8А, д. 30</t>
  </si>
  <si>
    <t>242</t>
  </si>
  <si>
    <t>г. Нефтеюганск, мкр. 8А, д. 31</t>
  </si>
  <si>
    <t>243</t>
  </si>
  <si>
    <t>г. Нефтеюганск, мкр. 8А, д. 33</t>
  </si>
  <si>
    <t>244</t>
  </si>
  <si>
    <t>г. Нефтеюганск, мкр. 8А, д. 35</t>
  </si>
  <si>
    <t>245</t>
  </si>
  <si>
    <t>г. Нефтеюганск, мкр. 8А, д. 36</t>
  </si>
  <si>
    <t>246</t>
  </si>
  <si>
    <t>г. Нефтеюганск, мкр. 8А, д. 37</t>
  </si>
  <si>
    <t>247</t>
  </si>
  <si>
    <t>г. Нефтеюганск, мкр. 8А, д. 42</t>
  </si>
  <si>
    <t>248</t>
  </si>
  <si>
    <t>г. Нефтеюганск, мкр. 8А, д. 43</t>
  </si>
  <si>
    <t>249</t>
  </si>
  <si>
    <t>г. Нефтеюганск, мкр. 8А, д. 47</t>
  </si>
  <si>
    <t>250</t>
  </si>
  <si>
    <t>г. Нефтеюганск, мкр. 9-й, д. 1</t>
  </si>
  <si>
    <t>251</t>
  </si>
  <si>
    <t>г. Нефтеюганск, мкр. 9-й, д. 5</t>
  </si>
  <si>
    <t>252</t>
  </si>
  <si>
    <t>г. Нефтеюганск, мкр. 9-й, д. 10</t>
  </si>
  <si>
    <t>253</t>
  </si>
  <si>
    <t>г. Нефтеюганск, мкр. 9-й, д. 11</t>
  </si>
  <si>
    <t>254</t>
  </si>
  <si>
    <t>г. Нефтеюганск, мкр. 9-й, д. 21</t>
  </si>
  <si>
    <t>255</t>
  </si>
  <si>
    <t>г. Нефтеюганск, мкр. 9А, д. 33</t>
  </si>
  <si>
    <t>256</t>
  </si>
  <si>
    <t>г. Нефтеюганск, п. АТБ, д. 1</t>
  </si>
  <si>
    <t>257</t>
  </si>
  <si>
    <t>п. Каркатеевы, ул. Береговая, д. 36</t>
  </si>
  <si>
    <t>258</t>
  </si>
  <si>
    <t>п. Каркатеевы, ул. Центральная, д. 35</t>
  </si>
  <si>
    <t>259</t>
  </si>
  <si>
    <t>п. Куть-Ях, д. 9</t>
  </si>
  <si>
    <t>260</t>
  </si>
  <si>
    <t>пгт. Пойковский, мкр. 1-й, д. 79</t>
  </si>
  <si>
    <t>261</t>
  </si>
  <si>
    <t>пгт. Пойковский, мкр. 2-й, д. 8</t>
  </si>
  <si>
    <t>262</t>
  </si>
  <si>
    <t>пгт. Пойковский, мкр. 3-й, д. 9</t>
  </si>
  <si>
    <t>263</t>
  </si>
  <si>
    <t>пгт. Пойковский, мкр. 3-й, д. 50</t>
  </si>
  <si>
    <t>264</t>
  </si>
  <si>
    <t>пгт. Пойковский, мкр. 3-й, д. 58</t>
  </si>
  <si>
    <t>265</t>
  </si>
  <si>
    <t>пгт. Пойковский, мкр. 3-й, д. 68А</t>
  </si>
  <si>
    <t>266</t>
  </si>
  <si>
    <t>пгт. Пойковский, мкр. 3-й, д. 120</t>
  </si>
  <si>
    <t>267</t>
  </si>
  <si>
    <t>пгт. Пойковский, мкр. 4-й, д. 6</t>
  </si>
  <si>
    <t>268</t>
  </si>
  <si>
    <t>пгт. Пойковский, мкр. 6-й, д. 102</t>
  </si>
  <si>
    <t>269</t>
  </si>
  <si>
    <t>пгт. Пойковский, мкр. 7-й, д. 3</t>
  </si>
  <si>
    <t>270</t>
  </si>
  <si>
    <t>пгт. Пойковский, мкр. 7-й, д. 12/13</t>
  </si>
  <si>
    <t>271</t>
  </si>
  <si>
    <t>пгт. Пойковский, мкр. 7-й, д. 21/22</t>
  </si>
  <si>
    <t>272</t>
  </si>
  <si>
    <t>пгт. Пойковский, мкр. 7-й, д. 30/31</t>
  </si>
  <si>
    <t>273</t>
  </si>
  <si>
    <t>пгт. Пойковский, мкр. 7-й, д. 32/33</t>
  </si>
  <si>
    <t>274</t>
  </si>
  <si>
    <t>пгт. Пойковский, мкр. 7-й, д. 34/35</t>
  </si>
  <si>
    <t>275</t>
  </si>
  <si>
    <t>пгт. Пойковский, мкр. Дорожник, д. 7</t>
  </si>
  <si>
    <t>276</t>
  </si>
  <si>
    <t>п. Салым, ул. 45 лет Победы, д. 12</t>
  </si>
  <si>
    <t>277</t>
  </si>
  <si>
    <t>п. Салым, ул. Северная, д. 16</t>
  </si>
  <si>
    <t>278</t>
  </si>
  <si>
    <t>п. Салым, ул. Северная, д. 17</t>
  </si>
  <si>
    <t>279</t>
  </si>
  <si>
    <t>п. Салым, ул. Северная, д. 18</t>
  </si>
  <si>
    <t>280</t>
  </si>
  <si>
    <t>п. Сивыс-Ях, ул. Нефтяников, д. 14</t>
  </si>
  <si>
    <t>281</t>
  </si>
  <si>
    <t>п. Сентябрьский, д. 12Б</t>
  </si>
  <si>
    <t>282</t>
  </si>
  <si>
    <t>п. Сентябрьский, д. 18</t>
  </si>
  <si>
    <t>283</t>
  </si>
  <si>
    <t>284</t>
  </si>
  <si>
    <t>п. Сентябрьский, д. 20</t>
  </si>
  <si>
    <t>285</t>
  </si>
  <si>
    <t>п. Сингапай, ул. Круг Б-3, д. 36</t>
  </si>
  <si>
    <t>286</t>
  </si>
  <si>
    <t>п. Сингапай, ул. Круг Б-3, д. 37</t>
  </si>
  <si>
    <t>287</t>
  </si>
  <si>
    <t>п. Сингапай, ул. Круг В-1, д. 56</t>
  </si>
  <si>
    <t>288</t>
  </si>
  <si>
    <t>г. Нижневартовск, б-р. Комсомольский, д. 2</t>
  </si>
  <si>
    <t>289</t>
  </si>
  <si>
    <t>г. Нижневартовск, б-р. Комсомольский, д. 4</t>
  </si>
  <si>
    <t>290</t>
  </si>
  <si>
    <t>г. Нижневартовск, пр-кт. Победы, д. 5А</t>
  </si>
  <si>
    <t>291</t>
  </si>
  <si>
    <t>г. Нижневартовск, пр-кт. Победы, д. 18</t>
  </si>
  <si>
    <t>292</t>
  </si>
  <si>
    <t>г. Нижневартовск, пр-кт. Победы, д. 26</t>
  </si>
  <si>
    <t>293</t>
  </si>
  <si>
    <t>г. Нижневартовск, ул. 60 лет Октября, д. 5</t>
  </si>
  <si>
    <t>294</t>
  </si>
  <si>
    <t>г. Нижневартовск, ул. 60 лет Октября, д. 49</t>
  </si>
  <si>
    <t>295</t>
  </si>
  <si>
    <t>г. Нижневартовск, ул. 60 лет Октября, д. 51</t>
  </si>
  <si>
    <t>296</t>
  </si>
  <si>
    <t>г. Нижневартовск, ул. Гагарина, д. 3</t>
  </si>
  <si>
    <t>297</t>
  </si>
  <si>
    <t>г. Нижневартовск, ул. Гагарина, д. 5</t>
  </si>
  <si>
    <t>298</t>
  </si>
  <si>
    <t>г. Нижневартовск, ул. Гагарина, д. 10</t>
  </si>
  <si>
    <t>299</t>
  </si>
  <si>
    <t>г. Нижневартовск, ул. Гагарина, д. 12</t>
  </si>
  <si>
    <t>300</t>
  </si>
  <si>
    <t>г. Нижневартовск, ул. Дзержинского, д. 19А</t>
  </si>
  <si>
    <t>301</t>
  </si>
  <si>
    <t>г. Нижневартовск, ул. Дружбы Народов, д. 7</t>
  </si>
  <si>
    <t>302</t>
  </si>
  <si>
    <t>г. Нижневартовск, ул. Дружбы Народов, д. 13</t>
  </si>
  <si>
    <t>303</t>
  </si>
  <si>
    <t>г. Нижневартовск, ул. Дружбы Народов, д. 15</t>
  </si>
  <si>
    <t>304</t>
  </si>
  <si>
    <t>г. Нижневартовск, ул. Дружбы Народов, д. 15А</t>
  </si>
  <si>
    <t>305</t>
  </si>
  <si>
    <t>г. Нижневартовск, ул. Дружбы Народов, д. 17</t>
  </si>
  <si>
    <t>306</t>
  </si>
  <si>
    <t>г. Нижневартовск, ул. Дружбы Народов, д. 20</t>
  </si>
  <si>
    <t>307</t>
  </si>
  <si>
    <t>г. Нижневартовск, ул. Дружбы Народов, д. 20А</t>
  </si>
  <si>
    <t>308</t>
  </si>
  <si>
    <t>г. Нижневартовск, ул. Дружбы Народов, д. 26</t>
  </si>
  <si>
    <t>309</t>
  </si>
  <si>
    <t>г. Нижневартовск, ул. Дружбы Народов, д. 27</t>
  </si>
  <si>
    <t>310</t>
  </si>
  <si>
    <t>г. Нижневартовск, ул. Дружбы Народов, д. 28А</t>
  </si>
  <si>
    <t>311</t>
  </si>
  <si>
    <t>г. Нижневартовск, ул. Дружбы Народов, д. 30Б</t>
  </si>
  <si>
    <t>312</t>
  </si>
  <si>
    <t>г. Нижневартовск, ул. Дружбы Народов, д. 34</t>
  </si>
  <si>
    <t>313</t>
  </si>
  <si>
    <t>г. Нижневартовск, ул. Дружбы Народов, д. 34А</t>
  </si>
  <si>
    <t>314</t>
  </si>
  <si>
    <t>г. Нижневартовск, ул. Интернациональная, д. 6</t>
  </si>
  <si>
    <t>315</t>
  </si>
  <si>
    <t>г. Нижневартовск, ул. Интернациональная, д. 14А</t>
  </si>
  <si>
    <t>316</t>
  </si>
  <si>
    <t>г. Нижневартовск, ул. Интернациональная, д. 26</t>
  </si>
  <si>
    <t>317</t>
  </si>
  <si>
    <t>318</t>
  </si>
  <si>
    <t>319</t>
  </si>
  <si>
    <t>г. Нижневартовск, ул. Ленина, д. 9КОРП3</t>
  </si>
  <si>
    <t>320</t>
  </si>
  <si>
    <t>г. Нижневартовск, ул. Ленина, д. 21</t>
  </si>
  <si>
    <t>321</t>
  </si>
  <si>
    <t>г. Нижневартовск, ул. Ленина, д. 25Б</t>
  </si>
  <si>
    <t>322</t>
  </si>
  <si>
    <t>г. Нижневартовск, ул. Ленина, д. 29А</t>
  </si>
  <si>
    <t>323</t>
  </si>
  <si>
    <t>г. Нижневартовск, ул. Ленина, д. 34</t>
  </si>
  <si>
    <t>324</t>
  </si>
  <si>
    <t>г. Нижневартовск, ул. Маршала Жукова, д. 2Б ВСТАВКА</t>
  </si>
  <si>
    <t>325</t>
  </si>
  <si>
    <t>г. Нижневартовск, ул. Маршала Жукова, д. 16</t>
  </si>
  <si>
    <t>326</t>
  </si>
  <si>
    <t>г. Нижневартовск, ул. Маршала Жукова, д. 18</t>
  </si>
  <si>
    <t>327</t>
  </si>
  <si>
    <t>г. Нижневартовск, ул. Маршала Жукова, д. 20</t>
  </si>
  <si>
    <t>328</t>
  </si>
  <si>
    <t>г. Нижневартовск, ул. Маршала Жукова, д. 22</t>
  </si>
  <si>
    <t>329</t>
  </si>
  <si>
    <t>г. Нижневартовск, ул. Маршала Жукова, д. 24</t>
  </si>
  <si>
    <t>330</t>
  </si>
  <si>
    <t>г. Нижневартовск, ул. Маршала Жукова, д. 28</t>
  </si>
  <si>
    <t>331</t>
  </si>
  <si>
    <t>г. Нижневартовск, ул. Маршала Жукова, д. 30</t>
  </si>
  <si>
    <t>332</t>
  </si>
  <si>
    <t>г. Нижневартовск, ул. Маршала Жукова, д. 32</t>
  </si>
  <si>
    <t>333</t>
  </si>
  <si>
    <t>г. Нижневартовск, ул. Маршала Жукова, д. 36</t>
  </si>
  <si>
    <t>334</t>
  </si>
  <si>
    <t>г. Нижневартовск, ул. Мира, д. 7</t>
  </si>
  <si>
    <t>335</t>
  </si>
  <si>
    <t>г. Нижневартовск, ул. Мира, д. 13</t>
  </si>
  <si>
    <t>336</t>
  </si>
  <si>
    <t>г. Нижневартовск, ул. Мира, д. 15</t>
  </si>
  <si>
    <t>337</t>
  </si>
  <si>
    <t>г. Нижневартовск, ул. Мира, д. 16</t>
  </si>
  <si>
    <t>338</t>
  </si>
  <si>
    <t>г. Нижневартовск, ул. Мира, д. 28</t>
  </si>
  <si>
    <t>339</t>
  </si>
  <si>
    <t>г. Нижневартовск, ул. Мира, д. 36</t>
  </si>
  <si>
    <t>340</t>
  </si>
  <si>
    <t>г. Нижневартовск, ул. Мира, д. 36А</t>
  </si>
  <si>
    <t>341</t>
  </si>
  <si>
    <t>г. Нижневартовск, ул. Мира, д. 38</t>
  </si>
  <si>
    <t>342</t>
  </si>
  <si>
    <t>г. Нижневартовск, ул. Мира, д. 38А</t>
  </si>
  <si>
    <t>343</t>
  </si>
  <si>
    <t>г. Нижневартовск, ул. Мира, д. 58А</t>
  </si>
  <si>
    <t>344</t>
  </si>
  <si>
    <t>г. Нижневартовск, ул. Мира, д. 60КОРП1</t>
  </si>
  <si>
    <t>345</t>
  </si>
  <si>
    <t>г. Нижневартовск, ул. Мира, д. 60КОРП2</t>
  </si>
  <si>
    <t>346</t>
  </si>
  <si>
    <t>г. Нижневартовск, ул. Мира, д. 60КОРП3</t>
  </si>
  <si>
    <t>347</t>
  </si>
  <si>
    <t>г. Нижневартовск, ул. Мира, д. 60КОРП4</t>
  </si>
  <si>
    <t>348</t>
  </si>
  <si>
    <t>г. Нижневартовск, ул. Мира, д. 60КОРП6</t>
  </si>
  <si>
    <t>349</t>
  </si>
  <si>
    <t>г. Нижневартовск, ул. Мира, д. 74А</t>
  </si>
  <si>
    <t>350</t>
  </si>
  <si>
    <t>г. Нижневартовск, ул. Мира, д. 76А</t>
  </si>
  <si>
    <t>351</t>
  </si>
  <si>
    <t>г. Нижневартовск, ул. Нефтяников, д. 2</t>
  </si>
  <si>
    <t>352</t>
  </si>
  <si>
    <t>г. Нижневартовск, ул. Нефтяников, д. 4</t>
  </si>
  <si>
    <t>353</t>
  </si>
  <si>
    <t>г. Нижневартовск, ул. Нефтяников, д. 76А</t>
  </si>
  <si>
    <t>354</t>
  </si>
  <si>
    <t>г. Нижневартовск, ул. Омская, д. 54</t>
  </si>
  <si>
    <t>355</t>
  </si>
  <si>
    <t>г. Нижневартовск, ул. Омская, д. 62</t>
  </si>
  <si>
    <t>356</t>
  </si>
  <si>
    <t>г. Нижневартовск, ул. Омская, д. 64</t>
  </si>
  <si>
    <t>357</t>
  </si>
  <si>
    <t>г. Нижневартовск, ул. Омская, д. 66</t>
  </si>
  <si>
    <t>358</t>
  </si>
  <si>
    <t>г. Нижневартовск, ул. Омская, д. 68</t>
  </si>
  <si>
    <t>359</t>
  </si>
  <si>
    <t>г. Нижневартовск, ул. Пермская, д. 12</t>
  </si>
  <si>
    <t>360</t>
  </si>
  <si>
    <t>г. Нижневартовск, ул. Пермская, д. 16</t>
  </si>
  <si>
    <t>361</t>
  </si>
  <si>
    <t>г. Нижневартовск, ул. Северная, д. 4</t>
  </si>
  <si>
    <t>362</t>
  </si>
  <si>
    <t>г. Нижневартовск, ул. Северная, д. 11КОРП1</t>
  </si>
  <si>
    <t>363</t>
  </si>
  <si>
    <t>г. Нижневартовск, ул. Северная, д. 14</t>
  </si>
  <si>
    <t>364</t>
  </si>
  <si>
    <t>г. Нижневартовск, ул. Северная, д. 18</t>
  </si>
  <si>
    <t>365</t>
  </si>
  <si>
    <t>г. Нижневартовск, ул. Северная, д. 20</t>
  </si>
  <si>
    <t>366</t>
  </si>
  <si>
    <t>г. Нижневартовск, ул. Северная, д. 24</t>
  </si>
  <si>
    <t>367</t>
  </si>
  <si>
    <t>г. Нижневартовск, ул. Северная, д. 78</t>
  </si>
  <si>
    <t>368</t>
  </si>
  <si>
    <t>г. Нижневартовск, ул. Спортивная, д. 17А</t>
  </si>
  <si>
    <t>369</t>
  </si>
  <si>
    <t>г. Нижневартовск, ул. Ханты-Мансийская, д. 25</t>
  </si>
  <si>
    <t>370</t>
  </si>
  <si>
    <t>г. Нижневартовск, ул. Ханты-Мансийская, д. 39А</t>
  </si>
  <si>
    <t>371</t>
  </si>
  <si>
    <t>г. Нижневартовск, ул. Ханты-Мансийская, д. 43А</t>
  </si>
  <si>
    <t>372</t>
  </si>
  <si>
    <t>г. Нижневартовск, ул. Ханты-Мансийская, д. 45</t>
  </si>
  <si>
    <t>373</t>
  </si>
  <si>
    <t>г. Нижневартовск, ул. Чапаева, д. 9</t>
  </si>
  <si>
    <t>374</t>
  </si>
  <si>
    <t>г. Нижневартовск, ул. Чапаева, д. 9А</t>
  </si>
  <si>
    <t>375</t>
  </si>
  <si>
    <t>г. Нижневартовск, ул. Чапаева, д. 9Б</t>
  </si>
  <si>
    <t>376</t>
  </si>
  <si>
    <t>г. Нижневартовск, ул. Чапаева, д. 11</t>
  </si>
  <si>
    <t>377</t>
  </si>
  <si>
    <t>г. Нижневартовск, ул. Чапаева, д. 13</t>
  </si>
  <si>
    <t>378</t>
  </si>
  <si>
    <t>г. Нижневартовск, ул. Чапаева, д. 13КОРП1</t>
  </si>
  <si>
    <t>379</t>
  </si>
  <si>
    <t>г. Нижневартовск, ул. Чапаева, д. 13КОРП2</t>
  </si>
  <si>
    <t>380</t>
  </si>
  <si>
    <t>г. Нижневартовск, ул. Чапаева, д. 49Б</t>
  </si>
  <si>
    <t>381</t>
  </si>
  <si>
    <t>г. Нижневартовск, ул. Чапаева, д. 79А</t>
  </si>
  <si>
    <t>382</t>
  </si>
  <si>
    <t>г. Нижневартовск, ул. Чапаева, д. 83</t>
  </si>
  <si>
    <t>383</t>
  </si>
  <si>
    <t>п. Магистраль, д. 31</t>
  </si>
  <si>
    <t>384</t>
  </si>
  <si>
    <t>пгт. Излучинск, пер. Строителей, д. 4</t>
  </si>
  <si>
    <t>385</t>
  </si>
  <si>
    <t>пгт. Излучинск, пер. Строителей, д. 6</t>
  </si>
  <si>
    <t>386</t>
  </si>
  <si>
    <t>пгт. Излучинск, ул. Набережная, д. 2</t>
  </si>
  <si>
    <t>387</t>
  </si>
  <si>
    <t>пгт. Излучинск, ул. Набережная, д. 8</t>
  </si>
  <si>
    <t>388</t>
  </si>
  <si>
    <t>пгт. Излучинск, ул. Набережная, д. 10</t>
  </si>
  <si>
    <t>389</t>
  </si>
  <si>
    <t>пгт. Излучинск, ул. Пионерная, д. 1</t>
  </si>
  <si>
    <t>390</t>
  </si>
  <si>
    <t>пгт. Излучинск, ул. Пионерная, д. 3</t>
  </si>
  <si>
    <t>391</t>
  </si>
  <si>
    <t>пгт. Излучинск, ул. Пионерная, д. 5</t>
  </si>
  <si>
    <t>392</t>
  </si>
  <si>
    <t>пгт. Излучинск, ул. Таежная, д. 1</t>
  </si>
  <si>
    <t>393</t>
  </si>
  <si>
    <t>пгт. Излучинск, ул. Школьная, д. 2</t>
  </si>
  <si>
    <t>394</t>
  </si>
  <si>
    <t>пгт. Излучинск, ул. Школьная, д. 16</t>
  </si>
  <si>
    <t>395</t>
  </si>
  <si>
    <t>пгт. Излучинск, ул. Энергетиков, д. 5</t>
  </si>
  <si>
    <t>396</t>
  </si>
  <si>
    <t>пгт. Излучинск, ул. Энергетиков, д. 17</t>
  </si>
  <si>
    <t>397</t>
  </si>
  <si>
    <t>г. Нягань, мкр. 1-й, д. 26</t>
  </si>
  <si>
    <t>398</t>
  </si>
  <si>
    <t>г. Нягань, мкр. 1-й, д. 27</t>
  </si>
  <si>
    <t>399</t>
  </si>
  <si>
    <t>г. Нягань, мкр. 1-й, д. 28</t>
  </si>
  <si>
    <t>400</t>
  </si>
  <si>
    <t>г. Нягань, мкр. 1-й, д. 29А</t>
  </si>
  <si>
    <t>401</t>
  </si>
  <si>
    <t>г. Нягань, мкр. 1-й, д. 29Б</t>
  </si>
  <si>
    <t>402</t>
  </si>
  <si>
    <t>г. Нягань, мкр. 1-й, д. 33</t>
  </si>
  <si>
    <t>403</t>
  </si>
  <si>
    <t>г. Нягань, мкр. 1-й, д. 44</t>
  </si>
  <si>
    <t>404</t>
  </si>
  <si>
    <t>г. Нягань, мкр. 1-й, д. 47</t>
  </si>
  <si>
    <t>405</t>
  </si>
  <si>
    <t>г. Нягань, мкр. 2-й, д. 2</t>
  </si>
  <si>
    <t>406</t>
  </si>
  <si>
    <t>407</t>
  </si>
  <si>
    <t>г. Нягань, мкр. 2-й, д. 12</t>
  </si>
  <si>
    <t>408</t>
  </si>
  <si>
    <t>г. Нягань, мкр. 2-й, д. 13</t>
  </si>
  <si>
    <t>409</t>
  </si>
  <si>
    <t>г. Нягань, мкр. 2-й, д. 14</t>
  </si>
  <si>
    <t>410</t>
  </si>
  <si>
    <t>г. Нягань, мкр. 2-й, д. 15</t>
  </si>
  <si>
    <t>411</t>
  </si>
  <si>
    <t>г. Нягань, мкр. 2-й, д. 16</t>
  </si>
  <si>
    <t>412</t>
  </si>
  <si>
    <t>г. Нягань, мкр. 2-й, д. 17</t>
  </si>
  <si>
    <t>413</t>
  </si>
  <si>
    <t>г. Нягань, мкр. 2-й, д. 18</t>
  </si>
  <si>
    <t>414</t>
  </si>
  <si>
    <t>г. Нягань, мкр. 2-й, д. 19</t>
  </si>
  <si>
    <t>415</t>
  </si>
  <si>
    <t>г. Нягань, мкр. 2-й, д. 20</t>
  </si>
  <si>
    <t>416</t>
  </si>
  <si>
    <t>г. Нягань, мкр. 2-й, д. 21</t>
  </si>
  <si>
    <t>417</t>
  </si>
  <si>
    <t>г. Нягань, мкр. 2-й, д. 22</t>
  </si>
  <si>
    <t>418</t>
  </si>
  <si>
    <t>г. Нягань, мкр. 2-й, д. 23</t>
  </si>
  <si>
    <t>419</t>
  </si>
  <si>
    <t>г. Нягань, мкр. 2-й, д. 24</t>
  </si>
  <si>
    <t>420</t>
  </si>
  <si>
    <t>г. Нягань, мкр. 2-й, д. 43</t>
  </si>
  <si>
    <t>421</t>
  </si>
  <si>
    <t>г. Нягань, мкр. 2-й, д. 50</t>
  </si>
  <si>
    <t>422</t>
  </si>
  <si>
    <t>г. Нягань, мкр. 3-й, д. 2</t>
  </si>
  <si>
    <t>423</t>
  </si>
  <si>
    <t>г. Нягань, мкр. 3-й, д. 5</t>
  </si>
  <si>
    <t>424</t>
  </si>
  <si>
    <t>г. Нягань, мкр. 4-й, д. 5Б</t>
  </si>
  <si>
    <t>425</t>
  </si>
  <si>
    <t>г. Нягань, мкр. 4-й, д. 6</t>
  </si>
  <si>
    <t>426</t>
  </si>
  <si>
    <t>г. Нягань, мкр. 4-й, д. 11</t>
  </si>
  <si>
    <t>427</t>
  </si>
  <si>
    <t>г. Нягань, мкр. 4-й, д. 12</t>
  </si>
  <si>
    <t>428</t>
  </si>
  <si>
    <t>429</t>
  </si>
  <si>
    <t>г. Нягань, ул. 30 лет Победы, д. 9А</t>
  </si>
  <si>
    <t>430</t>
  </si>
  <si>
    <t>г. Нягань, ул. Завокзальная, д. 1</t>
  </si>
  <si>
    <t>431</t>
  </si>
  <si>
    <t>г. Нягань, ул. Интернациональная, д. 108</t>
  </si>
  <si>
    <t>432</t>
  </si>
  <si>
    <t>г. Нягань, ул. Интернациональная, д. 129</t>
  </si>
  <si>
    <t>433</t>
  </si>
  <si>
    <t>г. Нягань, ул. Лазарева, д. 8КОРП3</t>
  </si>
  <si>
    <t>434</t>
  </si>
  <si>
    <t>г. Нягань, ул. Мира, д. 6Б</t>
  </si>
  <si>
    <t>435</t>
  </si>
  <si>
    <t>г. Нягань, ул. Мира, д. 11</t>
  </si>
  <si>
    <t>436</t>
  </si>
  <si>
    <t>г. Нягань, ул. Пионерская, д. 28</t>
  </si>
  <si>
    <t>437</t>
  </si>
  <si>
    <t>г. Нягань, ул. Пионерская, д. 58А</t>
  </si>
  <si>
    <t>438</t>
  </si>
  <si>
    <t>г. Нягань, ул. Пионерская, д. 90</t>
  </si>
  <si>
    <t>439</t>
  </si>
  <si>
    <t>г. Нягань, ул. Пионерская, д. 139</t>
  </si>
  <si>
    <t>440</t>
  </si>
  <si>
    <t>г. Нягань, ул. Пионерская, д. 143</t>
  </si>
  <si>
    <t>441</t>
  </si>
  <si>
    <t>г. Нягань, ул. Пионерская, д. 151</t>
  </si>
  <si>
    <t>442</t>
  </si>
  <si>
    <t>г. Нягань, ул. Речная, д. 15</t>
  </si>
  <si>
    <t>443</t>
  </si>
  <si>
    <t>г. Нягань, ул. Речная, д. 105</t>
  </si>
  <si>
    <t>444</t>
  </si>
  <si>
    <t>г. Нягань, ул. Речная, д. 107</t>
  </si>
  <si>
    <t>445</t>
  </si>
  <si>
    <t>г. Нягань, ул. Речная, д. 109</t>
  </si>
  <si>
    <t>446</t>
  </si>
  <si>
    <t>г. Нягань, ул. Речная, д. 115</t>
  </si>
  <si>
    <t>447</t>
  </si>
  <si>
    <t>г. Нягань, ул. Речная, д. 117</t>
  </si>
  <si>
    <t>448</t>
  </si>
  <si>
    <t>г. Нягань, ул. Речная, д. 119</t>
  </si>
  <si>
    <t>449</t>
  </si>
  <si>
    <t>г. Нягань, ул. Речная, д. 121</t>
  </si>
  <si>
    <t>450</t>
  </si>
  <si>
    <t>г. Нягань, ул. Речная, д. 137</t>
  </si>
  <si>
    <t>451</t>
  </si>
  <si>
    <t>г. Нягань, ул. Речная, д. 141</t>
  </si>
  <si>
    <t>452</t>
  </si>
  <si>
    <t>г. Нягань, ул. Речная, д. 171</t>
  </si>
  <si>
    <t>453</t>
  </si>
  <si>
    <t>г. Нягань, ул. Речная, д. 177</t>
  </si>
  <si>
    <t>454</t>
  </si>
  <si>
    <t>г. Нягань, ул. Речная, д. 185</t>
  </si>
  <si>
    <t>455</t>
  </si>
  <si>
    <t>г. Нягань, ул. Речная, д. 187</t>
  </si>
  <si>
    <t>456</t>
  </si>
  <si>
    <t>г. Нягань, ул. Речная, д. 189</t>
  </si>
  <si>
    <t>457</t>
  </si>
  <si>
    <t>г. Нягань, ул. Тихона Сенькина, д. 4</t>
  </si>
  <si>
    <t>458</t>
  </si>
  <si>
    <t>г. Нягань, ул. Тихона Сенькина, д. 14</t>
  </si>
  <si>
    <t>459</t>
  </si>
  <si>
    <t>г. Нягань, ул. Уральская, д. 19</t>
  </si>
  <si>
    <t>460</t>
  </si>
  <si>
    <t>пгт. Октябрьское, ул. Комсомольская, д. 16</t>
  </si>
  <si>
    <t>461</t>
  </si>
  <si>
    <t>с. Перегребное, ул. Строителей, д. 30</t>
  </si>
  <si>
    <t>462</t>
  </si>
  <si>
    <t>пгт. Приобье, мкр. Газовиков, д. 19А</t>
  </si>
  <si>
    <t>469</t>
  </si>
  <si>
    <t>п. Унъюган, мкр. 40 лет Победы, д. 10</t>
  </si>
  <si>
    <t>470</t>
  </si>
  <si>
    <t>п. Унъюган, ул. Газпромовская, д. 8</t>
  </si>
  <si>
    <t>471</t>
  </si>
  <si>
    <t>п. Унъюган, ул. Газпромовская, д. 10</t>
  </si>
  <si>
    <t>472</t>
  </si>
  <si>
    <t>п. Унъюган, ул. Газпромовская, д. 12</t>
  </si>
  <si>
    <t>473</t>
  </si>
  <si>
    <t>п. Унъюган, ул. Газпромовская, д. 14</t>
  </si>
  <si>
    <t>474</t>
  </si>
  <si>
    <t>п. Унъюган, ул. Газпромовская, д. 18</t>
  </si>
  <si>
    <t>475</t>
  </si>
  <si>
    <t>п. Унъюган, ул. Газпромовская, д. 29</t>
  </si>
  <si>
    <t>476</t>
  </si>
  <si>
    <t>г. Покачи, ул. Комсомольская, д. 6</t>
  </si>
  <si>
    <t>477</t>
  </si>
  <si>
    <t>г. Покачи, ул. Комсомольская, д. 7</t>
  </si>
  <si>
    <t>478</t>
  </si>
  <si>
    <t>г. Покачи, ул. Ленина, д. 1</t>
  </si>
  <si>
    <t>479</t>
  </si>
  <si>
    <t>г. Покачи, ул. Ленина, д. 2</t>
  </si>
  <si>
    <t>480</t>
  </si>
  <si>
    <t>г. Покачи, ул. Ленина, д. 3</t>
  </si>
  <si>
    <t>481</t>
  </si>
  <si>
    <t>г. Покачи, ул. Ленина, д. 4</t>
  </si>
  <si>
    <t>482</t>
  </si>
  <si>
    <t>г. Покачи, ул. Ленина, д. 12</t>
  </si>
  <si>
    <t>483</t>
  </si>
  <si>
    <t>г. Покачи, ул. Мира, д. 1</t>
  </si>
  <si>
    <t>484</t>
  </si>
  <si>
    <t>г. Покачи, ул. Мира, д. 3</t>
  </si>
  <si>
    <t>485</t>
  </si>
  <si>
    <t>г. Покачи, ул. Мира, д. 4</t>
  </si>
  <si>
    <t>486</t>
  </si>
  <si>
    <t>г. Покачи, ул. Мира, д. 5</t>
  </si>
  <si>
    <t>487</t>
  </si>
  <si>
    <t>г. Покачи, ул. Мира, д. 7</t>
  </si>
  <si>
    <t>488</t>
  </si>
  <si>
    <t>г. Покачи, ул. Мира, д. 14</t>
  </si>
  <si>
    <t>489</t>
  </si>
  <si>
    <t>г. Покачи, ул. Мира, д. 16</t>
  </si>
  <si>
    <t>490</t>
  </si>
  <si>
    <t>г. Покачи, ул. Молодежная, д. 1</t>
  </si>
  <si>
    <t>491</t>
  </si>
  <si>
    <t>г. Покачи, ул. Молодежная, д. 5</t>
  </si>
  <si>
    <t>492</t>
  </si>
  <si>
    <t>г. Покачи, ул. Молодежная, д. 7</t>
  </si>
  <si>
    <t>493</t>
  </si>
  <si>
    <t>г. Покачи, ул. Молодежная, д. 8</t>
  </si>
  <si>
    <t>494</t>
  </si>
  <si>
    <t>г. Покачи, ул. Промышленная, д. 13</t>
  </si>
  <si>
    <t>495</t>
  </si>
  <si>
    <t>г. Покачи, ул. Таежная, д. 8</t>
  </si>
  <si>
    <t>496</t>
  </si>
  <si>
    <t>г. Покачи, ул. Таежная, д. 10</t>
  </si>
  <si>
    <t>497</t>
  </si>
  <si>
    <t>г. Покачи, ул. Таежная, д. 12</t>
  </si>
  <si>
    <t>498</t>
  </si>
  <si>
    <t>г. Покачи, ул. Таежная, д. 16</t>
  </si>
  <si>
    <t>499</t>
  </si>
  <si>
    <t>г. Пыть-Ях, мкр. 10 Мамонтово, д. 10</t>
  </si>
  <si>
    <t>500</t>
  </si>
  <si>
    <t>г. Пыть-Ях, мкр. 3 Кедровый, д. 18А</t>
  </si>
  <si>
    <t>501</t>
  </si>
  <si>
    <t>г. Пыть-Ях, мкр. 3 Кедровый, д. 41</t>
  </si>
  <si>
    <t>502</t>
  </si>
  <si>
    <t>г. Пыть-Ях, мкр. 3 Кедровый, д. 44</t>
  </si>
  <si>
    <t>503</t>
  </si>
  <si>
    <t>г. Пыть-Ях, мкр. 5-й Солнечный, д. 10/1</t>
  </si>
  <si>
    <t>504</t>
  </si>
  <si>
    <t>г. Пыть-Ях, мкр. 5-й Солнечный, д. 10/3</t>
  </si>
  <si>
    <t>505</t>
  </si>
  <si>
    <t>г. Пыть-Ях, ул. Семена Урусова (мкр. 3 Кедровый), д. 5</t>
  </si>
  <si>
    <t>506</t>
  </si>
  <si>
    <t>г. Пыть-Ях, ул. Семена Урусова (мкр. 3 Кедровый), д. 7</t>
  </si>
  <si>
    <t>507</t>
  </si>
  <si>
    <t>г. Пыть-Ях, ул. Сибирская (мкр. 2а Лесников), д. 3</t>
  </si>
  <si>
    <t>508</t>
  </si>
  <si>
    <t>г. Пыть-Ях, мкр 1-й Центральный, д. 14</t>
  </si>
  <si>
    <t>509</t>
  </si>
  <si>
    <t>г. Пыть-Ях, мкр 1-й Центральный, д. 15</t>
  </si>
  <si>
    <t>510</t>
  </si>
  <si>
    <t>г. Пыть-Ях, мкр 2а Лесников, ул. Советская, д. 26</t>
  </si>
  <si>
    <t>511</t>
  </si>
  <si>
    <t>г. Пыть-Ях, мкр 2а Лесников, ул. Советская, д. 30А</t>
  </si>
  <si>
    <t>512</t>
  </si>
  <si>
    <t>г. Пыть-Ях, мкр 2а Лесников, ул. Советская, д. 32А</t>
  </si>
  <si>
    <t>513</t>
  </si>
  <si>
    <t>г. Пыть-Ях, мкр 2а Лесников, ул. Советская, д. 35</t>
  </si>
  <si>
    <t>514</t>
  </si>
  <si>
    <t>г. Пыть-Ях, мкр 2а Лесников, ул. Советская, д. 37</t>
  </si>
  <si>
    <t>515</t>
  </si>
  <si>
    <t>г. Пыть-Ях, мкр 2а Лесников, ул. Советская, д. 39</t>
  </si>
  <si>
    <t>516</t>
  </si>
  <si>
    <t>г. Пыть-Ях, мкр 2а Лесников, ул. Советская, д. 41</t>
  </si>
  <si>
    <t>517</t>
  </si>
  <si>
    <t>г. Пыть-Ях, мкр 2-й Нефтяников, д. 14</t>
  </si>
  <si>
    <t>518</t>
  </si>
  <si>
    <t>г. Пыть-Ях, мкр 2-й Нефтяников, д. 15</t>
  </si>
  <si>
    <t>519</t>
  </si>
  <si>
    <t>г. Пыть-Ях, мкр 2-й Нефтяников, д. 17</t>
  </si>
  <si>
    <t>520</t>
  </si>
  <si>
    <t>г. Пыть-Ях, мкр 2-й Нефтяников, д. 18</t>
  </si>
  <si>
    <t>521</t>
  </si>
  <si>
    <t>г. Пыть-Ях, мкр 2-й Нефтяников, д. 19</t>
  </si>
  <si>
    <t>522</t>
  </si>
  <si>
    <t>г. Пыть-Ях, мкр 2-й Нефтяников, д. 21</t>
  </si>
  <si>
    <t>523</t>
  </si>
  <si>
    <t>г. Пыть-Ях, мкр 2-й Нефтяников, д. 22</t>
  </si>
  <si>
    <t>524</t>
  </si>
  <si>
    <t>г. Пыть-Ях, мкр 2-й Нефтяников, д. 23</t>
  </si>
  <si>
    <t>525</t>
  </si>
  <si>
    <t>г. Пыть-Ях, мкр 2-й Нефтяников, д. 24</t>
  </si>
  <si>
    <t>526</t>
  </si>
  <si>
    <t>г. Пыть-Ях, мкр 2-й Нефтяников, д. 29</t>
  </si>
  <si>
    <t>527</t>
  </si>
  <si>
    <t>528</t>
  </si>
  <si>
    <t>г. Радужный, мкр. 1-й, д. 2</t>
  </si>
  <si>
    <t>529</t>
  </si>
  <si>
    <t>г. Радужный, мкр. 1-й, д. 12</t>
  </si>
  <si>
    <t>530</t>
  </si>
  <si>
    <t>г. Радужный, мкр. 1-й, д. 30</t>
  </si>
  <si>
    <t>531</t>
  </si>
  <si>
    <t>г. Радужный, мкр. 2-й, д. 3</t>
  </si>
  <si>
    <t>532</t>
  </si>
  <si>
    <t>г. Радужный, мкр. 2-й, д. 4</t>
  </si>
  <si>
    <t>533</t>
  </si>
  <si>
    <t>г. Радужный, мкр. 2-й, д. 6</t>
  </si>
  <si>
    <t>534</t>
  </si>
  <si>
    <t>г. Радужный, мкр. 2-й, д. 20</t>
  </si>
  <si>
    <t>535</t>
  </si>
  <si>
    <t>г. Радужный, мкр. 2-й, д. 22</t>
  </si>
  <si>
    <t>536</t>
  </si>
  <si>
    <t>г. Радужный, мкр. 2-й, д. 23</t>
  </si>
  <si>
    <t>537</t>
  </si>
  <si>
    <t>г. Радужный, мкр. 2-й, д. 25</t>
  </si>
  <si>
    <t>538</t>
  </si>
  <si>
    <t>г. Радужный, мкр. 3-й, д. 11</t>
  </si>
  <si>
    <t>539</t>
  </si>
  <si>
    <t>г. Радужный, мкр. 3-й, д. 13</t>
  </si>
  <si>
    <t>540</t>
  </si>
  <si>
    <t>г. Радужный, мкр. 4-й, д. 29</t>
  </si>
  <si>
    <t>541</t>
  </si>
  <si>
    <t>г. Радужный, мкр. 7-й, д. 8</t>
  </si>
  <si>
    <t>542</t>
  </si>
  <si>
    <t>г. Радужный, мкр. 7-й, д. 12</t>
  </si>
  <si>
    <t>543</t>
  </si>
  <si>
    <t>г. Радужный, мкр. 7-й, д. 14</t>
  </si>
  <si>
    <t>544</t>
  </si>
  <si>
    <t>г. Радужный, мкр. 9-й, д. 46</t>
  </si>
  <si>
    <t>545</t>
  </si>
  <si>
    <t>г. Радужный, мкр. 9-й, д. 47</t>
  </si>
  <si>
    <t>546</t>
  </si>
  <si>
    <t>пгт. Агириш, ул. Вокзальная, д. 9</t>
  </si>
  <si>
    <t>547</t>
  </si>
  <si>
    <t>пгт. Агириш, ул. Вокзальная, д. 11</t>
  </si>
  <si>
    <t>548</t>
  </si>
  <si>
    <t>пгт. Агириш, ул. Молодежная, д. 11</t>
  </si>
  <si>
    <t>549</t>
  </si>
  <si>
    <t>п. Алябьевский, ул. Коммунистическая, д. 16А</t>
  </si>
  <si>
    <t>550</t>
  </si>
  <si>
    <t>п. Алябьевский, ул. Коммунистическая, д. 18</t>
  </si>
  <si>
    <t>551</t>
  </si>
  <si>
    <t>п. Алябьевский, ул. Ленина, д. 7</t>
  </si>
  <si>
    <t>552</t>
  </si>
  <si>
    <t>п. Алябьевский, ул. Новоселов, д. 5</t>
  </si>
  <si>
    <t>553</t>
  </si>
  <si>
    <t>п. Алябьевский, ул. Токмянина, д. 1</t>
  </si>
  <si>
    <t>554</t>
  </si>
  <si>
    <t>555</t>
  </si>
  <si>
    <t>п. Алябьевский, ул. Токмянина, д. 6</t>
  </si>
  <si>
    <t>556</t>
  </si>
  <si>
    <t>пгт. Коммунистический, ул. Мира, д. 1Б</t>
  </si>
  <si>
    <t>557</t>
  </si>
  <si>
    <t>пгт. Малиновский, ул. Гагарина, д. 7</t>
  </si>
  <si>
    <t>558</t>
  </si>
  <si>
    <t>г. Советский, мкр. Нефтяник, д. 9</t>
  </si>
  <si>
    <t>559</t>
  </si>
  <si>
    <t>г. Советский, мкр. Нефтяник, д. 11</t>
  </si>
  <si>
    <t>560</t>
  </si>
  <si>
    <t>г. Советский, мкр. Нефтяник, д. 13</t>
  </si>
  <si>
    <t>561</t>
  </si>
  <si>
    <t>г. Советский, мкр. Нефтяник, д. 15</t>
  </si>
  <si>
    <t>562</t>
  </si>
  <si>
    <t>г. Советский, мкр. Нефтяник, д. 33</t>
  </si>
  <si>
    <t>563</t>
  </si>
  <si>
    <t>г. Советский, ул. Гагарина, д. 62</t>
  </si>
  <si>
    <t>564</t>
  </si>
  <si>
    <t>г. Советский, ул. Гагарина, д. 77</t>
  </si>
  <si>
    <t>565</t>
  </si>
  <si>
    <t>г. Советский, ул. Гастелло, д. 31</t>
  </si>
  <si>
    <t>566</t>
  </si>
  <si>
    <t>г. Советский, ул. Гастелло, д. 39А</t>
  </si>
  <si>
    <t>567</t>
  </si>
  <si>
    <t>г. Советский, ул. Калинина, д. 1</t>
  </si>
  <si>
    <t>568</t>
  </si>
  <si>
    <t>г. Советский, ул. Киевская, д. 27</t>
  </si>
  <si>
    <t>569</t>
  </si>
  <si>
    <t>г. Советский, ул. Киевская, д. 28</t>
  </si>
  <si>
    <t>570</t>
  </si>
  <si>
    <t>г. Советский, ул. Кирова, д. 20</t>
  </si>
  <si>
    <t>571</t>
  </si>
  <si>
    <t>г. Советский, ул. Макаренко, д. 6</t>
  </si>
  <si>
    <t>572</t>
  </si>
  <si>
    <t>г. Советский, ул. Макаренко, д. 52</t>
  </si>
  <si>
    <t>573</t>
  </si>
  <si>
    <t>г. Советский, ул. Октябрьская, д. 4</t>
  </si>
  <si>
    <t>574</t>
  </si>
  <si>
    <t>г. Советский, ул. Октябрьская, д. 6</t>
  </si>
  <si>
    <t>575</t>
  </si>
  <si>
    <t>г. Советский, ул. Припарковая, д. 1</t>
  </si>
  <si>
    <t>576</t>
  </si>
  <si>
    <t>г. Советский, ул. Припарковая, д. 2</t>
  </si>
  <si>
    <t>577</t>
  </si>
  <si>
    <t>г. Советский, ул. Строительная, д. 4</t>
  </si>
  <si>
    <t>578</t>
  </si>
  <si>
    <t>г. Советский, ул. Трассовиков, д. 2А</t>
  </si>
  <si>
    <t>579</t>
  </si>
  <si>
    <t>г. Советский, ул. Юбилейная, д. 52</t>
  </si>
  <si>
    <t>580</t>
  </si>
  <si>
    <t>г. Советский, ул. Юбилейная, д. 52А</t>
  </si>
  <si>
    <t>581</t>
  </si>
  <si>
    <t>г. Советский, ул. Юбилейная, д. 56</t>
  </si>
  <si>
    <t>582</t>
  </si>
  <si>
    <t>г. Советский, ул. Юбилейная, д. 73</t>
  </si>
  <si>
    <t>583</t>
  </si>
  <si>
    <t>г. Сургут, пр-кт. Комсомольский, д. 6</t>
  </si>
  <si>
    <t>584</t>
  </si>
  <si>
    <t>г. Сургут, пр-кт. Комсомольский, д. 6/1</t>
  </si>
  <si>
    <t>585</t>
  </si>
  <si>
    <t>г. Сургут, пр-кт. Комсомольский, д. 12</t>
  </si>
  <si>
    <t>586</t>
  </si>
  <si>
    <t>г. Сургут, пр-кт. Комсомольский, д. 12/1</t>
  </si>
  <si>
    <t>587</t>
  </si>
  <si>
    <t>г. Сургут, пр-кт. Комсомольский, д. 20/1</t>
  </si>
  <si>
    <t>588</t>
  </si>
  <si>
    <t>г. Сургут, пр-кт. Комсомольский, д. 21</t>
  </si>
  <si>
    <t>589</t>
  </si>
  <si>
    <t>г. Сургут, пр-кт. Комсомольский, д. 21/1</t>
  </si>
  <si>
    <t>590</t>
  </si>
  <si>
    <t>г. Сургут, пр-кт. Комсомольский, д. 25</t>
  </si>
  <si>
    <t>591</t>
  </si>
  <si>
    <t>г. Сургут, пр-кт. Комсомольский, д. 27/1</t>
  </si>
  <si>
    <t>592</t>
  </si>
  <si>
    <t>г. Сургут, пр-кт. Комсомольский, д. 44/2</t>
  </si>
  <si>
    <t>594</t>
  </si>
  <si>
    <t>595</t>
  </si>
  <si>
    <t>596</t>
  </si>
  <si>
    <t>597</t>
  </si>
  <si>
    <t>г. Сургут, пр-кт. Ленина, д. 35/1</t>
  </si>
  <si>
    <t>598</t>
  </si>
  <si>
    <t>г. Сургут, пр-кт. Ленина, д. 37</t>
  </si>
  <si>
    <t>599</t>
  </si>
  <si>
    <t>г. Сургут, пр-кт. Ленина, д. 37/1</t>
  </si>
  <si>
    <t>600</t>
  </si>
  <si>
    <t>г. Сургут, пр-кт. Ленина, д. 37/2</t>
  </si>
  <si>
    <t>601</t>
  </si>
  <si>
    <t>г. Сургут, пр-кт. Ленина, д. 39</t>
  </si>
  <si>
    <t>602</t>
  </si>
  <si>
    <t>г. Сургут, пр-кт. Ленина, д. 39/1</t>
  </si>
  <si>
    <t>603</t>
  </si>
  <si>
    <t>г. Сургут, пр-кт. Ленина, д. 42</t>
  </si>
  <si>
    <t>604</t>
  </si>
  <si>
    <t>г. Сургут, пр-кт. Ленина, д. 50</t>
  </si>
  <si>
    <t>605</t>
  </si>
  <si>
    <t>г. Сургут, пр-кт. Ленина, д. 52</t>
  </si>
  <si>
    <t>606</t>
  </si>
  <si>
    <t>г. Сургут, пр-кт. Ленина, д. 53</t>
  </si>
  <si>
    <t>607</t>
  </si>
  <si>
    <t>г. Сургут, пр-кт. Ленина, д. 54</t>
  </si>
  <si>
    <t>608</t>
  </si>
  <si>
    <t>г. Сургут, пр-кт. Ленина, д. 55</t>
  </si>
  <si>
    <t>609</t>
  </si>
  <si>
    <t>г. Сургут, пр-кт. Ленина, д. 56</t>
  </si>
  <si>
    <t>610</t>
  </si>
  <si>
    <t>г. Сургут, пр-кт. Мира, д. 4</t>
  </si>
  <si>
    <t>611</t>
  </si>
  <si>
    <t>г. Сургут, пр-кт. Мира, д. 4/1</t>
  </si>
  <si>
    <t>612</t>
  </si>
  <si>
    <t>г. Сургут, пр-кт. Мира, д. 10</t>
  </si>
  <si>
    <t>613</t>
  </si>
  <si>
    <t>г. Сургут, пр-кт. Мира, д. 16</t>
  </si>
  <si>
    <t>614</t>
  </si>
  <si>
    <t>г. Сургут, пр-кт. Мира, д. 17</t>
  </si>
  <si>
    <t>615</t>
  </si>
  <si>
    <t>г. Сургут, пр-кт. Мира, д. 30</t>
  </si>
  <si>
    <t>616</t>
  </si>
  <si>
    <t>г. Сургут, пр-кт. Мира, д. 39</t>
  </si>
  <si>
    <t>617</t>
  </si>
  <si>
    <t>г. Сургут, пр-кт. Набережный, д. 76</t>
  </si>
  <si>
    <t>618</t>
  </si>
  <si>
    <t>г. Сургут, пр-кт. Пролетарский, д. 14</t>
  </si>
  <si>
    <t>619</t>
  </si>
  <si>
    <t>г. Сургут, пр-кт. Пролетарский, д. 24</t>
  </si>
  <si>
    <t>620</t>
  </si>
  <si>
    <t>г. Сургут, пр-кт. Пролетарский, д. 26</t>
  </si>
  <si>
    <t>621</t>
  </si>
  <si>
    <t>г. Сургут, проезд Взлетный, д. 5</t>
  </si>
  <si>
    <t>622</t>
  </si>
  <si>
    <t>г. Сургут, проезд Взлетный, д. 5/1</t>
  </si>
  <si>
    <t>623</t>
  </si>
  <si>
    <t>г. Сургут, проезд Взлетный, д. 7</t>
  </si>
  <si>
    <t>624</t>
  </si>
  <si>
    <t>г. Сургут, проезд Дружбы, д. 9</t>
  </si>
  <si>
    <t>625</t>
  </si>
  <si>
    <t>г. Сургут, проезд Первопроходцев, д. 1</t>
  </si>
  <si>
    <t>626</t>
  </si>
  <si>
    <t>г. Сургут, проезд Первопроходцев, д. 7/1</t>
  </si>
  <si>
    <t>627</t>
  </si>
  <si>
    <t>г. Сургут, проезд Первопроходцев, д. 8</t>
  </si>
  <si>
    <t>628</t>
  </si>
  <si>
    <t>г. Сургут, проезд Первопроходцев, д. 11</t>
  </si>
  <si>
    <t>629</t>
  </si>
  <si>
    <t>г. Сургут, проезд Первопроходцев, д. 11/2</t>
  </si>
  <si>
    <t>630</t>
  </si>
  <si>
    <t>г. Сургут, проезд Первопроходцев, д. 14</t>
  </si>
  <si>
    <t>631</t>
  </si>
  <si>
    <t>г. Сургут, ул. 30 лет Победы, д. 1А</t>
  </si>
  <si>
    <t>632</t>
  </si>
  <si>
    <t>г. Сургут, ул. 30 лет Победы, д. 3А</t>
  </si>
  <si>
    <t>633</t>
  </si>
  <si>
    <t>634</t>
  </si>
  <si>
    <t>г. Сургут, ул. 50 лет ВЛКСМ, д. 2/2</t>
  </si>
  <si>
    <t>635</t>
  </si>
  <si>
    <t>г. Сургут, ул. 50 лет ВЛКСМ, д. 4</t>
  </si>
  <si>
    <t>636</t>
  </si>
  <si>
    <t>г. Сургут, ул. 50 лет ВЛКСМ, д. 6А</t>
  </si>
  <si>
    <t>637</t>
  </si>
  <si>
    <t>г. Сургут, ул. 50 лет ВЛКСМ, д. 7</t>
  </si>
  <si>
    <t>638</t>
  </si>
  <si>
    <t>г. Сургут, ул. 50 лет ВЛКСМ, д. 13</t>
  </si>
  <si>
    <t>639</t>
  </si>
  <si>
    <t>г. Сургут, ул. Аэрофлотская, д. 13</t>
  </si>
  <si>
    <t>640</t>
  </si>
  <si>
    <t>г. Сургут, ул. Аэрофлотская, д. 15</t>
  </si>
  <si>
    <t>641</t>
  </si>
  <si>
    <t>г. Сургут, ул. Быстринская, д. 6</t>
  </si>
  <si>
    <t>642</t>
  </si>
  <si>
    <t>643</t>
  </si>
  <si>
    <t>г. Сургут, ул. Гагарина, д. 14</t>
  </si>
  <si>
    <t>644</t>
  </si>
  <si>
    <t>г. Сургут, ул. Гагарина, д. 24</t>
  </si>
  <si>
    <t>645</t>
  </si>
  <si>
    <t>г. Сургут, ул. Гагарина, д. 26</t>
  </si>
  <si>
    <t>646</t>
  </si>
  <si>
    <t>г. Сургут, ул. Генерала Иванова, д. 7</t>
  </si>
  <si>
    <t>647</t>
  </si>
  <si>
    <t>г. Сургут, ул. Григория Кукуевицкого, д. 2</t>
  </si>
  <si>
    <t>648</t>
  </si>
  <si>
    <t>г. Сургут, ул. Григория Кукуевицкого, д. 4</t>
  </si>
  <si>
    <t>649</t>
  </si>
  <si>
    <t>г. Сургут, ул. Дзержинского, д. 1</t>
  </si>
  <si>
    <t>650</t>
  </si>
  <si>
    <t>г. Сургут, ул. Дзержинского, д. 3А</t>
  </si>
  <si>
    <t>651</t>
  </si>
  <si>
    <t>г. Сургут, ул. Дзержинского, д. 3Б</t>
  </si>
  <si>
    <t>652</t>
  </si>
  <si>
    <t>г. Сургут, ул. Дзержинского, д. 4</t>
  </si>
  <si>
    <t>653</t>
  </si>
  <si>
    <t>г. Сургут, ул. Дзержинского, д. 7/1</t>
  </si>
  <si>
    <t>654</t>
  </si>
  <si>
    <t>г. Сургут, ул. Дзержинского, д. 7/2</t>
  </si>
  <si>
    <t>655</t>
  </si>
  <si>
    <t>г. Сургут, ул. Дзержинского, д. 7/3</t>
  </si>
  <si>
    <t>656</t>
  </si>
  <si>
    <t>г. Сургут, ул. Дзержинского, д. 9/1</t>
  </si>
  <si>
    <t>657</t>
  </si>
  <si>
    <t>г. Сургут, ул. Дзержинского, д. 9/2</t>
  </si>
  <si>
    <t>658</t>
  </si>
  <si>
    <t>г. Сургут, ул. Дзержинского, д. 13/1</t>
  </si>
  <si>
    <t>659</t>
  </si>
  <si>
    <t>г. Сургут, ул. Дзержинского, д. 14А</t>
  </si>
  <si>
    <t>660</t>
  </si>
  <si>
    <t>г. Сургут, ул. Дзержинского, д. 14Б</t>
  </si>
  <si>
    <t>661</t>
  </si>
  <si>
    <t>г. Сургут, ул. Дзержинского, д. 15</t>
  </si>
  <si>
    <t>662</t>
  </si>
  <si>
    <t>г. Сургут, ул. Дзержинского, д. 16В</t>
  </si>
  <si>
    <t>663</t>
  </si>
  <si>
    <t>г. Сургут, ул. Крылова, д. 21</t>
  </si>
  <si>
    <t>664</t>
  </si>
  <si>
    <t>г. Сургут, ул. Крылова, д. 25</t>
  </si>
  <si>
    <t>665</t>
  </si>
  <si>
    <t>г. Сургут, ул. Крылова, д. 39</t>
  </si>
  <si>
    <t>666</t>
  </si>
  <si>
    <t>г. Сургут, ул. Крылова, д. 43</t>
  </si>
  <si>
    <t>667</t>
  </si>
  <si>
    <t>г. Сургут, ул. Ленинградская, д. 1</t>
  </si>
  <si>
    <t>668</t>
  </si>
  <si>
    <t>669</t>
  </si>
  <si>
    <t>г. Сургут, ул. Лермонтова, д. 4</t>
  </si>
  <si>
    <t>670</t>
  </si>
  <si>
    <t>г. Сургут, ул. Лермонтова, д. 4/1</t>
  </si>
  <si>
    <t>671</t>
  </si>
  <si>
    <t>г. Сургут, ул. Лермонтова, д. 4/2</t>
  </si>
  <si>
    <t>672</t>
  </si>
  <si>
    <t>г. Сургут, ул. Лермонтова, д. 6</t>
  </si>
  <si>
    <t>673</t>
  </si>
  <si>
    <t>г. Сургут, ул. Лермонтова, д. 6/2</t>
  </si>
  <si>
    <t>674</t>
  </si>
  <si>
    <t>г. Сургут, ул. Лермонтова, д. 6/3</t>
  </si>
  <si>
    <t>675</t>
  </si>
  <si>
    <t>г. Сургут, ул. Магистральная, д. 10</t>
  </si>
  <si>
    <t>676</t>
  </si>
  <si>
    <t>г. Сургут, ул. Магистральная, д. 32</t>
  </si>
  <si>
    <t>677</t>
  </si>
  <si>
    <t>г. Сургут, ул. Магистральная, д. 34</t>
  </si>
  <si>
    <t>678</t>
  </si>
  <si>
    <t>г. Сургут, ул. Магистральная, д. 36</t>
  </si>
  <si>
    <t>679</t>
  </si>
  <si>
    <t>г. Сургут, ул. Майская, д. 13/1</t>
  </si>
  <si>
    <t>680</t>
  </si>
  <si>
    <t>г. Сургут, ул. Майская, д. 13/2</t>
  </si>
  <si>
    <t>681</t>
  </si>
  <si>
    <t>г. Сургут, ул. Маяковского, д. 16</t>
  </si>
  <si>
    <t>682</t>
  </si>
  <si>
    <t>г. Сургут, ул. Маяковского, д. 27/1</t>
  </si>
  <si>
    <t>683</t>
  </si>
  <si>
    <t>г. Сургут, ул. Маяковского, д. 39</t>
  </si>
  <si>
    <t>684</t>
  </si>
  <si>
    <t>г. Сургут, ул. Маяковского, д. 47</t>
  </si>
  <si>
    <t>685</t>
  </si>
  <si>
    <t>г. Сургут, ул. Маяковского, д. 47КОРП1</t>
  </si>
  <si>
    <t>686</t>
  </si>
  <si>
    <t>г. Сургут, ул. Маяковского, д. 49</t>
  </si>
  <si>
    <t>687</t>
  </si>
  <si>
    <t>г. Сургут, ул. Маяковского, д. 49КОРП1</t>
  </si>
  <si>
    <t>688</t>
  </si>
  <si>
    <t>689</t>
  </si>
  <si>
    <t>г. Сургут, ул. Мелик-Карамова, д. 25/1</t>
  </si>
  <si>
    <t>690</t>
  </si>
  <si>
    <t>г. Сургут, ул. Мелик-Карамова, д. 25/2</t>
  </si>
  <si>
    <t>691</t>
  </si>
  <si>
    <t>692</t>
  </si>
  <si>
    <t>г. Сургут, ул. Мелик-Карамова, д. 74А</t>
  </si>
  <si>
    <t>693</t>
  </si>
  <si>
    <t>г. Сургут, ул. Мелик-Карамова, д. 76В</t>
  </si>
  <si>
    <t>694</t>
  </si>
  <si>
    <t>г. Сургут, ул. Мечникова, д. 11</t>
  </si>
  <si>
    <t>695</t>
  </si>
  <si>
    <t>г. Сургут, ул. Московская, д. 34</t>
  </si>
  <si>
    <t>696</t>
  </si>
  <si>
    <t>г. Сургут, ул. Нагорная, д. 3</t>
  </si>
  <si>
    <t>697</t>
  </si>
  <si>
    <t>г. Сургут, ул. Нагорная, д. 13</t>
  </si>
  <si>
    <t>698</t>
  </si>
  <si>
    <t>г. Сургут, ул. Островского, д. 2</t>
  </si>
  <si>
    <t>699</t>
  </si>
  <si>
    <t>г. Сургут, ул. Островского, д. 8</t>
  </si>
  <si>
    <t>700</t>
  </si>
  <si>
    <t>г. Сургут, ул. Островского, д. 9</t>
  </si>
  <si>
    <t>701</t>
  </si>
  <si>
    <t>г. Сургут, ул. Островского, д. 9/1</t>
  </si>
  <si>
    <t>702</t>
  </si>
  <si>
    <t>г. Сургут, ул. Островского, д. 19</t>
  </si>
  <si>
    <t>703</t>
  </si>
  <si>
    <t>г. Сургут, ул. Островского, д. 21/1</t>
  </si>
  <si>
    <t>704</t>
  </si>
  <si>
    <t>г. Сургут, ул. Островского, д. 21А</t>
  </si>
  <si>
    <t>705</t>
  </si>
  <si>
    <t>г. Сургут, ул. Островского, д. 24</t>
  </si>
  <si>
    <t>706</t>
  </si>
  <si>
    <t>г. Сургут, ул. Островского, д. 26КОРП1</t>
  </si>
  <si>
    <t>707</t>
  </si>
  <si>
    <t>г. Сургут, ул. Островского, д. 29</t>
  </si>
  <si>
    <t>708</t>
  </si>
  <si>
    <t>г. Сургут, ул. Островского, д. 40</t>
  </si>
  <si>
    <t>709</t>
  </si>
  <si>
    <t>г. Сургут, ул. Привокзальная, д. 2</t>
  </si>
  <si>
    <t>710</t>
  </si>
  <si>
    <t>г. Сургут, ул. Привокзальная, д. 4А</t>
  </si>
  <si>
    <t>711</t>
  </si>
  <si>
    <t>г. Сургут, ул. Привокзальная, д. 9</t>
  </si>
  <si>
    <t>712</t>
  </si>
  <si>
    <t>г. Сургут, ул. Привокзальная, д. 26</t>
  </si>
  <si>
    <t>713</t>
  </si>
  <si>
    <t>г. Сургут, ул. Просвещения, д. 27</t>
  </si>
  <si>
    <t>714</t>
  </si>
  <si>
    <t>г. Сургут, ул. Просвещения, д. 29</t>
  </si>
  <si>
    <t>715</t>
  </si>
  <si>
    <t>г. Сургут, ул. Просвещения, д. 29/1</t>
  </si>
  <si>
    <t>716</t>
  </si>
  <si>
    <t>г. Сургут, ул. Просвещения, д. 35</t>
  </si>
  <si>
    <t>717</t>
  </si>
  <si>
    <t>г. Сургут, ул. Просвещения, д. 37</t>
  </si>
  <si>
    <t>718</t>
  </si>
  <si>
    <t>г. Сургут, ул. Профсоюзов, д. 50</t>
  </si>
  <si>
    <t>719</t>
  </si>
  <si>
    <t>г. Сургут, ул. Пушкина, д. 8</t>
  </si>
  <si>
    <t>720</t>
  </si>
  <si>
    <t>г. Сургут, ул. Пушкина, д. 8/1</t>
  </si>
  <si>
    <t>721</t>
  </si>
  <si>
    <t>г. Сургут, ул. Пушкина, д. 8/3</t>
  </si>
  <si>
    <t>722</t>
  </si>
  <si>
    <t>г. Сургут, ул. Пушкина, д. 14</t>
  </si>
  <si>
    <t>723</t>
  </si>
  <si>
    <t>г. Сургут, ул. Пушкина, д. 14КОРП1</t>
  </si>
  <si>
    <t>724</t>
  </si>
  <si>
    <t>г. Сургут, ул. Пушкина, д. 18/1</t>
  </si>
  <si>
    <t>725</t>
  </si>
  <si>
    <t>г. Сургут, ул. Пушкина, д. 22</t>
  </si>
  <si>
    <t>726</t>
  </si>
  <si>
    <t>г. Сургут, ул. Пушкина, д. 24</t>
  </si>
  <si>
    <t>727</t>
  </si>
  <si>
    <t>г. Сургут, ул. Республики, д. 65</t>
  </si>
  <si>
    <t>728</t>
  </si>
  <si>
    <t>г. Сургут, ул. Республики, д. 67</t>
  </si>
  <si>
    <t>729</t>
  </si>
  <si>
    <t>г. Сургут, ул. Республики, д. 70</t>
  </si>
  <si>
    <t>730</t>
  </si>
  <si>
    <t>г. Сургут, ул. Толстого, д. 16</t>
  </si>
  <si>
    <t>731</t>
  </si>
  <si>
    <t>г. Сургут, ул. Толстого, д. 18</t>
  </si>
  <si>
    <t>732</t>
  </si>
  <si>
    <t>г. Сургут, ул. Толстого, д. 22</t>
  </si>
  <si>
    <t>733</t>
  </si>
  <si>
    <t>г. Сургут, ул. Федорова, д. 59</t>
  </si>
  <si>
    <t>734</t>
  </si>
  <si>
    <t>735</t>
  </si>
  <si>
    <t>г. Сургут, ул. Энгельса, д. 9</t>
  </si>
  <si>
    <t>736</t>
  </si>
  <si>
    <t>г. Сургут, ул. Энергетиков, д. 3</t>
  </si>
  <si>
    <t>737</t>
  </si>
  <si>
    <t>г. Сургут, ул. Энергетиков, д. 3/1</t>
  </si>
  <si>
    <t>г. Сургут, ул. Энергетиков, д. 3/2</t>
  </si>
  <si>
    <t>г. Сургут, ул. Энергетиков, д. 7/1</t>
  </si>
  <si>
    <t>г. Сургут, ул. Энергетиков, д. 11/1</t>
  </si>
  <si>
    <t>г. Сургут, ул. Энергетиков, д. 17</t>
  </si>
  <si>
    <t>г. Сургут, ул. Энергетиков, д. 26</t>
  </si>
  <si>
    <t>г. Сургут, ул. Энергетиков, д. 26/1</t>
  </si>
  <si>
    <t>г. Сургут, ул. Энтузиастов, д. 37</t>
  </si>
  <si>
    <t>г. Сургут, ул. Энтузиастов, д. 44</t>
  </si>
  <si>
    <t>746</t>
  </si>
  <si>
    <t>г. Сургут, ул. Югорская, д. 7</t>
  </si>
  <si>
    <t>747</t>
  </si>
  <si>
    <t>748</t>
  </si>
  <si>
    <t>г. Сургут, ул. Югорская, д. 18</t>
  </si>
  <si>
    <t>749</t>
  </si>
  <si>
    <t>г. Сургут, ул. Югорская, д. 22</t>
  </si>
  <si>
    <t>750</t>
  </si>
  <si>
    <t>пгт. Барсово, ул. Апрельская, д. 7</t>
  </si>
  <si>
    <t>751</t>
  </si>
  <si>
    <t>пгт. Барсово, ул. Обская, д. 32</t>
  </si>
  <si>
    <t>752</t>
  </si>
  <si>
    <t>пгт. Барсово, ул. Обская, д. 34</t>
  </si>
  <si>
    <t>753</t>
  </si>
  <si>
    <t>пгт. Барсово, ул. Щемелева, д. 12</t>
  </si>
  <si>
    <t>754</t>
  </si>
  <si>
    <t>пгт. Белый Яр, мкр. 1-й, д. 3</t>
  </si>
  <si>
    <t>755</t>
  </si>
  <si>
    <t>пгт. Белый Яр, мкр. 1-й, д. 4</t>
  </si>
  <si>
    <t>756</t>
  </si>
  <si>
    <t>пгт. Белый Яр, мкр. 1-й, д. 5</t>
  </si>
  <si>
    <t>757</t>
  </si>
  <si>
    <t>пгт. Белый Яр, мкр. 1-й, д. 6</t>
  </si>
  <si>
    <t>758</t>
  </si>
  <si>
    <t>пгт. Белый Яр, ул. Лесная, д. 26</t>
  </si>
  <si>
    <t>759</t>
  </si>
  <si>
    <t>пгт. Белый Яр, ул. Маяковского, д. 3</t>
  </si>
  <si>
    <t>760</t>
  </si>
  <si>
    <t>пгт. Белый Яр, ул. Некрасова, д. 2</t>
  </si>
  <si>
    <t>761</t>
  </si>
  <si>
    <t>пгт. Белый Яр, ул. Фадеева, д. 2</t>
  </si>
  <si>
    <t>762</t>
  </si>
  <si>
    <t>пгт. Белый Яр, ул. Фадеева, д. 14/1</t>
  </si>
  <si>
    <t>763</t>
  </si>
  <si>
    <t>пгт. Белый Яр, ул. Фадеева, д. 17</t>
  </si>
  <si>
    <t>764</t>
  </si>
  <si>
    <t>пгт. Белый Яр, ул. Фадеева, д. 19</t>
  </si>
  <si>
    <t>765</t>
  </si>
  <si>
    <t>пгт. Белый Яр, ул. Шукшина, д. 10</t>
  </si>
  <si>
    <t>766</t>
  </si>
  <si>
    <t>пгт. Белый Яр, ул. Шукшина, д. 18</t>
  </si>
  <si>
    <t>767</t>
  </si>
  <si>
    <t>с. Локосово, ул. Балуева, д. 26</t>
  </si>
  <si>
    <t>768</t>
  </si>
  <si>
    <t>с. Локосово, ул. Заводская, д. 3КОРП2</t>
  </si>
  <si>
    <t>769</t>
  </si>
  <si>
    <t>с. Локосово, ул. Заводская, д. 5</t>
  </si>
  <si>
    <t>770</t>
  </si>
  <si>
    <t>г. Лянтор, мкр. 4-й, д. 1</t>
  </si>
  <si>
    <t>771</t>
  </si>
  <si>
    <t>г. Лянтор, мкр. 4-й, д. 9</t>
  </si>
  <si>
    <t>772</t>
  </si>
  <si>
    <t>г. Лянтор, мкр. 4-й, д. 11</t>
  </si>
  <si>
    <t>773</t>
  </si>
  <si>
    <t>г. Лянтор, мкр. 4-й, д. 13</t>
  </si>
  <si>
    <t>774</t>
  </si>
  <si>
    <t>г. Лянтор, мкр. 4-й, д. 14</t>
  </si>
  <si>
    <t>775</t>
  </si>
  <si>
    <t>г. Лянтор, мкр. 4-й, д. 30</t>
  </si>
  <si>
    <t>776</t>
  </si>
  <si>
    <t>г. Лянтор, мкр. 6-й, д. 37</t>
  </si>
  <si>
    <t>777</t>
  </si>
  <si>
    <t>г. Лянтор, мкр. 6-й, д. 105</t>
  </si>
  <si>
    <t>778</t>
  </si>
  <si>
    <t>г. Лянтор, мкр. 6а, д. 76</t>
  </si>
  <si>
    <t>779</t>
  </si>
  <si>
    <t>г. Лянтор, мкр. 6а, д. 84</t>
  </si>
  <si>
    <t>780</t>
  </si>
  <si>
    <t>г. Лянтор, мкр. 6а, д. 89</t>
  </si>
  <si>
    <t>781</t>
  </si>
  <si>
    <t>г. Лянтор, мкр. 6а, д. 90</t>
  </si>
  <si>
    <t>782</t>
  </si>
  <si>
    <t>г. Лянтор, мкр. 6а, д. 92</t>
  </si>
  <si>
    <t>783</t>
  </si>
  <si>
    <t>г. Лянтор, мкр. 6а, д. 93</t>
  </si>
  <si>
    <t>784</t>
  </si>
  <si>
    <t>г. Лянтор, ул. Набережная, д. 22</t>
  </si>
  <si>
    <t>785</t>
  </si>
  <si>
    <t>г. Лянтор, ул. Набережная, д. 24</t>
  </si>
  <si>
    <t>786</t>
  </si>
  <si>
    <t>г. Лянтор, ул. Назаргалеева, д. 26</t>
  </si>
  <si>
    <t>787</t>
  </si>
  <si>
    <t>г. Лянтор, ул. Назаргалеева, д. 30</t>
  </si>
  <si>
    <t>788</t>
  </si>
  <si>
    <t>г. Лянтор, ул. Назаргалеева, д. 32</t>
  </si>
  <si>
    <t>г. Лянтор, ул. Согласия, д. 1</t>
  </si>
  <si>
    <t>г. Лянтор, ул. Согласия, д. 2</t>
  </si>
  <si>
    <t>791</t>
  </si>
  <si>
    <t>г. Лянтор, ул. Согласия, д. 3</t>
  </si>
  <si>
    <t>г. Лянтор, ул. Согласия, д. 4</t>
  </si>
  <si>
    <t>793</t>
  </si>
  <si>
    <t>г. Лянтор, ул. Согласия, д. 5</t>
  </si>
  <si>
    <t>794</t>
  </si>
  <si>
    <t>г. Лянтор, ул. Согласия, д. 6</t>
  </si>
  <si>
    <t>795</t>
  </si>
  <si>
    <t>п. Нижнесортымский, ул. Автомобилистов, д. 3</t>
  </si>
  <si>
    <t>796</t>
  </si>
  <si>
    <t>п. Нижнесортымский, ул. Автомобилистов, д. 5</t>
  </si>
  <si>
    <t>797</t>
  </si>
  <si>
    <t>п. Нижнесортымский, ул. Автомобилистов, д. 7</t>
  </si>
  <si>
    <t>798</t>
  </si>
  <si>
    <t>п. Нижнесортымский, ул. Автомобилистов, д. 9</t>
  </si>
  <si>
    <t>799</t>
  </si>
  <si>
    <t>п. Нижнесортымский, ул. Нефтяников, д. 14</t>
  </si>
  <si>
    <t>800</t>
  </si>
  <si>
    <t>п. Нижнесортымский, ул. Северная, д. 13</t>
  </si>
  <si>
    <t>801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</si>
  <si>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</si>
  <si>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</si>
  <si>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</si>
  <si>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21</t>
  </si>
  <si>
    <t>п. Нижнесортымский, ул. Северная, д. 22</t>
  </si>
  <si>
    <t>806</t>
  </si>
  <si>
    <t>п. Нижнесортымский, ул. Северная, д. 23</t>
  </si>
  <si>
    <t>807</t>
  </si>
  <si>
    <t>п. Нижнесортымский, ул. Северная, д. 24</t>
  </si>
  <si>
    <t>п. Нижнесортымский, ул. Северная, д. 27</t>
  </si>
  <si>
    <t>809</t>
  </si>
  <si>
    <t>п. Нижнесортымский, ул. Северная, д. 31</t>
  </si>
  <si>
    <t>810</t>
  </si>
  <si>
    <t>п. Нижнесортымский, ул. Северная, д. 32</t>
  </si>
  <si>
    <t>811</t>
  </si>
  <si>
    <t>п. Нижнесортымский, ул. Северная, д. 33</t>
  </si>
  <si>
    <t>812</t>
  </si>
  <si>
    <t>п. Нижнесортымский, ул. Сортымская, д. 6</t>
  </si>
  <si>
    <t>813</t>
  </si>
  <si>
    <t>п. Солнечный, пер. Трассовый, д. 6А</t>
  </si>
  <si>
    <t>п. Солнечный, ул. Сибирская, д. 10А</t>
  </si>
  <si>
    <t>815</t>
  </si>
  <si>
    <t>п. Ульт-Ягун, ул. 35 лет Победы, д. 8А</t>
  </si>
  <si>
    <t>816</t>
  </si>
  <si>
    <t>п. Ульт-Ягун, ул. 35 лет Победы, д. 9А</t>
  </si>
  <si>
    <t>817</t>
  </si>
  <si>
    <t>п. Ульт-Ягун, ул. 35 лет Победы, д. 10</t>
  </si>
  <si>
    <t>818</t>
  </si>
  <si>
    <t>п. Ульт-Ягун, ул. 35 лет Победы, д. 11</t>
  </si>
  <si>
    <t>819</t>
  </si>
  <si>
    <t>п. Ульт-Ягун, ул. 35 лет Победы, д. 11А</t>
  </si>
  <si>
    <t>820</t>
  </si>
  <si>
    <t>пгт. Федоровский, пер. Парковый, д. 1</t>
  </si>
  <si>
    <t>821</t>
  </si>
  <si>
    <t>пгт. Федоровский, пер. Парковый, д. 3</t>
  </si>
  <si>
    <t>822</t>
  </si>
  <si>
    <t>пгт. Федоровский, пер. Парковый, д. 9</t>
  </si>
  <si>
    <t>823</t>
  </si>
  <si>
    <t>пгт. Федоровский, пер. Парковый, д. 11</t>
  </si>
  <si>
    <t>824</t>
  </si>
  <si>
    <t>пгт. Федоровский, пер. Центральный, д. 13</t>
  </si>
  <si>
    <t>825</t>
  </si>
  <si>
    <t>пгт. Федоровский, ул. Ленина, д. 5А</t>
  </si>
  <si>
    <t>826</t>
  </si>
  <si>
    <t>пгт. Федоровский, ул. Ленина, д. 11</t>
  </si>
  <si>
    <t>827</t>
  </si>
  <si>
    <t>пгт. Федоровский, ул. Ленина, д. 13А</t>
  </si>
  <si>
    <t>828</t>
  </si>
  <si>
    <t>пгт. Федоровский, ул. Ленина, д. 14</t>
  </si>
  <si>
    <t>829</t>
  </si>
  <si>
    <t>пгт. Федоровский, ул. Ленина, д. 19А</t>
  </si>
  <si>
    <t>830</t>
  </si>
  <si>
    <t>пгт. Федоровский, ул. Ленина, д. 27А</t>
  </si>
  <si>
    <t>831</t>
  </si>
  <si>
    <t>пгт. Федоровский, ул. Ломоносова, д. 16</t>
  </si>
  <si>
    <t>832</t>
  </si>
  <si>
    <t>пгт. Федоровский, ул. Ломоносова, д. 18</t>
  </si>
  <si>
    <t>833</t>
  </si>
  <si>
    <t>пгт. Федоровский, ул. Ломоносова, д. 20</t>
  </si>
  <si>
    <t>834</t>
  </si>
  <si>
    <t>пгт. Федоровский, ул. Моховая, д. 11</t>
  </si>
  <si>
    <t>835</t>
  </si>
  <si>
    <t>пгт. Федоровский, ул. Пионерная, д. 31А</t>
  </si>
  <si>
    <t>836</t>
  </si>
  <si>
    <t>пгт. Федоровский, ул. Пионерная, д. 61</t>
  </si>
  <si>
    <t>837</t>
  </si>
  <si>
    <t>пгт. Федоровский, ул. Савуйская, д. 7</t>
  </si>
  <si>
    <t>839</t>
  </si>
  <si>
    <t>пгт. Федоровский, ул. Строителей, д. 21</t>
  </si>
  <si>
    <t>840</t>
  </si>
  <si>
    <t>пгт. Федоровский, ул. Строителей, д. 23</t>
  </si>
  <si>
    <t>841</t>
  </si>
  <si>
    <t>пгт. Федоровский, ул. Строителей, д. 27</t>
  </si>
  <si>
    <t>842</t>
  </si>
  <si>
    <t>пгт. Федоровский, ул. Федорова, д. 1</t>
  </si>
  <si>
    <t>843</t>
  </si>
  <si>
    <t>пгт. Федоровский, ул. Федорова, д. 3Б</t>
  </si>
  <si>
    <t>844</t>
  </si>
  <si>
    <t>пгт. Федоровский, ул. Федорова, д. 7А</t>
  </si>
  <si>
    <t>845</t>
  </si>
  <si>
    <t>г. Урай, мкр. 1А, д. 76</t>
  </si>
  <si>
    <t>846</t>
  </si>
  <si>
    <t>г. Урай, мкр. 1А, д. 80</t>
  </si>
  <si>
    <t>847</t>
  </si>
  <si>
    <t>г. Урай, мкр. 2, д. 29</t>
  </si>
  <si>
    <t>848</t>
  </si>
  <si>
    <t>г. Урай, мкр. 2, д. 31</t>
  </si>
  <si>
    <t>849</t>
  </si>
  <si>
    <t>г. Урай, мкр. 2, д. 33</t>
  </si>
  <si>
    <t>850</t>
  </si>
  <si>
    <t>г. Урай, мкр. 2, д. 34</t>
  </si>
  <si>
    <t>851</t>
  </si>
  <si>
    <t>г. Урай, мкр. 2, д. 39</t>
  </si>
  <si>
    <t>852</t>
  </si>
  <si>
    <t>853</t>
  </si>
  <si>
    <t>854</t>
  </si>
  <si>
    <t>г. Урай, мкр. 2, д. 55</t>
  </si>
  <si>
    <t>855</t>
  </si>
  <si>
    <t>856</t>
  </si>
  <si>
    <t>г. Урай, мкр. 2, д. 102</t>
  </si>
  <si>
    <t>857</t>
  </si>
  <si>
    <t>г. Урай, мкр. 2, д. 103</t>
  </si>
  <si>
    <t>858</t>
  </si>
  <si>
    <t>г. Урай, мкр. 3, д. 3</t>
  </si>
  <si>
    <t>859</t>
  </si>
  <si>
    <t>г. Урай, мкр. 3, д. 6А</t>
  </si>
  <si>
    <t>860</t>
  </si>
  <si>
    <t>г. Урай, мкр. 3, д. 7</t>
  </si>
  <si>
    <t>861</t>
  </si>
  <si>
    <t>г. Урай, мкр. 3, д. 8</t>
  </si>
  <si>
    <t>862</t>
  </si>
  <si>
    <t>г. Урай, мкр. 3, д. 9</t>
  </si>
  <si>
    <t>863</t>
  </si>
  <si>
    <t>г. Урай, мкр. 3, д. 10</t>
  </si>
  <si>
    <t>864</t>
  </si>
  <si>
    <t>г. Урай, мкр. 3, д. 11</t>
  </si>
  <si>
    <t>865</t>
  </si>
  <si>
    <t>г. Урай, мкр. 3, д. 12</t>
  </si>
  <si>
    <t>866</t>
  </si>
  <si>
    <t>г. Урай, мкр. 3, д. 13</t>
  </si>
  <si>
    <t>867</t>
  </si>
  <si>
    <t>г. Урай, мкр. 3, д. 14</t>
  </si>
  <si>
    <t>868</t>
  </si>
  <si>
    <t>г. Урай, мкр. 3, д. 15</t>
  </si>
  <si>
    <t>869</t>
  </si>
  <si>
    <t>г. Урай, мкр. 3, д. 17</t>
  </si>
  <si>
    <t>870</t>
  </si>
  <si>
    <t>г. Урай, мкр. 3, д. 21</t>
  </si>
  <si>
    <t>871</t>
  </si>
  <si>
    <t>г. Урай, мкр. 3, д. 24</t>
  </si>
  <si>
    <t>872</t>
  </si>
  <si>
    <t>г. Урай, мкр. 3, д. 31</t>
  </si>
  <si>
    <t>873</t>
  </si>
  <si>
    <t>874</t>
  </si>
  <si>
    <t>875</t>
  </si>
  <si>
    <t>г. Ханты-Мансийск, ул. Бориса Щербины, д. 7</t>
  </si>
  <si>
    <t>876</t>
  </si>
  <si>
    <t>г. Ханты-Мансийск, ул. Водопроводная, д. 35</t>
  </si>
  <si>
    <t>879</t>
  </si>
  <si>
    <t>г. Ханты-Мансийск, ул. Гагарина, д. 65</t>
  </si>
  <si>
    <t>г. Ханты-Мансийск, ул. Дзержинского, д. 41А</t>
  </si>
  <si>
    <t>г. Ханты-Мансийск, ул. Доронина, д. 28</t>
  </si>
  <si>
    <t>г. Ханты-Мансийск, ул. Доронина, д. 30</t>
  </si>
  <si>
    <t>г. Ханты-Мансийск, ул. Заводская, д. 8А</t>
  </si>
  <si>
    <t>г. Ханты-Мансийск, ул. Калинина, д. 18</t>
  </si>
  <si>
    <t>г. Ханты-Мансийск, ул. Калинина, д. 22А</t>
  </si>
  <si>
    <t>г. Ханты-Мансийск, ул. Кирова, д. 35</t>
  </si>
  <si>
    <t>г. Ханты-Мансийск, ул. Комсомольская, д. 29</t>
  </si>
  <si>
    <t>г. Ханты-Мансийск, ул. Красноармейская, д. 4</t>
  </si>
  <si>
    <t>г. Ханты-Мансийск, ул. Красноармейская, д. 24</t>
  </si>
  <si>
    <t>г. Ханты-Мансийск, ул. Красноармейская, д. 27</t>
  </si>
  <si>
    <t>г. Ханты-Мансийск, ул. Крупской, д. 21</t>
  </si>
  <si>
    <t>г. Ханты-Мансийск, ул. Ленина, д. 64</t>
  </si>
  <si>
    <t>г. Ханты-Мансийск, ул. Маяковского, д. 7</t>
  </si>
  <si>
    <t>г. Ханты-Мансийск, ул. Маяковского, д. 9</t>
  </si>
  <si>
    <t>г. Ханты-Мансийск, ул. Менделеева, д. 3</t>
  </si>
  <si>
    <t>г. Ханты-Мансийск, ул. Мира, д. 41</t>
  </si>
  <si>
    <t>г. Ханты-Мансийск, ул. Мира, д. 51</t>
  </si>
  <si>
    <t>г. Ханты-Мансийск, ул. Мира, д. 52А</t>
  </si>
  <si>
    <t>г. Ханты-Мансийск, ул. Мира, д. 68</t>
  </si>
  <si>
    <t>г. Ханты-Мансийск, ул. Мира, д. 127А</t>
  </si>
  <si>
    <t>г. Ханты-Мансийск, ул. Молодежная, д. 3</t>
  </si>
  <si>
    <t>г. Ханты-Мансийск, ул. Молодежная, д. 5</t>
  </si>
  <si>
    <t>г. Ханты-Мансийск, ул. Молодежная, д. 7</t>
  </si>
  <si>
    <t>г. Ханты-Мансийск, ул. Объездная, д. 10</t>
  </si>
  <si>
    <t>г. Ханты-Мансийск, ул. Осенняя, д. 3</t>
  </si>
  <si>
    <t>г. Ханты-Мансийск, ул. Пионерская, д. 25</t>
  </si>
  <si>
    <t>г. Ханты-Мансийск, ул. Пионерская, д. 115</t>
  </si>
  <si>
    <t>г. Ханты-Мансийск, ул. Посадская, д. 6</t>
  </si>
  <si>
    <t>г. Ханты-Мансийск, ул. Пристанская, д. 11</t>
  </si>
  <si>
    <t>г. Ханты-Мансийск, ул. Рознина, д. 46</t>
  </si>
  <si>
    <t>г. Ханты-Мансийск, ул. Рознина, д. 124</t>
  </si>
  <si>
    <t>г. Ханты-Мансийск, ул. Свободы, д. 28</t>
  </si>
  <si>
    <t>г. Ханты-Мансийск, ул. Собянина, д. 5</t>
  </si>
  <si>
    <t>г. Ханты-Мансийск, ул. Чехова, д. 19</t>
  </si>
  <si>
    <t>г. Ханты-Мансийск, ул. Чехова, д. 43</t>
  </si>
  <si>
    <t>г. Ханты-Мансийск, ул. Чехова, д. 45</t>
  </si>
  <si>
    <t>г. Ханты-Мансийск, ул. Чехова, д. 49</t>
  </si>
  <si>
    <t>г. Ханты-Мансийск, ул. Чехова, д. 62А</t>
  </si>
  <si>
    <t>г. Ханты-Мансийск, ул. Шевченко, д. 19</t>
  </si>
  <si>
    <t>г. Ханты-Мансийск, ул. Шевченко, д. 36А</t>
  </si>
  <si>
    <t>г. Ханты-Мансийск, ул. Энгельса, д. 12</t>
  </si>
  <si>
    <t>г. Ханты-Мансийск, ул. Югорская, д. 6</t>
  </si>
  <si>
    <t>г. Ханты-Мансийск, ул. Ямская, д. 1</t>
  </si>
  <si>
    <t>г. Ханты-Мансийск, ул. Ямская, д. 1/1</t>
  </si>
  <si>
    <t>г. Ханты-Мансийск, ул. Ямская, д. 3</t>
  </si>
  <si>
    <t>г. Ханты-Мансийск, ул. Ямская, д. 3/1</t>
  </si>
  <si>
    <t>г. Ханты-Мансийск, ул. Ямская, д. 5</t>
  </si>
  <si>
    <t>г. Югорск, ул. Газовиков, д. 2</t>
  </si>
  <si>
    <t>г. Югорск, ул. Газовиков, д. 3</t>
  </si>
  <si>
    <t>г. Югорск, ул. Гастелло, д. 7А</t>
  </si>
  <si>
    <t>г. Югорск, ул. Декабристов, д. 6А</t>
  </si>
  <si>
    <t>г. Югорск, ул. Ермака, д. 5</t>
  </si>
  <si>
    <t>г. Югорск, ул. Железнодорожная, д. 37</t>
  </si>
  <si>
    <t>г. Югорск, ул. Железнодорожная, д. 49</t>
  </si>
  <si>
    <t>г. Югорск, ул. Калинина, д. 23КОРП1</t>
  </si>
  <si>
    <t>г. Югорск, ул. Кирова, д. 10</t>
  </si>
  <si>
    <t>г. Югорск, ул. Ленина, д. 14</t>
  </si>
  <si>
    <t>г. Югорск, ул. Механизаторов, д. 7</t>
  </si>
  <si>
    <t>г. Югорск, ул. Механизаторов, д. 12</t>
  </si>
  <si>
    <t>г. Югорск, ул. Механизаторов, д. 24</t>
  </si>
  <si>
    <t>г. Югорск, ул. Мира, д. 9</t>
  </si>
  <si>
    <t>г. Югорск, ул. Мира, д. 18</t>
  </si>
  <si>
    <t>г. Югорск, ул. Мира, д. 18КОРП3</t>
  </si>
  <si>
    <t>г. Югорск, ул. Мира, д. 56А</t>
  </si>
  <si>
    <t>г. Югорск, ул. Мира, д. 57</t>
  </si>
  <si>
    <t>г. Югорск, ул. Никольская, д. 3</t>
  </si>
  <si>
    <t>г. Югорск, ул. Попова, д. 60Б</t>
  </si>
  <si>
    <t>г. Югорск, ул. Садовая, д. 3А</t>
  </si>
  <si>
    <t>г. Югорск, ул. Свердлова, д. 1</t>
  </si>
  <si>
    <t>г. Югорск, ул. Свердлова, д. 3</t>
  </si>
  <si>
    <t>г. Югорск, ул. Свердлова, д. 4</t>
  </si>
  <si>
    <t>г. Югорск, ул. Свердлова, д. 6</t>
  </si>
  <si>
    <t>г. Югорск, ул. Спортивная, д. 15</t>
  </si>
  <si>
    <t>г. Югорск, ул. Студенческая, д. 18</t>
  </si>
  <si>
    <t>г. Югорск, ул. Студенческая, д. 20</t>
  </si>
  <si>
    <t>г. Югорск, ул. Таежная, д. 16КОРП2</t>
  </si>
  <si>
    <t>г. Югорск, ул. Титова, д. 9</t>
  </si>
  <si>
    <t>г. Югорск, ул. Толстого, д. 2</t>
  </si>
  <si>
    <t>г. Югорск, ул. Толстого, д. 4</t>
  </si>
  <si>
    <t>г. Югорск, ул. Толстого, д. 6</t>
  </si>
  <si>
    <t>г. Югорск, ул. Толстого, д. 12</t>
  </si>
  <si>
    <t>Скатная</t>
  </si>
  <si>
    <t>Плоская</t>
  </si>
  <si>
    <t>-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</si>
  <si>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</si>
  <si>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</si>
  <si>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</si>
  <si>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</si>
  <si>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</si>
  <si>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</si>
  <si>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</si>
  <si>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</si>
  <si>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</si>
  <si>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</si>
  <si>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</si>
  <si>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</si>
  <si>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</si>
  <si>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</si>
  <si>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</si>
  <si>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</si>
  <si>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</si>
  <si>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</si>
  <si>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</si>
  <si>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</si>
  <si>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</si>
  <si>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</si>
  <si>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104</t>
  </si>
  <si>
    <t>105</t>
  </si>
  <si>
    <t>163</t>
  </si>
  <si>
    <t>463</t>
  </si>
  <si>
    <t>464</t>
  </si>
  <si>
    <t>465</t>
  </si>
  <si>
    <t>466</t>
  </si>
  <si>
    <t>467</t>
  </si>
  <si>
    <t>468</t>
  </si>
  <si>
    <t>838</t>
  </si>
  <si>
    <t>877</t>
  </si>
  <si>
    <t>878</t>
  </si>
  <si>
    <t>2024 год</t>
  </si>
  <si>
    <t>2025 год</t>
  </si>
  <si>
    <t>г. Мегион, ул. А.М.Кузьмина, д. 30*</t>
  </si>
  <si>
    <t>г. Нефтеюганск, мкр. 12-й, д. 4*</t>
  </si>
  <si>
    <t>п. Сентябрьский, д. 19*</t>
  </si>
  <si>
    <t>г. Нижневартовск, ул. Ленина, д. 7КОРП2*</t>
  </si>
  <si>
    <t>г. Нягань, мкр. 7-й, д. 4*</t>
  </si>
  <si>
    <t>г. Пыть-Ях, мкр 4-й Молодежный, д. 15*</t>
  </si>
  <si>
    <t>п. Алябьевский, ул. Токмянина, д. 5*</t>
  </si>
  <si>
    <t>г. Сургут, пр-кт. Ленина, д. 13*</t>
  </si>
  <si>
    <t>г. Сургут, пр-кт. Ленина, д. 27*</t>
  </si>
  <si>
    <t>г. Сургут, пр-кт. Ленина, д. 33*</t>
  </si>
  <si>
    <t>г. Сургут, пр-кт. Ленина, д. 34*</t>
  </si>
  <si>
    <t>г. Сургут, ул. 30 лет Победы, д. 56/1*</t>
  </si>
  <si>
    <t>г. Сургут, ул. Гагарина, д. 6*</t>
  </si>
  <si>
    <t>г. Сургут, ул. Мелик-Карамова, д. 24*</t>
  </si>
  <si>
    <t>г. Сургут, ул. Федорова, д. 65*</t>
  </si>
  <si>
    <t>г. Сургут, ул. Югорская, д. 12/4*</t>
  </si>
  <si>
    <t>г. Ханты-Мансийск, ул. А. А. Дунина-Горкавича, д. 5*</t>
  </si>
  <si>
    <t>г. Югорск, ул. Железнодорожная, д. 17*</t>
  </si>
  <si>
    <t>г. Сургут, ул. Мелик-Карамова, д. 68*</t>
  </si>
  <si>
    <t>г. Сургут, ул. Лермонтова, д. 2*</t>
  </si>
  <si>
    <t>Стоимость капитального ремонта 
ВСЕГО</t>
  </si>
  <si>
    <t>Осуществление строительного контроля</t>
  </si>
  <si>
    <t>Разработка проектной документации</t>
  </si>
  <si>
    <t>ремонт, замена, модернизация лифтов, ремонт лифтовых шахт, машинных и блочных помещений</t>
  </si>
  <si>
    <t>ремонт фасада с утеплением</t>
  </si>
  <si>
    <t>Белоярский муниципальный район</t>
  </si>
  <si>
    <t>Кондинский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</si>
  <si>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</si>
  <si>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</si>
  <si>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</si>
  <si>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</si>
  <si>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</si>
  <si>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Итого по Советскому муниципальному району на 2024 г.</t>
  </si>
  <si>
    <t>г. Ханты-Мансийск, ул. Дзержинского, д. 25*</t>
  </si>
  <si>
    <t>г. Ханты-Мансийск, ул. Дзержинского, д. 30*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</si>
  <si>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</si>
  <si>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</si>
  <si>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</si>
  <si>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</si>
  <si>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</si>
  <si>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</si>
  <si>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Ханты-Мансийск</t>
  </si>
  <si>
    <t>ул. Дзержинского, д.30 (спецсчет)</t>
  </si>
  <si>
    <t>+</t>
  </si>
  <si>
    <t>Протокол ОСС от 25.10.2021, исключить работы по СК, ТС, подвал заменить их на ремонт ВО и утепление фасада 33/01-Вх-21006
01.12.2021</t>
  </si>
  <si>
    <t>Сургутский район</t>
  </si>
  <si>
    <t>Превышение стоимости ККР над предельной 33/01-Вх-7241 от 13.04.2022</t>
  </si>
  <si>
    <t>г. Нижневартовск, ул. Ленина, д. 7КОРП1</t>
  </si>
  <si>
    <t>Югорск</t>
  </si>
  <si>
    <t>пгт. Излучинск, пер. Строителей, д. 2</t>
  </si>
  <si>
    <t>Нижневартовский район</t>
  </si>
  <si>
    <t>п. Излучинск, Строителей, д.2</t>
  </si>
  <si>
    <t>Лифты 33/01-Вх-10670 от 07.06.2022</t>
  </si>
  <si>
    <t>г. Нижневартовск, ул. Мира, д. 62</t>
  </si>
  <si>
    <t>ул. Мира, д. 62</t>
  </si>
  <si>
    <t>Нижневартовск</t>
  </si>
  <si>
    <t>Перенесен с 2021 года по невозможности</t>
  </si>
  <si>
    <t>г. Нижневартовск, ул. Омская, д. 60</t>
  </si>
  <si>
    <t>ул. Омская, д. 60</t>
  </si>
  <si>
    <t>г. Нижневартовск, ул. Мира, д. 19</t>
  </si>
  <si>
    <t>Когалым</t>
  </si>
  <si>
    <t>Перенос МКД на 2026-2028 (33/01-Вх-13760 от 11.07.2022)</t>
  </si>
  <si>
    <t>Протокол ОСС №1</t>
  </si>
  <si>
    <t>Нягань</t>
  </si>
  <si>
    <t>Перенос на 2032-2034 гг. (33/01-Вх-13482 от 05.07.2022)</t>
  </si>
  <si>
    <t>скатная</t>
  </si>
  <si>
    <t>перенос на 2026-2028 гг. по решению ОСС 33/01-Вх-13750 от 08.07.2022</t>
  </si>
  <si>
    <t>перенос на 2029-2031 (33/01-Вх-14396 от 18.07.2022)</t>
  </si>
  <si>
    <t>мкр. 2, д. 91</t>
  </si>
  <si>
    <t xml:space="preserve"> мкр. 2, д. 91</t>
  </si>
  <si>
    <t xml:space="preserve"> мкр. 2, д. 40</t>
  </si>
  <si>
    <t xml:space="preserve"> мкр. 2, д. 41</t>
  </si>
  <si>
    <t>перенос на 2032-2034 гг. по решению комиссии как ранее выполненный (33/01-Вх-12864 от 29.06.2022)</t>
  </si>
  <si>
    <t>перенос на 2026-2028 гг по решению ОСС и Комиссии (33/01-Вх-14730 от 20.07.2022)</t>
  </si>
  <si>
    <t>пгт. Федоровский, ул. Московская, д. 13</t>
  </si>
  <si>
    <t>пгт. Федоровский, ул. Московская, д. 15А</t>
  </si>
  <si>
    <t>пгт. Федоровский, ул. Пионерная, д. 38А</t>
  </si>
  <si>
    <t>пгт. Федоровский, ул. Савуйская, д. 21</t>
  </si>
  <si>
    <t>плоская</t>
  </si>
  <si>
    <t>Перенесли с 2022 года, аукцион не состоялся в 2022 году</t>
  </si>
  <si>
    <t>г. Югорск, ул. Таежная, д. 16КОРП1*</t>
  </si>
  <si>
    <t>г. Мегион, ул. Строителей, д. 2</t>
  </si>
  <si>
    <t>Мегион</t>
  </si>
  <si>
    <t>перенос с 2022 по невозможности (Приказ 73/КР от 15.07.2022)</t>
  </si>
  <si>
    <t>Перенос с 2022 по невозможности (Приказ 39/КР от 31.05.2022)</t>
  </si>
  <si>
    <t>738</t>
  </si>
  <si>
    <t>739</t>
  </si>
  <si>
    <t>740</t>
  </si>
  <si>
    <t>741</t>
  </si>
  <si>
    <t>742</t>
  </si>
  <si>
    <t>743</t>
  </si>
  <si>
    <t>744</t>
  </si>
  <si>
    <t>745</t>
  </si>
  <si>
    <t>789</t>
  </si>
  <si>
    <t>790</t>
  </si>
  <si>
    <t>792</t>
  </si>
  <si>
    <t>г. Лангепас, ул. Парковая, д. 13А</t>
  </si>
  <si>
    <t>Лангепас</t>
  </si>
  <si>
    <t>Перенос ТС выше 0,00 с 2022 по невозможности (Приказ 58/КР от 22.06.2022)</t>
  </si>
  <si>
    <t>802</t>
  </si>
  <si>
    <t>803</t>
  </si>
  <si>
    <t>804</t>
  </si>
  <si>
    <t>805</t>
  </si>
  <si>
    <t>808</t>
  </si>
  <si>
    <t>814</t>
  </si>
  <si>
    <t>г. Лангепас, ул. Парковая, д. 15</t>
  </si>
  <si>
    <t>Перенос ТС выше 0,00 с 2022 по невозможности (Приказ 61/КР от 22.06.2022)</t>
  </si>
  <si>
    <t>г. Лангепас, ул. Парковая, д. 15А</t>
  </si>
  <si>
    <t>Перенос ТС выше 0,00 с 2022 по невозможности (Приказ 62/КР от 22.06.2022)</t>
  </si>
  <si>
    <t>г. Лангепас, ул. Парковая, д. 17/1</t>
  </si>
  <si>
    <t>Перенос ТС выше 0,00 с 2022 по невозможности (Приказ 63/КР от 22.06.2022)</t>
  </si>
  <si>
    <t>г. Лангепас, ул. Солнечная, д. 4</t>
  </si>
  <si>
    <t>г. Лангепас, ул. Солнечная, д. 10А</t>
  </si>
  <si>
    <t>Перенос ТС выше 0,00 с 2022 по невозможности (Приказ 65/КР от 22.06.2022)</t>
  </si>
  <si>
    <t>Перенос ТС выше 0,00 с 2022 по невозможности (Приказ 64/КР от 22.06.2022)</t>
  </si>
  <si>
    <t>г. Сургут, ул. Нагорная, д. 11</t>
  </si>
  <si>
    <t>Сургут</t>
  </si>
  <si>
    <t>Перенос ТС выше 0,00 с 2022 по невозможности (Приказ 77/КР от 26.07.2022)</t>
  </si>
  <si>
    <t>Перенос на более поздний 2026-2028 по решению собственников</t>
  </si>
  <si>
    <t>г. Урай, мкр. Западный, д. 19</t>
  </si>
  <si>
    <t>Урай</t>
  </si>
  <si>
    <t>Перенос на более ранний по решению ОСС и комиссии ПСД на крышу</t>
  </si>
  <si>
    <t>г. Сургут, ул. Дзержинского, д. 10</t>
  </si>
  <si>
    <t>г. Сургут, пр-кт. Ленина, д. 36</t>
  </si>
  <si>
    <t>Перенесли с 2022 года, аукцион не состоялся в 2022 году (СД-1945 от 04.08.2022)</t>
  </si>
  <si>
    <t>Перенесли с 2022 года, аукцион не состоялся в 2022 году (СД-1975 от 08.08.2022)</t>
  </si>
  <si>
    <t>г. Сургут, пр-кт. Мира, д. 28</t>
  </si>
  <si>
    <t>г. Сургут, ул. 50 лет ВЛКСМ, д. 11</t>
  </si>
  <si>
    <t>г. Сургут, ул. 50 лет ВЛКСМ, д. 9</t>
  </si>
  <si>
    <t>г. Сургут, ул. Григория Кукуевицкого, д. 10/4</t>
  </si>
  <si>
    <t>г. Сургут, ул. Дзержинского, д. 24</t>
  </si>
  <si>
    <t>г. Сургут, ул. Мелик-Карамова, д. 74Б</t>
  </si>
  <si>
    <t>г. Сургут, ул. Мелик-Карамова, д. 76</t>
  </si>
  <si>
    <t>г. Сургут, ул. Республики, д. 86</t>
  </si>
  <si>
    <t>г. Сургут, ул. Республики, д. 88</t>
  </si>
  <si>
    <t>г. Сургут, ул. Студенчесткая, д. 17</t>
  </si>
  <si>
    <t>г. Сургут, ул. Студенчесткая, д. 21</t>
  </si>
  <si>
    <t>г. Сургут, ул. Федорова, д. 67</t>
  </si>
  <si>
    <t>г. Сургут, ул. Энергетиков, д. 9</t>
  </si>
  <si>
    <t>г. Сургут, пр-кт. Мира, д. 24</t>
  </si>
  <si>
    <t>г. Сургут, пр-кт. Мира, д. 30/1</t>
  </si>
  <si>
    <t>г. Сургут, пр-кт. Набережный, д. 46</t>
  </si>
  <si>
    <t>г. Сургут, пр-кт. Набережный, д. 66</t>
  </si>
  <si>
    <t>г. Сургут, ул. 60 лет Октября, д. 2</t>
  </si>
  <si>
    <t>г. Сургут, ул. Энтузиастов, д. 39</t>
  </si>
  <si>
    <t>г. Нефтеюганск, мкр. 1-й, д. 20</t>
  </si>
  <si>
    <t>Нефтеюганск</t>
  </si>
  <si>
    <t>г. Нижневартовск, ул. Мира, д. 66А</t>
  </si>
  <si>
    <t>Перенесли с 2022 г. (по невозможности приказ № 95-КР от 05.08.2022)</t>
  </si>
  <si>
    <t>г. Нижневартовск, ул. Заводская, д. 15КОРП12</t>
  </si>
  <si>
    <t>Перенесли с 2022 г. (по невозможности приказ № 96-КР от 05.08.2022)</t>
  </si>
  <si>
    <t>г. Нижневартовск, ул. Интернациональная, д. 8А</t>
  </si>
  <si>
    <t>Перенесли с 2022 г. (по невозможности приказ № 97-КР от 09.08.2022)</t>
  </si>
  <si>
    <t>г. Нижневартовск, ул. Пермская, д. 16А</t>
  </si>
  <si>
    <t>Перенесли с 2022 г. (по невозможности приказ № 98-КР от 09.08.2022)</t>
  </si>
  <si>
    <t>г. Нижневартовск, ул. Мира, д. 80</t>
  </si>
  <si>
    <t>Перенесли с 2022 г. (по невозможности приказ № 99-КР от 09.08.2022)</t>
  </si>
  <si>
    <t>г. Нефтеюганск, мкр. 2-й, д. 9</t>
  </si>
  <si>
    <t>г. Нефтеюганск, мкр. 2-й, д. 19</t>
  </si>
  <si>
    <t>г. Нефтеюганск, мкр. 2-й, д. 23</t>
  </si>
  <si>
    <t>ТС выше 0,00 (ниже 0,00 вып. В 2019) перенесены на поздний период. Нет решения ОСС</t>
  </si>
  <si>
    <t>г. Нефтеюганск, мкр. 3-й, д. 11</t>
  </si>
  <si>
    <t>г. Нефтеюганск, мкр. 3-й, д. 15</t>
  </si>
  <si>
    <t>г. Нефтеюганск, мкр. 7-й, д. 50</t>
  </si>
  <si>
    <t>г. Нефтеюганск, мкр. 8-й, д. 12</t>
  </si>
  <si>
    <t>г. Нефтеюганск, мкр. 9-й, д. 13</t>
  </si>
  <si>
    <t>г. Нефтеюганск, мкр. 9-й, д. 14</t>
  </si>
  <si>
    <t>г. Нефтеюганск, мкр. 9-й, д. 15</t>
  </si>
  <si>
    <t>г. Нефтеюганск, мкр. 9-й, д. 16</t>
  </si>
  <si>
    <t>г. Нефтеюганск, мкр. 9-й, д. 18</t>
  </si>
  <si>
    <t>г. Нефтеюганск, мкр. 9-й, д. 22</t>
  </si>
  <si>
    <t>г. Нефтеюганск, мкр. 9-й, д. 17</t>
  </si>
  <si>
    <t>г. Нефтеюганск, мкр. 9-й, д. 12</t>
  </si>
  <si>
    <t>Перенесли с 2022 года, аукцион не состоялся в 2022 году (СД-1616 от 22.06.2022)</t>
  </si>
  <si>
    <t>ул. Зеленодольская, д. 1</t>
  </si>
  <si>
    <t>ПР, СК, ремонт крыши Протокол комиссии № 2 от 03.08.2022</t>
  </si>
  <si>
    <t>ПР, СК, ремонт крыши Протокол комиссии № 2 от 03.08.2023</t>
  </si>
  <si>
    <t>Протокол Комиссии №2 от 03.08.2022</t>
  </si>
  <si>
    <t>ул. А. А. Дунина-Горкавича, д. 7*</t>
  </si>
  <si>
    <t>Нефтеюганский район</t>
  </si>
  <si>
    <t>Перенос на 2026-2028 по решению собственников</t>
  </si>
  <si>
    <t>Перенос с заменой на 2026-2028 по решению собственников</t>
  </si>
  <si>
    <t>Решение ОСС и комиссии 84/2022</t>
  </si>
  <si>
    <t>пгт. Пойковский, мкр. 4-й, д. 3</t>
  </si>
  <si>
    <t>пгт. Пойковский, мкр. 4-й, д. 2</t>
  </si>
  <si>
    <t>пгт. Пойковский, мкр. 4-й, д. 1</t>
  </si>
  <si>
    <t>пгт. Пойковский, мкр.4, д.1</t>
  </si>
  <si>
    <t>пгт. Пойковский, мкр.4, д.2</t>
  </si>
  <si>
    <t>пгт. Пойковский, мкр.4, д.3</t>
  </si>
  <si>
    <t>Перенес по невозможности №79/КР от 04.07.2022</t>
  </si>
  <si>
    <t>Перенес по невозможности №80/КР от 29.07.2022</t>
  </si>
  <si>
    <t>Перенес по невозможности №81/КР от 28.07.2022</t>
  </si>
  <si>
    <t>пгт. Белый Яр, мкр. 1-й, д. 7</t>
  </si>
  <si>
    <t>Перенос на более ранний по решению ОСС и комиссии 3/2022</t>
  </si>
  <si>
    <t>Советский район</t>
  </si>
  <si>
    <t>Перенос на более поздний 2026-2028 по решению собственников и комиссии</t>
  </si>
  <si>
    <t>593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</si>
  <si>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</si>
  <si>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</si>
  <si>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</si>
  <si>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</si>
  <si>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</si>
  <si>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</si>
  <si>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</si>
  <si>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</si>
  <si>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</si>
  <si>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</si>
  <si>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</si>
  <si>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</si>
  <si>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</si>
  <si>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</si>
  <si>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</si>
  <si>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</si>
  <si>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</si>
  <si>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</si>
  <si>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</si>
  <si>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Покачи</t>
  </si>
  <si>
    <t>Итого по автономному округу на 2023 году</t>
  </si>
  <si>
    <t>Итого по автономному округу на 2024 году</t>
  </si>
  <si>
    <t>Итого по Белоярскому муниципальному району на 2024 году</t>
  </si>
  <si>
    <t>Итого по автономному округу на 2025 году</t>
  </si>
  <si>
    <t>Итого по городу Ханты-Мансийску на 2025 год</t>
  </si>
  <si>
    <t>Итого по Белоярскому муниципальному району на 2023 год</t>
  </si>
  <si>
    <t>Городской округ Когалым</t>
  </si>
  <si>
    <t>Итого по городскому округу Когалыму на 2023 год</t>
  </si>
  <si>
    <t>Итого по Кондинскому муниципальному району на 2023 год</t>
  </si>
  <si>
    <t>Городской округ Лангепас</t>
  </si>
  <si>
    <t>Итого по городскому округу Лангепасу на 2023 год</t>
  </si>
  <si>
    <t>Городской округ Мегион</t>
  </si>
  <si>
    <t>Итого по городскому округу Мегиону на 2023 год</t>
  </si>
  <si>
    <t>Городской округ Нефтеюганск</t>
  </si>
  <si>
    <t>Итого по городскому округу Нефтеюганску на 2023 год</t>
  </si>
  <si>
    <t>Итого по Нефтеюганскому муниципальному району на 2023 год</t>
  </si>
  <si>
    <t>Городской округ Нижневартовск</t>
  </si>
  <si>
    <t>Итого по городскому округу Нижневартовску на 2023 год</t>
  </si>
  <si>
    <t>Итого по Нижневартовскому муниципальному району на 2023 год</t>
  </si>
  <si>
    <t>Городской округ Нягань</t>
  </si>
  <si>
    <t>Итого по Октябрьскому муниципальному району на 2023 год</t>
  </si>
  <si>
    <t>Городской округ Покачи</t>
  </si>
  <si>
    <t>Итого по городскому округу Покачи на 2023 год</t>
  </si>
  <si>
    <t>Городской округ Пыть-Ях</t>
  </si>
  <si>
    <t>Итого по городскому округу Пыть-Яху на 2023 год</t>
  </si>
  <si>
    <t>Итого по городскому округу Нягани на 2023 год</t>
  </si>
  <si>
    <t>Городской округ Радужный</t>
  </si>
  <si>
    <t>Итого по Советскому муниципальному району на 2023 год</t>
  </si>
  <si>
    <t>Городской округ Сургут</t>
  </si>
  <si>
    <t>Итого по городскому округу Сургуту на 2023 год</t>
  </si>
  <si>
    <t>Итого по Сургутскому муниципальному району на 2023 год</t>
  </si>
  <si>
    <t>Городской округ Урай</t>
  </si>
  <si>
    <t>Городской округ Ханты-Мансийск</t>
  </si>
  <si>
    <t>Итого по городскому округу Ханты-Мансийску на 2023 год</t>
  </si>
  <si>
    <t>Городской округ Югорск</t>
  </si>
  <si>
    <t>Итого по городскому округу Югорску на 2023 году</t>
  </si>
  <si>
    <t>Итого по городскому округу Когалыму на 2024 год</t>
  </si>
  <si>
    <t>Итого по Кондинскому муниципальному району на 2024 год</t>
  </si>
  <si>
    <t>Итого по городскому округу Лангепасу на 2024 год</t>
  </si>
  <si>
    <t>Итого по городскому округу Мегиону на 2024 год</t>
  </si>
  <si>
    <t>Итого по городскому округу Нефтеюганску на 2024 год</t>
  </si>
  <si>
    <t>Итого по Нефтеюганскому муниципальному району на 2024 год</t>
  </si>
  <si>
    <t>Итого по городскому округу Нижневартовску на 2024 год</t>
  </si>
  <si>
    <t>Итого по Нижневартовскому муниципальному району на 2024 год</t>
  </si>
  <si>
    <t>Итого по городскому округу Нягани на 2024 год</t>
  </si>
  <si>
    <t>Итого по Октябрьскому муниципальному району на 2024 год</t>
  </si>
  <si>
    <t>Итого по городскому округу Покачи на 2024 год</t>
  </si>
  <si>
    <t>Итого по городскому округу Пыть-Яху на 2024 год</t>
  </si>
  <si>
    <t>Итого по городскому округу Радужный на 2024 год</t>
  </si>
  <si>
    <t>Итого по городскому округу Сургуту на 2024 год</t>
  </si>
  <si>
    <t>Итого по Сургутскому муниципальному району на 2024 год</t>
  </si>
  <si>
    <t>Итого по городскому округу Ураю на 2024 год</t>
  </si>
  <si>
    <t>Итого по городскому округу Ханты-Мансийску на 2024 год</t>
  </si>
  <si>
    <t>Итого по городскому округу Югорску на 2024 год</t>
  </si>
  <si>
    <t>Итого по Белоярскому муниципальному району на 2025 год</t>
  </si>
  <si>
    <t>Итого по городскому округу Когалыму на 2025 год</t>
  </si>
  <si>
    <t>Итого по Кондинскому муниципальному району на 2025 год</t>
  </si>
  <si>
    <t>Итого по городскому округу Лангепасу на 2025 год</t>
  </si>
  <si>
    <t>Итого по городскому округу Мегиону на 2025 год</t>
  </si>
  <si>
    <t>Итого по городскому округу Нефтеюганску на 2025 год</t>
  </si>
  <si>
    <t>Итого по Нефтеюганскому муниципальному району на 2025 год</t>
  </si>
  <si>
    <t>Итого по городскому округу Нижневартовску на 2025 год</t>
  </si>
  <si>
    <t>Итого по Нижневартовскому муниципальному району на 2025 год</t>
  </si>
  <si>
    <t>Итого по городскому округу Нягани на 2025 год</t>
  </si>
  <si>
    <t>Итого по Октябрьскому муниципальному району на 2025 год</t>
  </si>
  <si>
    <t>Итого по городскому округу Покачи на 2025 год</t>
  </si>
  <si>
    <t>Итого по городскому округу Пыть-Яху на 2025 год</t>
  </si>
  <si>
    <t>Итого по городскому округу Радужный на 2025 год</t>
  </si>
  <si>
    <t>Итого по Советскому муниципальному району на 2025 год</t>
  </si>
  <si>
    <t>Итого по городскому округу Сургуту на 2025 год</t>
  </si>
  <si>
    <t>Итого по Сургутскому муниципальному району на 2025 год</t>
  </si>
  <si>
    <t>Итого по городскому округу Югорску на 2025 год</t>
  </si>
  <si>
    <t>Итого по городскому округу Ураю на 2025 год</t>
  </si>
  <si>
    <t>Итого по городскому округу Ураю на 2023 год</t>
  </si>
  <si>
    <t>Итого по городскому округу Радужному на 2023 год</t>
  </si>
  <si>
    <t>Всего по Ханты-Мансийскому автономному округу - Югре (далее – автономный округ) на 2023-2025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</si>
</sst>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#,##0.00_р_."/>
    <numFmt numFmtId="166" formatCode="#\ ###\ ###\ ##0.00"/>
    <numFmt numFmtId="167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4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</cellStyleXfs>
  <cellXfs count="57">
    <xf numFmtId="0" fontId="0" fillId="0" borderId="0" xfId="0"/>
    <xf numFmtId="3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" fontId="12" fillId="0" borderId="3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Fill="1"/>
    <xf numFmtId="4" fontId="4" fillId="0" borderId="3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3" borderId="3" xfId="0" applyNumberFormat="1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3"/>
    <cellStyle name="Обычный 3" xfId="10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" builtinId="3"/>
    <cellStyle name="Финансовый 2" xfId="9"/>
    <cellStyle name="Финансовый 3" xfId="11"/>
    <cellStyle name="Финансов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83" Type="http://schemas.openxmlformats.org/officeDocument/2006/relationships/revisionLog" Target="revisionLog383.xml"/><Relationship Id="rId387" Type="http://schemas.openxmlformats.org/officeDocument/2006/relationships/revisionLog" Target="revisionLog3.xml"/><Relationship Id="rId382" Type="http://schemas.openxmlformats.org/officeDocument/2006/relationships/revisionLog" Target="revisionLog382.xml"/><Relationship Id="rId386" Type="http://schemas.openxmlformats.org/officeDocument/2006/relationships/revisionLog" Target="revisionLog2.xml"/><Relationship Id="rId385" Type="http://schemas.openxmlformats.org/officeDocument/2006/relationships/revisionLog" Target="revisionLog1.xml"/><Relationship Id="rId384" Type="http://schemas.openxmlformats.org/officeDocument/2006/relationships/revisionLog" Target="revisionLog384.xml"/><Relationship Id="rId389" Type="http://schemas.openxmlformats.org/officeDocument/2006/relationships/revisionLog" Target="revisionLog5.xml"/><Relationship Id="rId388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F52CEB-DC4F-4DCE-B13C-DB0E42EF2FB9}" diskRevisions="1" revisionId="10050" version="389">
  <header guid="{18836D05-ECED-4FEF-92E4-7E01E19A79D8}" dateTime="2022-08-12T15:16:42" maxSheetId="3" userName="Корчагина София Александровна" r:id="rId382" minRId="8930" maxRId="8955">
    <sheetIdMap count="2">
      <sheetId val="1"/>
      <sheetId val="2"/>
    </sheetIdMap>
  </header>
  <header guid="{F0A49053-CCFE-4B9E-B35B-5C44A0F94D0E}" dateTime="2022-08-12T15:29:26" maxSheetId="3" userName="Корчагина София Александровна" r:id="rId383" minRId="8956" maxRId="8966">
    <sheetIdMap count="2">
      <sheetId val="1"/>
      <sheetId val="2"/>
    </sheetIdMap>
  </header>
  <header guid="{3BD5F0A5-F6D7-487F-ADF3-F255651D78A4}" dateTime="2022-08-12T15:38:59" maxSheetId="3" userName="Шелепова Анастасия Михайловна" r:id="rId384" minRId="8969" maxRId="9934">
    <sheetIdMap count="2">
      <sheetId val="1"/>
      <sheetId val="2"/>
    </sheetIdMap>
  </header>
  <header guid="{996DE45F-8235-4617-8F64-27952659D53D}" dateTime="2022-08-25T17:03:25" maxSheetId="3" userName="Хорошавина Вероника Евгеньевна" r:id="rId385" minRId="9937" maxRId="9957">
    <sheetIdMap count="2">
      <sheetId val="1"/>
      <sheetId val="2"/>
    </sheetIdMap>
  </header>
  <header guid="{EDDBE239-6D05-4CD7-A6C2-4B3449A03AE3}" dateTime="2022-08-26T09:45:35" maxSheetId="3" userName="Хорошавина Вероника Евгеньевна" r:id="rId386" minRId="9960" maxRId="10041">
    <sheetIdMap count="2">
      <sheetId val="1"/>
      <sheetId val="2"/>
    </sheetIdMap>
  </header>
  <header guid="{53206974-31EA-42A3-8785-99E6E6C3C683}" dateTime="2022-08-26T09:49:58" maxSheetId="3" userName="Шелепова Анастасия Михайловна" r:id="rId387" minRId="10042">
    <sheetIdMap count="2">
      <sheetId val="1"/>
      <sheetId val="2"/>
    </sheetIdMap>
  </header>
  <header guid="{8B570387-6C2B-435C-B491-9847143DEBAA}" dateTime="2022-09-27T16:56:49" maxSheetId="3" userName="Героева" r:id="rId388" minRId="10045">
    <sheetIdMap count="2">
      <sheetId val="1"/>
      <sheetId val="2"/>
    </sheetIdMap>
  </header>
  <header guid="{DEF52CEB-DC4F-4DCE-B13C-DB0E42EF2FB9}" dateTime="2022-09-28T10:15:58" maxSheetId="3" userName="Героева" r:id="rId389" minRId="10050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37" sId="1">
    <oc r="B11" t="inlineStr">
      <is>
        <t>Итого по автономному округу на 2023 г.</t>
      </is>
    </oc>
    <nc r="B11" t="inlineStr">
      <is>
        <t>Итого по автономному округу на 2023 году</t>
      </is>
    </nc>
  </rcc>
  <rcc rId="9938" sId="1">
    <oc r="A949" t="inlineStr">
      <is>
        <t>Итого по городу Югорску на 2023 г.</t>
      </is>
    </oc>
    <nc r="A949" t="inlineStr">
      <is>
        <t>Итого по городу Югорску на 2023 году</t>
      </is>
    </nc>
  </rcc>
  <rcc rId="9939" sId="1">
    <oc r="B951" t="inlineStr">
      <is>
        <t>Итого по автономному округу на 2024 г.</t>
      </is>
    </oc>
    <nc r="B951" t="inlineStr">
      <is>
        <t>Итого по автономному округу на 2024 году</t>
      </is>
    </nc>
  </rcc>
  <rcc rId="9940" sId="1">
    <oc r="A958" t="inlineStr">
      <is>
        <t>Итого по Белоярскому муниципальному району на 2024 г.</t>
      </is>
    </oc>
    <nc r="A958" t="inlineStr">
      <is>
        <t>Итого по Белоярскому муниципальному району на 2024 году</t>
      </is>
    </nc>
  </rcc>
  <rcc rId="9941" sId="1">
    <oc r="B1310" t="inlineStr">
      <is>
        <t>Итого по автономному округу на 2025 г.</t>
      </is>
    </oc>
    <nc r="B1310" t="inlineStr">
      <is>
        <t>Итого по автономному округу на 2025 году</t>
      </is>
    </nc>
  </rcc>
  <rcc rId="9942" sId="1">
    <oc r="A1852" t="inlineStr">
      <is>
        <t>Итого по городу Югорску на 2025 г.</t>
      </is>
    </oc>
    <nc r="A1852" t="inlineStr">
      <is>
        <t>Итого по городу Югорску на 2025 год</t>
      </is>
    </nc>
  </rcc>
  <rcc rId="9943" sId="1">
    <oc r="A1822" t="inlineStr">
      <is>
        <t>Итого по городу Ханты-Мансийску на 2025 г.</t>
      </is>
    </oc>
    <nc r="A1822" t="inlineStr">
      <is>
        <t>Итого по городу Ханты-Мансийску на 2025 год</t>
      </is>
    </nc>
  </rcc>
  <rcc rId="9944" sId="1">
    <oc r="A28" t="inlineStr">
      <is>
        <t>Итого по Белоярскому муниципальному району на 2023 г.</t>
      </is>
    </oc>
    <nc r="A28" t="inlineStr">
      <is>
        <t>Итого по Белоярскому муниципальному району на 2023 год</t>
      </is>
    </nc>
  </rcc>
  <rcc rId="9945" sId="1">
    <oc r="A29" t="inlineStr">
      <is>
        <t>город Когалым</t>
      </is>
    </oc>
    <nc r="A29" t="inlineStr">
      <is>
        <t>Городской округ Когалым</t>
      </is>
    </nc>
  </rcc>
  <rcc rId="9946" sId="1">
    <oc r="A959" t="inlineStr">
      <is>
        <t>город Когалым</t>
      </is>
    </oc>
    <nc r="A959" t="inlineStr">
      <is>
        <t>Городской округ Когалым</t>
      </is>
    </nc>
  </rcc>
  <rcc rId="9947" sId="1">
    <oc r="A1323" t="inlineStr">
      <is>
        <t>город Когалым</t>
      </is>
    </oc>
    <nc r="A1323" t="inlineStr">
      <is>
        <t>Городской округ Когалым</t>
      </is>
    </nc>
  </rcc>
  <rcc rId="9948" sId="1">
    <oc r="A82" t="inlineStr">
      <is>
        <t>Итого по городу Когалыму на 2023 г.</t>
      </is>
    </oc>
    <nc r="A82" t="inlineStr">
      <is>
        <t>Итого по городскому округу Когалыму на 2023 год</t>
      </is>
    </nc>
  </rcc>
  <rcc rId="9949" sId="1">
    <oc r="A98" t="inlineStr">
      <is>
        <t>Итого по Кондинскому муниципальному району на 2023 г.</t>
      </is>
    </oc>
    <nc r="A98" t="inlineStr">
      <is>
        <t>Итого по Кондинскому муниципальному району на 2023 год</t>
      </is>
    </nc>
  </rcc>
  <rcc rId="9950" sId="1">
    <oc r="A99" t="inlineStr">
      <is>
        <t>город Лангепас</t>
      </is>
    </oc>
    <nc r="A99" t="inlineStr">
      <is>
        <t>Городской округ Лангепас</t>
      </is>
    </nc>
  </rcc>
  <rcc rId="9951" sId="1">
    <oc r="A981" t="inlineStr">
      <is>
        <t>город Лангепас</t>
      </is>
    </oc>
    <nc r="A981" t="inlineStr">
      <is>
        <t>Городской округ Лангепас</t>
      </is>
    </nc>
  </rcc>
  <rcc rId="9952" sId="1">
    <oc r="A1373" t="inlineStr">
      <is>
        <t>город Лангепас</t>
      </is>
    </oc>
    <nc r="A1373" t="inlineStr">
      <is>
        <t>Городской округ Лангепас</t>
      </is>
    </nc>
  </rcc>
  <rcc rId="9953" sId="1">
    <oc r="A136" t="inlineStr">
      <is>
        <t>Итого по городу Лангепасу на 2023 г.</t>
      </is>
    </oc>
    <nc r="A136" t="inlineStr">
      <is>
        <t>Итого по городскому округу Лангепасу на 2023 год</t>
      </is>
    </nc>
  </rcc>
  <rcc rId="9954" sId="1">
    <oc r="A137" t="inlineStr">
      <is>
        <t>город Мегион</t>
      </is>
    </oc>
    <nc r="A137" t="inlineStr">
      <is>
        <t>Городской округ Мегион</t>
      </is>
    </nc>
  </rcc>
  <rcc rId="9955" sId="1">
    <oc r="A999" t="inlineStr">
      <is>
        <t>город Мегион</t>
      </is>
    </oc>
    <nc r="A999" t="inlineStr">
      <is>
        <t>Городской округ Мегион</t>
      </is>
    </nc>
  </rcc>
  <rcc rId="9956" sId="1">
    <oc r="A1387" t="inlineStr">
      <is>
        <t>город Мегион</t>
      </is>
    </oc>
    <nc r="A1387" t="inlineStr">
      <is>
        <t>Городской округ Мегион</t>
      </is>
    </nc>
  </rcc>
  <rcc rId="9957" sId="1">
    <oc r="A153" t="inlineStr">
      <is>
        <t>Итого по городу Мегиону на 2023 г.</t>
      </is>
    </oc>
    <nc r="A153" t="inlineStr">
      <is>
        <t>Итого по городскому округу Мегиону на 2023 год</t>
      </is>
    </nc>
  </rcc>
  <rcv guid="{DBC9C9A7-009A-43BF-B810-41E6C2D195B8}" action="delete"/>
  <rdn rId="0" localSheetId="1" customView="1" name="Z_DBC9C9A7_009A_43BF_B810_41E6C2D195B8_.wvu.FilterData" hidden="1" oldHidden="1">
    <formula>'Итог 2023-2025'!$A$8:$S$1852</formula>
    <oldFormula>'Итог 2023-2025'!$A$8:$S$1852</oldFormula>
  </rdn>
  <rdn rId="0" localSheetId="2" customView="1" name="Z_DBC9C9A7_009A_43BF_B810_41E6C2D195B8_.wvu.FilterData" hidden="1" oldHidden="1">
    <formula>Примечание!$A$2:$G$194</formula>
    <oldFormula>Примечание!$A$2:$G$47</oldFormula>
  </rdn>
  <rcv guid="{DBC9C9A7-009A-43BF-B810-41E6C2D195B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0" sId="1">
    <oc r="A154" t="inlineStr">
      <is>
        <t>город Нефтеюганск</t>
      </is>
    </oc>
    <nc r="A154" t="inlineStr">
      <is>
        <t>Городской округ Нефтеюганск</t>
      </is>
    </nc>
  </rcc>
  <rcc rId="9961" sId="1">
    <oc r="A1012" t="inlineStr">
      <is>
        <t>город Нефтеюганск</t>
      </is>
    </oc>
    <nc r="A1012" t="inlineStr">
      <is>
        <t>Городской округ Нефтеюганск</t>
      </is>
    </nc>
  </rcc>
  <rcc rId="9962" sId="1">
    <oc r="A1392" t="inlineStr">
      <is>
        <t>город Нефтеюганск</t>
      </is>
    </oc>
    <nc r="A1392" t="inlineStr">
      <is>
        <t>Городской округ Нефтеюганск</t>
      </is>
    </nc>
  </rcc>
  <rcc rId="9963" sId="1">
    <oc r="A259" t="inlineStr">
      <is>
        <t>Итого по городу Нефтеюганску на 2023 г.</t>
      </is>
    </oc>
    <nc r="A259" t="inlineStr">
      <is>
        <t>Итого по городскому округу Нефтеюганску на 2023 год</t>
      </is>
    </nc>
  </rcc>
  <rcc rId="9964" sId="1">
    <oc r="A291" t="inlineStr">
      <is>
        <t>Итого по Нефтеюганскому муниципальному району на 2023 г.</t>
      </is>
    </oc>
    <nc r="A291" t="inlineStr">
      <is>
        <t>Итого по Нефтеюганскому муниципальному району на 2023 год</t>
      </is>
    </nc>
  </rcc>
  <rcc rId="9965" sId="1">
    <oc r="A292" t="inlineStr">
      <is>
        <t>город Нижневартовск</t>
      </is>
    </oc>
    <nc r="A292" t="inlineStr">
      <is>
        <t>Городской округ Нижневартовск</t>
      </is>
    </nc>
  </rcc>
  <rcc rId="9966" sId="1">
    <oc r="A1063" t="inlineStr">
      <is>
        <t>город Нижневартовск</t>
      </is>
    </oc>
    <nc r="A1063" t="inlineStr">
      <is>
        <t>Городской округ Нижневартовск</t>
      </is>
    </nc>
  </rcc>
  <rcc rId="9967" sId="1">
    <oc r="A1467" t="inlineStr">
      <is>
        <t>город Нижневартовск</t>
      </is>
    </oc>
    <nc r="A1467" t="inlineStr">
      <is>
        <t>Городской округ Нижневартовск</t>
      </is>
    </nc>
  </rcc>
  <rcc rId="9968" sId="1">
    <oc r="A395" t="inlineStr">
      <is>
        <t>Итого по городу Нижневартовску на 2023 г.</t>
      </is>
    </oc>
    <nc r="A395" t="inlineStr">
      <is>
        <t>Итого по городскому округу Нижневартовску на 2023 год</t>
      </is>
    </nc>
  </rcc>
  <rcc rId="9969" sId="1">
    <oc r="A411" t="inlineStr">
      <is>
        <t>Итого по Нижневартовскому муниципальному району на 2023 г.</t>
      </is>
    </oc>
    <nc r="A411" t="inlineStr">
      <is>
        <t>Итого по Нижневартовскому муниципальному району на 2023 год</t>
      </is>
    </nc>
  </rcc>
  <rcc rId="9970" sId="1">
    <oc r="A412" t="inlineStr">
      <is>
        <t>город Нягань</t>
      </is>
    </oc>
    <nc r="A412" t="inlineStr">
      <is>
        <t>Городской округ Нягань</t>
      </is>
    </nc>
  </rcc>
  <rcc rId="9971" sId="1">
    <oc r="A1102" t="inlineStr">
      <is>
        <t>город Нягань</t>
      </is>
    </oc>
    <nc r="A1102" t="inlineStr">
      <is>
        <t>Городской округ Нягань</t>
      </is>
    </nc>
  </rcc>
  <rcc rId="9972" sId="1">
    <oc r="A1516" t="inlineStr">
      <is>
        <t>город Нягань</t>
      </is>
    </oc>
    <nc r="A1516" t="inlineStr">
      <is>
        <t>Городской округ Нягань</t>
      </is>
    </nc>
  </rcc>
  <rcc rId="9973" sId="1">
    <oc r="A468" t="inlineStr">
      <is>
        <t>Итого по Октябрьскому муниципальному району на 2023 г.</t>
      </is>
    </oc>
    <nc r="A468" t="inlineStr">
      <is>
        <t>Итого по Октябрьскому муниципальному району на 2023 год</t>
      </is>
    </nc>
  </rcc>
  <rcc rId="9974" sId="1">
    <oc r="A469" t="inlineStr">
      <is>
        <t>город Покачи</t>
      </is>
    </oc>
    <nc r="A469" t="inlineStr">
      <is>
        <t>Городской округ Покачи</t>
      </is>
    </nc>
  </rcc>
  <rcc rId="9975" sId="1">
    <oc r="A1141" t="inlineStr">
      <is>
        <t>город Покачи</t>
      </is>
    </oc>
    <nc r="A1141" t="inlineStr">
      <is>
        <t>Городской округ Покачи</t>
      </is>
    </nc>
  </rcc>
  <rcc rId="9976" sId="1">
    <oc r="A1539" t="inlineStr">
      <is>
        <t>город Покачи</t>
      </is>
    </oc>
    <nc r="A1539" t="inlineStr">
      <is>
        <t>Городской округ Покачи</t>
      </is>
    </nc>
  </rcc>
  <rcc rId="9977" sId="1">
    <oc r="A491" t="inlineStr">
      <is>
        <t>Итого по городу Покачи на 2023 г.</t>
      </is>
    </oc>
    <nc r="A491" t="inlineStr">
      <is>
        <t>Итого по городскому округу Покачи на 2023 год</t>
      </is>
    </nc>
  </rcc>
  <rcc rId="9978" sId="1">
    <oc r="A492" t="inlineStr">
      <is>
        <t>город Пыть-Ях</t>
      </is>
    </oc>
    <nc r="A492" t="inlineStr">
      <is>
        <t>Городской округ Пыть-Ях</t>
      </is>
    </nc>
  </rcc>
  <rcc rId="9979" sId="1">
    <oc r="A1147" t="inlineStr">
      <is>
        <t>город Пыть-Ях</t>
      </is>
    </oc>
    <nc r="A1147" t="inlineStr">
      <is>
        <t>Городской округ Пыть-Ях</t>
      </is>
    </nc>
  </rcc>
  <rcc rId="9980" sId="1">
    <oc r="A1558" t="inlineStr">
      <is>
        <t>город Пыть-Ях</t>
      </is>
    </oc>
    <nc r="A1558" t="inlineStr">
      <is>
        <t>Городской округ Пыть-Ях</t>
      </is>
    </nc>
  </rcc>
  <rcc rId="9981" sId="1">
    <oc r="A519" t="inlineStr">
      <is>
        <t>Итого по городу Пыть-Ях на 2023 г.</t>
      </is>
    </oc>
    <nc r="A519" t="inlineStr">
      <is>
        <t>Итого по городскому округу Пыть-Яху на 2023 год</t>
      </is>
    </nc>
  </rcc>
  <rfmt sheetId="1" sqref="A519:B519">
    <dxf>
      <fill>
        <patternFill patternType="solid">
          <bgColor rgb="FFFFFF00"/>
        </patternFill>
      </fill>
    </dxf>
  </rfmt>
  <rcc rId="9982" sId="1">
    <oc r="A456" t="inlineStr">
      <is>
        <t>Итого по городу Нягань на 2023 г.</t>
      </is>
    </oc>
    <nc r="A456" t="inlineStr">
      <is>
        <t>Итого по городскому округу Нягани на 2023 год</t>
      </is>
    </nc>
  </rcc>
  <rfmt sheetId="1" sqref="A519:B519">
    <dxf>
      <fill>
        <patternFill>
          <bgColor theme="0"/>
        </patternFill>
      </fill>
    </dxf>
  </rfmt>
  <rcc rId="9983" sId="1">
    <oc r="A520" t="inlineStr">
      <is>
        <t>город Радужный</t>
      </is>
    </oc>
    <nc r="A520" t="inlineStr">
      <is>
        <t>Городской округ Радужный</t>
      </is>
    </nc>
  </rcc>
  <rcc rId="9984" sId="1">
    <oc r="A1157" t="inlineStr">
      <is>
        <t>город Радужный</t>
      </is>
    </oc>
    <nc r="A1157" t="inlineStr">
      <is>
        <t>Городской округ Радужный</t>
      </is>
    </nc>
  </rcc>
  <rcc rId="9985" sId="1">
    <oc r="A1579" t="inlineStr">
      <is>
        <t>город Радужный</t>
      </is>
    </oc>
    <nc r="A1579" t="inlineStr">
      <is>
        <t>Городской округ Радужный</t>
      </is>
    </nc>
  </rcc>
  <rcc rId="9986" sId="1">
    <oc r="A564" t="inlineStr">
      <is>
        <t>Итого по Советскому муниципальному району на 2023 г.</t>
      </is>
    </oc>
    <nc r="A564" t="inlineStr">
      <is>
        <t>Итого по Советскому муниципальному району на 2023 год</t>
      </is>
    </nc>
  </rcc>
  <rcc rId="9987" sId="1">
    <oc r="A565" t="inlineStr">
      <is>
        <t>город Сургут</t>
      </is>
    </oc>
    <nc r="A565" t="inlineStr">
      <is>
        <t>Городской округ Сургут</t>
      </is>
    </nc>
  </rcc>
  <rcc rId="9988" sId="1">
    <oc r="A1181" t="inlineStr">
      <is>
        <t>город Сургут</t>
      </is>
    </oc>
    <nc r="A1181" t="inlineStr">
      <is>
        <t>Городской округ Сургут</t>
      </is>
    </nc>
  </rcc>
  <rcc rId="9989" sId="1">
    <oc r="A1605" t="inlineStr">
      <is>
        <t>город Сургут</t>
      </is>
    </oc>
    <nc r="A1605" t="inlineStr">
      <is>
        <t>Городской округ Сургут</t>
      </is>
    </nc>
  </rcc>
  <rcc rId="9990" sId="1">
    <oc r="A744" t="inlineStr">
      <is>
        <t>Итого по городу Сургуту на 2023 г.</t>
      </is>
    </oc>
    <nc r="A744" t="inlineStr">
      <is>
        <t>Итого по городскому округу Сургуту на 2023 год</t>
      </is>
    </nc>
  </rcc>
  <rcc rId="9991" sId="1">
    <oc r="A837" t="inlineStr">
      <is>
        <t>Итого по Сургутскому муниципальному району на 2023 г.</t>
      </is>
    </oc>
    <nc r="A837" t="inlineStr">
      <is>
        <t>Итого по Сургутскому муниципальному району на 2023 год</t>
      </is>
    </nc>
  </rcc>
  <rcc rId="9992" sId="1">
    <oc r="A838" t="inlineStr">
      <is>
        <t>город Урай</t>
      </is>
    </oc>
    <nc r="A838" t="inlineStr">
      <is>
        <t>Городской округ Урай</t>
      </is>
    </nc>
  </rcc>
  <rcc rId="9993" sId="1">
    <oc r="A1268" t="inlineStr">
      <is>
        <t>город Урай</t>
      </is>
    </oc>
    <nc r="A1268" t="inlineStr">
      <is>
        <t>Городской округ Урай</t>
      </is>
    </nc>
  </rcc>
  <rcc rId="9994" sId="1">
    <oc r="A1773" t="inlineStr">
      <is>
        <t>город Урай</t>
      </is>
    </oc>
    <nc r="A1773" t="inlineStr">
      <is>
        <t>Городской округ Урай</t>
      </is>
    </nc>
  </rcc>
  <rcc rId="9995" sId="1">
    <oc r="A861" t="inlineStr">
      <is>
        <t>город Ханты-Мансийск</t>
      </is>
    </oc>
    <nc r="A861" t="inlineStr">
      <is>
        <t>Городской округ Ханты-Мансийск</t>
      </is>
    </nc>
  </rcc>
  <rcc rId="9996" sId="1">
    <oc r="A1289" t="inlineStr">
      <is>
        <t>город Ханты-Мансийск</t>
      </is>
    </oc>
    <nc r="A1289" t="inlineStr">
      <is>
        <t>Городской округ Ханты-Мансийск</t>
      </is>
    </nc>
  </rcc>
  <rcc rId="9997" sId="1">
    <oc r="A1776" t="inlineStr">
      <is>
        <t>город Ханты-Мансийск</t>
      </is>
    </oc>
    <nc r="A1776" t="inlineStr">
      <is>
        <t>Городской округ Ханты-Мансийск</t>
      </is>
    </nc>
  </rcc>
  <rcc rId="9998" sId="1">
    <oc r="A913" t="inlineStr">
      <is>
        <t>Итого по городу Ханты-Мансийску на 2023 г.</t>
      </is>
    </oc>
    <nc r="A913" t="inlineStr">
      <is>
        <t>Итого по городскому округу Ханты-Мансийску на 2023 год</t>
      </is>
    </nc>
  </rcc>
  <rcc rId="9999" sId="1">
    <oc r="A914" t="inlineStr">
      <is>
        <t>город Югорск</t>
      </is>
    </oc>
    <nc r="A914" t="inlineStr">
      <is>
        <t>Городской округ Югорск</t>
      </is>
    </nc>
  </rcc>
  <rcc rId="10000" sId="1">
    <oc r="A1300" t="inlineStr">
      <is>
        <t>город Югорск</t>
      </is>
    </oc>
    <nc r="A1300" t="inlineStr">
      <is>
        <t>Городской округ Югорск</t>
      </is>
    </nc>
  </rcc>
  <rcc rId="10001" sId="1">
    <oc r="A1823" t="inlineStr">
      <is>
        <t>город Югорск</t>
      </is>
    </oc>
    <nc r="A1823" t="inlineStr">
      <is>
        <t>Городской округ Югорск</t>
      </is>
    </nc>
  </rcc>
  <rcc rId="10002" sId="1">
    <oc r="A949" t="inlineStr">
      <is>
        <t>Итого по городу Югорску на 2023 году</t>
      </is>
    </oc>
    <nc r="A949" t="inlineStr">
      <is>
        <t>Итого по городскому округу Югорску на 2023 году</t>
      </is>
    </nc>
  </rcc>
  <rcc rId="10003" sId="1">
    <oc r="A975" t="inlineStr">
      <is>
        <t>Итого по городу Когалыму на 2024 г.</t>
      </is>
    </oc>
    <nc r="A975" t="inlineStr">
      <is>
        <t>Итого по городскому округу Когалыму на 2024 год</t>
      </is>
    </nc>
  </rcc>
  <rcc rId="10004" sId="1">
    <oc r="A980" t="inlineStr">
      <is>
        <t>Итого по Кондинскому муниципальному району на 2024 г.</t>
      </is>
    </oc>
    <nc r="A980" t="inlineStr">
      <is>
        <t>Итого по Кондинскому муниципальному району на 2024 год</t>
      </is>
    </nc>
  </rcc>
  <rcc rId="10005" sId="1">
    <oc r="A998" t="inlineStr">
      <is>
        <t>Итого по городу Лангепасу на 2024 г.</t>
      </is>
    </oc>
    <nc r="A998" t="inlineStr">
      <is>
        <t>Итого по городскому округу Лангепасу на 2024 год</t>
      </is>
    </nc>
  </rcc>
  <rcc rId="10006" sId="1">
    <oc r="A1011" t="inlineStr">
      <is>
        <t>Итого по городу Мегиону на 2024 г.</t>
      </is>
    </oc>
    <nc r="A1011" t="inlineStr">
      <is>
        <t>Итого по городскому округу Мегиону на 2024 год</t>
      </is>
    </nc>
  </rcc>
  <rcc rId="10007" sId="1">
    <oc r="A1054" t="inlineStr">
      <is>
        <t>Итого по городу Нефтеюганску на 2024 г.</t>
      </is>
    </oc>
    <nc r="A1054" t="inlineStr">
      <is>
        <t>Итого по городскому округу Нефтеюганску на 2024 год</t>
      </is>
    </nc>
  </rcc>
  <rcc rId="10008" sId="1">
    <oc r="A1062" t="inlineStr">
      <is>
        <t>Итого по Нефтеюганскому муниципальному району на 2024 г.</t>
      </is>
    </oc>
    <nc r="A1062" t="inlineStr">
      <is>
        <t>Итого по Нефтеюганскому муниципальному району на 2024 год</t>
      </is>
    </nc>
  </rcc>
  <rfmt sheetId="1" sqref="A1062:B1062" start="0" length="2147483647">
    <dxf>
      <font>
        <color rgb="FFFF0000"/>
      </font>
    </dxf>
  </rfmt>
  <rfmt sheetId="1" sqref="A1062:B1062" start="0" length="2147483647">
    <dxf>
      <font>
        <color auto="1"/>
      </font>
    </dxf>
  </rfmt>
  <rcc rId="10009" sId="1">
    <oc r="A1098" t="inlineStr">
      <is>
        <t>Итого по городу Нижневартовску на 2024 г.</t>
      </is>
    </oc>
    <nc r="A1098" t="inlineStr">
      <is>
        <t>Итого по городскому округу Нижневартовску на 2024 год</t>
      </is>
    </nc>
  </rcc>
  <rcc rId="10010" sId="1">
    <oc r="A1101" t="inlineStr">
      <is>
        <t>Итого по Нижневартовскому муниципальному району на 2024 г.</t>
      </is>
    </oc>
    <nc r="A1101" t="inlineStr">
      <is>
        <t>Итого по Нижневартовскому муниципальному району на 2024 год</t>
      </is>
    </nc>
  </rcc>
  <rcc rId="10011" sId="1">
    <oc r="A1130" t="inlineStr">
      <is>
        <t>Итого по городу Нягань на 2024 г.</t>
      </is>
    </oc>
    <nc r="A1130" t="inlineStr">
      <is>
        <t>Итого по городскому округу Нягани на 2024 год</t>
      </is>
    </nc>
  </rcc>
  <rcc rId="10012" sId="1">
    <oc r="A1140" t="inlineStr">
      <is>
        <t>Итого по Октябрьскому муниципальному району на 2024 г.</t>
      </is>
    </oc>
    <nc r="A1140" t="inlineStr">
      <is>
        <t>Итого по Октябрьскому муниципальному району на 2024 год</t>
      </is>
    </nc>
  </rcc>
  <rcc rId="10013" sId="1">
    <oc r="A1146" t="inlineStr">
      <is>
        <t>Итого по городу Покачи на 2024 г.</t>
      </is>
    </oc>
    <nc r="A1146" t="inlineStr">
      <is>
        <t>Итого по городскому округу Покачи на 2024 год</t>
      </is>
    </nc>
  </rcc>
  <rcc rId="10014" sId="1">
    <oc r="A1156" t="inlineStr">
      <is>
        <t>Итого по городу Пыть-Ях на 2024 г.</t>
      </is>
    </oc>
    <nc r="A1156" t="inlineStr">
      <is>
        <t>Итого по городскому округу Пыть-Яху на 2024 год</t>
      </is>
    </nc>
  </rcc>
  <rcc rId="10015" sId="1">
    <oc r="A1172" t="inlineStr">
      <is>
        <t>Итого по городу Радужный на 2024 г.</t>
      </is>
    </oc>
    <nc r="A1172" t="inlineStr">
      <is>
        <t>Итого по городскому округу Радужный на 2024 год</t>
      </is>
    </nc>
  </rcc>
  <rcc rId="10016" sId="1">
    <oc r="A1224" t="inlineStr">
      <is>
        <t>Итого по городу Сургуту на 2024 г.</t>
      </is>
    </oc>
    <nc r="A1224" t="inlineStr">
      <is>
        <t>Итого по городскому округу Сургуту на 2024 год</t>
      </is>
    </nc>
  </rcc>
  <rcc rId="10017" sId="1">
    <oc r="A1267" t="inlineStr">
      <is>
        <t>Итого по Сургутскому муниципальному району на 2024 г.</t>
      </is>
    </oc>
    <nc r="A1267" t="inlineStr">
      <is>
        <t>Итого по Сургутскому муниципальному району на 2024 год</t>
      </is>
    </nc>
  </rcc>
  <rcc rId="10018" sId="1">
    <oc r="A1288" t="inlineStr">
      <is>
        <t>Итого по городу Урай на 2024 г.</t>
      </is>
    </oc>
    <nc r="A1288" t="inlineStr">
      <is>
        <t>Итого по городскому округу Ураю на 2024 год</t>
      </is>
    </nc>
  </rcc>
  <rcc rId="10019" sId="1">
    <oc r="A1299" t="inlineStr">
      <is>
        <t>Итого по городу Ханты-Мансийску на 2024 г.</t>
      </is>
    </oc>
    <nc r="A1299" t="inlineStr">
      <is>
        <t>Итого по городскому округу Ханты-Мансийску на 2024 год</t>
      </is>
    </nc>
  </rcc>
  <rcc rId="10020" sId="1">
    <oc r="A1308" t="inlineStr">
      <is>
        <t>Итого по городу Югорску на 2024 г.</t>
      </is>
    </oc>
    <nc r="A1308" t="inlineStr">
      <is>
        <t>Итого по городскому округу Югорску на 2024 год</t>
      </is>
    </nc>
  </rcc>
  <rcc rId="10021" sId="1">
    <oc r="A1322" t="inlineStr">
      <is>
        <t>Итого по Белоярскому муниципальному району на 2025 г.</t>
      </is>
    </oc>
    <nc r="A1322" t="inlineStr">
      <is>
        <t>Итого по Белоярскому муниципальному району на 2025 год</t>
      </is>
    </nc>
  </rcc>
  <rcc rId="10022" sId="1">
    <oc r="A1359" t="inlineStr">
      <is>
        <t>Итого по городу Когалыму на 2025 г.</t>
      </is>
    </oc>
    <nc r="A1359" t="inlineStr">
      <is>
        <t>Итого по городскому округу Когалыму на 2025 год</t>
      </is>
    </nc>
  </rcc>
  <rcc rId="10023" sId="1">
    <oc r="A1372" t="inlineStr">
      <is>
        <t>Итого по Кондинскому муниципальному району на 2025 г.</t>
      </is>
    </oc>
    <nc r="A1372" t="inlineStr">
      <is>
        <t>Итого по Кондинскому муниципальному району на 2025 год</t>
      </is>
    </nc>
  </rcc>
  <rcc rId="10024" sId="1">
    <oc r="A1386" t="inlineStr">
      <is>
        <t>Итого по городу Лангепасу на 2025 г.</t>
      </is>
    </oc>
    <nc r="A1386" t="inlineStr">
      <is>
        <t>Итого по городскому округу Лангепасу на 2025 год</t>
      </is>
    </nc>
  </rcc>
  <rcc rId="10025" sId="1">
    <oc r="A1391" t="inlineStr">
      <is>
        <t>Итого по городу Мегиону на 2025 г.</t>
      </is>
    </oc>
    <nc r="A1391" t="inlineStr">
      <is>
        <t>Итого по городскому округу Мегиону на 2025 год</t>
      </is>
    </nc>
  </rcc>
  <rcc rId="10026" sId="1">
    <oc r="A1442" t="inlineStr">
      <is>
        <t>Итого по городу Нефтеюганску на 2025 г.</t>
      </is>
    </oc>
    <nc r="A1442" t="inlineStr">
      <is>
        <t>Итого по городскому округу Нефтеюганску на 2025 год</t>
      </is>
    </nc>
  </rcc>
  <rcc rId="10027" sId="1">
    <oc r="A1466" t="inlineStr">
      <is>
        <t>Итого по Нефтеюганскому муниципальному району на 2025 г.</t>
      </is>
    </oc>
    <nc r="A1466" t="inlineStr">
      <is>
        <t>Итого по Нефтеюганскому муниципальному району на 2025 год</t>
      </is>
    </nc>
  </rcc>
  <rcc rId="10028" sId="1">
    <oc r="A1501" t="inlineStr">
      <is>
        <t>Итого по городу Нижневартовску на 2025 г.</t>
      </is>
    </oc>
    <nc r="A1501" t="inlineStr">
      <is>
        <t>Итого по городскому округу Нижневартовску на 2025 год</t>
      </is>
    </nc>
  </rcc>
  <rcc rId="10029" sId="1">
    <oc r="A1515" t="inlineStr">
      <is>
        <t>Итого по Нижневартовскому муниципальному району на 2025 г.</t>
      </is>
    </oc>
    <nc r="A1515" t="inlineStr">
      <is>
        <t>Итого по Нижневартовскому муниципальному району на 2025 год</t>
      </is>
    </nc>
  </rcc>
  <rcc rId="10030" sId="1">
    <oc r="A1534" t="inlineStr">
      <is>
        <t>Итого по городу Нягань на 2025 г.</t>
      </is>
    </oc>
    <nc r="A1534" t="inlineStr">
      <is>
        <t>Итого по городскому округу Нягани на 2025 год</t>
      </is>
    </nc>
  </rcc>
  <rcc rId="10031" sId="1">
    <oc r="A1538" t="inlineStr">
      <is>
        <t>Итого по Октябрьскому муниципальному району на 2025 г.</t>
      </is>
    </oc>
    <nc r="A1538" t="inlineStr">
      <is>
        <t>Итого по Октябрьскому муниципальному району на 2025 год</t>
      </is>
    </nc>
  </rcc>
  <rcc rId="10032" sId="1">
    <oc r="A1557" t="inlineStr">
      <is>
        <t>Итого по городу Покачи на 2025 г.</t>
      </is>
    </oc>
    <nc r="A1557" t="inlineStr">
      <is>
        <t>Итого по городскому округу Покачи на 2025 год</t>
      </is>
    </nc>
  </rcc>
  <rcc rId="10033" sId="1">
    <oc r="A1578" t="inlineStr">
      <is>
        <t>Итого по городу Пыть-Ях на 2025 г.</t>
      </is>
    </oc>
    <nc r="A1578" t="inlineStr">
      <is>
        <t>Итого по городскому округу Пыть-Яху на 2025 год</t>
      </is>
    </nc>
  </rcc>
  <rcc rId="10034" sId="1">
    <oc r="A1584" t="inlineStr">
      <is>
        <t>Итого по городу Радужный на 2025 г.</t>
      </is>
    </oc>
    <nc r="A1584" t="inlineStr">
      <is>
        <t>Итого по городскому округу Радужный на 2025 год</t>
      </is>
    </nc>
  </rcc>
  <rcc rId="10035" sId="1">
    <oc r="A1604" t="inlineStr">
      <is>
        <t>Итого по Советскому муниципальному району на 2025 г.</t>
      </is>
    </oc>
    <nc r="A1604" t="inlineStr">
      <is>
        <t>Итого по Советскому муниципальному району на 2025 год</t>
      </is>
    </nc>
  </rcc>
  <rcc rId="10036" sId="1">
    <oc r="A1725" t="inlineStr">
      <is>
        <t>Итого по городу Сургуту на 2025 г.</t>
      </is>
    </oc>
    <nc r="A1725" t="inlineStr">
      <is>
        <t>Итого по городскому округу Сургуту на 2025 год</t>
      </is>
    </nc>
  </rcc>
  <rcc rId="10037" sId="1">
    <oc r="A1772" t="inlineStr">
      <is>
        <t>Итого по Сургутскому муниципальному району на 2025 г.</t>
      </is>
    </oc>
    <nc r="A1772" t="inlineStr">
      <is>
        <t>Итого по Сургутскому муниципальному району на 2025 год</t>
      </is>
    </nc>
  </rcc>
  <rcc rId="10038" sId="1">
    <oc r="A1852" t="inlineStr">
      <is>
        <t>Итого по городу Югорску на 2025 год</t>
      </is>
    </oc>
    <nc r="A1852" t="inlineStr">
      <is>
        <t>Итого по городскому округу Югорску на 2025 год</t>
      </is>
    </nc>
  </rcc>
  <rcc rId="10039" sId="1">
    <oc r="A1775" t="inlineStr">
      <is>
        <t>Итого по городу Урай на 2025 г.</t>
      </is>
    </oc>
    <nc r="A1775" t="inlineStr">
      <is>
        <t>Итого по городскому округу Ураю на 2025 год</t>
      </is>
    </nc>
  </rcc>
  <rcc rId="10040" sId="1">
    <oc r="A860" t="inlineStr">
      <is>
        <t>Итого по городу Урай на 2023 г.</t>
      </is>
    </oc>
    <nc r="A860" t="inlineStr">
      <is>
        <t>Итого по городскому округу Ураю на 2023 год</t>
      </is>
    </nc>
  </rcc>
  <rcc rId="10041" sId="1">
    <oc r="A539" t="inlineStr">
      <is>
        <t>Итого по городу Радужный на 2023 г.</t>
      </is>
    </oc>
    <nc r="A539" t="inlineStr">
      <is>
        <t>Итого по городскому округу Радужному на 2023 год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42" sId="1">
    <oc r="B9" t="inlineStr">
      <is>
        <t>Всего по автономному округу на 2023-2025 годы</t>
      </is>
    </oc>
    <nc r="B9" t="inlineStr">
      <is>
        <t>Всего по Ханты-Мансийскому автономному округу - Югре (далее – автономный округ) на 2023-2025 годы</t>
      </is>
    </nc>
  </rcc>
  <rcv guid="{4E6AA08E-860D-4192-989D-9B7384864008}" action="delete"/>
  <rdn rId="0" localSheetId="1" customView="1" name="Z_4E6AA08E_860D_4192_989D_9B7384864008_.wvu.FilterData" hidden="1" oldHidden="1">
    <formula>'Итог 2023-2025'!$A$8:$S$1852</formula>
    <oldFormula>'Итог 2023-2025'!$A$8:$S$1852</oldFormula>
  </rdn>
  <rdn rId="0" localSheetId="2" customView="1" name="Z_4E6AA08E_860D_4192_989D_9B7384864008_.wvu.FilterData" hidden="1" oldHidden="1">
    <formula>Примечание!$A$2:$G$194</formula>
    <oldFormula>Примечание!$A$2:$G$194</oldFormula>
  </rdn>
  <rcv guid="{4E6AA08E-860D-4192-989D-9B7384864008}" action="add"/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30" sId="2" ref="A193:XFD193" action="deleteRow">
    <rfmt sheetId="2" xfDxf="1" sqref="A193:XFD193" start="0" length="0"/>
    <rfmt sheetId="2" sqref="A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1" sId="2" ref="A193:XFD193" action="deleteRow">
    <rfmt sheetId="2" xfDxf="1" sqref="A193:XFD193" start="0" length="0"/>
    <rfmt sheetId="2" sqref="A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2" sId="2" ref="A193:XFD193" action="deleteRow">
    <rfmt sheetId="2" xfDxf="1" sqref="A193:XFD193" start="0" length="0"/>
    <rfmt sheetId="2" sqref="A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9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933" sId="2" ref="A193:XFD193" action="deleteRow">
    <rfmt sheetId="2" xfDxf="1" sqref="A193:XFD193" start="0" length="0"/>
  </rrc>
  <rrc rId="8934" sId="2" ref="A193:XFD193" action="deleteRow">
    <rfmt sheetId="2" xfDxf="1" sqref="A193:XFD193" start="0" length="0"/>
  </rrc>
  <rrc rId="8935" sId="2" ref="A193:XFD193" action="deleteRow">
    <rfmt sheetId="2" xfDxf="1" sqref="A193:XFD193" start="0" length="0"/>
  </rrc>
  <rfmt sheetId="1" sqref="R1290" start="0" length="2147483647">
    <dxf>
      <font>
        <b val="0"/>
      </font>
    </dxf>
  </rfmt>
  <rcc rId="8936" sId="2">
    <oc r="D52" t="inlineStr">
      <is>
        <t>г. Покачи</t>
      </is>
    </oc>
    <nc r="D52" t="inlineStr">
      <is>
        <t>Покачи</t>
      </is>
    </nc>
  </rcc>
  <rcc rId="8937" sId="2">
    <oc r="D53" t="inlineStr">
      <is>
        <t>г. Покачи</t>
      </is>
    </oc>
    <nc r="D53" t="inlineStr">
      <is>
        <t>Покачи</t>
      </is>
    </nc>
  </rcc>
  <rcc rId="8938" sId="2">
    <oc r="D54" t="inlineStr">
      <is>
        <t>г. Покачи</t>
      </is>
    </oc>
    <nc r="D54" t="inlineStr">
      <is>
        <t>Покачи</t>
      </is>
    </nc>
  </rcc>
  <rcc rId="8939" sId="2">
    <oc r="D55" t="inlineStr">
      <is>
        <t>г. Покачи</t>
      </is>
    </oc>
    <nc r="D55" t="inlineStr">
      <is>
        <t>Покачи</t>
      </is>
    </nc>
  </rcc>
  <rcc rId="8940" sId="2">
    <oc r="D48" t="inlineStr">
      <is>
        <t>г. Урай</t>
      </is>
    </oc>
    <nc r="D48" t="inlineStr">
      <is>
        <t>Урай</t>
      </is>
    </nc>
  </rcc>
  <rcc rId="8941" sId="2">
    <oc r="D49" t="inlineStr">
      <is>
        <t>г. Урай</t>
      </is>
    </oc>
    <nc r="D49" t="inlineStr">
      <is>
        <t>Урай</t>
      </is>
    </nc>
  </rcc>
  <rcc rId="8942" sId="2">
    <oc r="D50" t="inlineStr">
      <is>
        <t>г. Урай</t>
      </is>
    </oc>
    <nc r="D50" t="inlineStr">
      <is>
        <t>Урай</t>
      </is>
    </nc>
  </rcc>
  <rcc rId="8943" sId="2">
    <oc r="D51" t="inlineStr">
      <is>
        <t>г. Урай</t>
      </is>
    </oc>
    <nc r="D51" t="inlineStr">
      <is>
        <t>Урай</t>
      </is>
    </nc>
  </rcc>
  <rcc rId="8944" sId="2">
    <oc r="D47" t="inlineStr">
      <is>
        <t>г. Урай</t>
      </is>
    </oc>
    <nc r="D47" t="inlineStr">
      <is>
        <t>Урай</t>
      </is>
    </nc>
  </rcc>
  <rcc rId="8945" sId="2">
    <oc r="D32" t="inlineStr">
      <is>
        <t>г. Урай</t>
      </is>
    </oc>
    <nc r="D32" t="inlineStr">
      <is>
        <t>Урай</t>
      </is>
    </nc>
  </rcc>
  <rcc rId="8946" sId="2">
    <oc r="D33" t="inlineStr">
      <is>
        <t>г. Урай</t>
      </is>
    </oc>
    <nc r="D33" t="inlineStr">
      <is>
        <t>Урай</t>
      </is>
    </nc>
  </rcc>
  <rcc rId="8947" sId="2">
    <oc r="D34" t="inlineStr">
      <is>
        <t>г. Урай</t>
      </is>
    </oc>
    <nc r="D34" t="inlineStr">
      <is>
        <t>Урай</t>
      </is>
    </nc>
  </rcc>
  <rcc rId="8948" sId="2">
    <oc r="D35" t="inlineStr">
      <is>
        <t>г. Урай</t>
      </is>
    </oc>
    <nc r="D35" t="inlineStr">
      <is>
        <t>Урай</t>
      </is>
    </nc>
  </rcc>
  <rcc rId="8949" sId="2">
    <oc r="D36" t="inlineStr">
      <is>
        <t>г. Урай</t>
      </is>
    </oc>
    <nc r="D36" t="inlineStr">
      <is>
        <t>Урай</t>
      </is>
    </nc>
  </rcc>
  <rcc rId="8950" sId="2">
    <oc r="D37" t="inlineStr">
      <is>
        <t>г. Урай</t>
      </is>
    </oc>
    <nc r="D37" t="inlineStr">
      <is>
        <t>Урай</t>
      </is>
    </nc>
  </rcc>
  <rcc rId="8951" sId="2">
    <oc r="D38" t="inlineStr">
      <is>
        <t>г. Урай</t>
      </is>
    </oc>
    <nc r="D38" t="inlineStr">
      <is>
        <t>Урай</t>
      </is>
    </nc>
  </rcc>
  <rcc rId="8952" sId="2">
    <oc r="D39" t="inlineStr">
      <is>
        <t>г. Урай</t>
      </is>
    </oc>
    <nc r="D39" t="inlineStr">
      <is>
        <t>Урай</t>
      </is>
    </nc>
  </rcc>
  <rcc rId="8953" sId="2">
    <oc r="D40" t="inlineStr">
      <is>
        <t>г. Урай</t>
      </is>
    </oc>
    <nc r="D40" t="inlineStr">
      <is>
        <t>Урай</t>
      </is>
    </nc>
  </rcc>
  <rcc rId="8954" sId="2">
    <oc r="D41" t="inlineStr">
      <is>
        <t>г. Урай</t>
      </is>
    </oc>
    <nc r="D41" t="inlineStr">
      <is>
        <t>Урай</t>
      </is>
    </nc>
  </rcc>
  <rcc rId="8955" sId="2">
    <oc r="D46" t="inlineStr">
      <is>
        <t>г. Урай</t>
      </is>
    </oc>
    <nc r="D46" t="inlineStr">
      <is>
        <t>Урай</t>
      </is>
    </nc>
  </rcc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956" sId="2" ref="A64:XFD66" action="insertRow"/>
  <rcc rId="8957" sId="2">
    <nc r="B64" t="inlineStr">
      <is>
        <t>-</t>
      </is>
    </nc>
  </rcc>
  <rcc rId="8958" sId="2">
    <nc r="B65" t="inlineStr">
      <is>
        <t>-</t>
      </is>
    </nc>
  </rcc>
  <rcc rId="8959" sId="2">
    <nc r="C65">
      <v>2024</v>
    </nc>
  </rcc>
  <rcc rId="8960" sId="2">
    <nc r="C64">
      <v>2023</v>
    </nc>
  </rcc>
  <rcc rId="8961" sId="2">
    <nc r="D64" t="inlineStr">
      <is>
        <t>Нягань</t>
      </is>
    </nc>
  </rcc>
  <rcc rId="8962" sId="2">
    <nc r="D65" t="inlineStr">
      <is>
        <t>Нягань</t>
      </is>
    </nc>
  </rcc>
  <rcc rId="8963" sId="2">
    <nc r="E64" t="inlineStr">
      <is>
        <t>г. Нягань, мкр. 4-й, д. 6</t>
      </is>
    </nc>
  </rcc>
  <rcc rId="8964" sId="2">
    <nc r="E65" t="inlineStr">
      <is>
        <t>г. Нягань, мкр. 4-й, д. 6</t>
      </is>
    </nc>
  </rcc>
  <rcc rId="8965" sId="2">
    <nc r="G64" t="inlineStr">
      <is>
        <t>Решение ОСС и комиссии 84/2022</t>
      </is>
    </nc>
  </rcc>
  <rcc rId="8966" sId="2">
    <nc r="G65" t="inlineStr">
      <is>
        <t>Решение ОСС и комиссии 84/2022</t>
      </is>
    </nc>
  </rcc>
  <rcv guid="{10A036C2-5324-4DDD-A679-5EBB9523ED00}" action="delete"/>
  <rdn rId="0" localSheetId="1" customView="1" name="Z_10A036C2_5324_4DDD_A679_5EBB9523ED00_.wvu.FilterData" hidden="1" oldHidden="1">
    <formula>'Итог 2023-2025'!$A$8:$T$1852</formula>
    <oldFormula>'Итог 2023-2025'!$A$8:$T$1852</oldFormula>
  </rdn>
  <rdn rId="0" localSheetId="2" customView="1" name="Z_10A036C2_5324_4DDD_A679_5EBB9523ED00_.wvu.FilterData" hidden="1" oldHidden="1">
    <formula>Примечание!$A$2:$G$194</formula>
    <oldFormula>Примечание!$A$2:$G$166</oldFormula>
  </rdn>
  <rcv guid="{10A036C2-5324-4DDD-A679-5EBB9523ED00}" action="add"/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cc rId="8969" sId="1">
    <oc r="T3" t="inlineStr">
      <is>
        <t>ПРИМЕЧАНИЯ</t>
      </is>
    </oc>
    <nc r="T3"/>
  </rcc>
  <rcc rId="8970" sId="1">
    <oc r="T14" t="inlineStr">
      <is>
        <t>Сети в полном объеме</t>
      </is>
    </oc>
    <nc r="T14"/>
  </rcc>
  <rcc rId="8971" sId="1">
    <oc r="T15" t="inlineStr">
      <is>
        <t>сети в полном объеме</t>
      </is>
    </oc>
    <nc r="T15"/>
  </rcc>
  <rcc rId="8972" sId="1">
    <oc r="T16" t="inlineStr">
      <is>
        <t>Сети в полном объеме</t>
      </is>
    </oc>
    <nc r="T16"/>
  </rcc>
  <rcc rId="8973" sId="1">
    <oc r="T17" t="inlineStr">
      <is>
        <t>Сети в полном объеме</t>
      </is>
    </oc>
    <nc r="T17"/>
  </rcc>
  <rcc rId="8974" sId="1">
    <oc r="T18" t="inlineStr">
      <is>
        <t>Сети в полном объеме</t>
      </is>
    </oc>
    <nc r="T18"/>
  </rcc>
  <rcc rId="8975" sId="1">
    <oc r="T19" t="inlineStr">
      <is>
        <t>Сети в полном объеме</t>
      </is>
    </oc>
    <nc r="T19"/>
  </rcc>
  <rcc rId="8976" sId="1">
    <oc r="T21" t="inlineStr">
      <is>
        <t>Сети в полном объеме</t>
      </is>
    </oc>
    <nc r="T21"/>
  </rcc>
  <rcc rId="8977" sId="1">
    <oc r="T22" t="inlineStr">
      <is>
        <t>Сети в полном объеме</t>
      </is>
    </oc>
    <nc r="T22"/>
  </rcc>
  <rcc rId="8978" sId="1">
    <oc r="T23" t="inlineStr">
      <is>
        <t>Сети в полном объеме</t>
      </is>
    </oc>
    <nc r="T23"/>
  </rcc>
  <rcc rId="8979" sId="1">
    <oc r="T26" t="inlineStr">
      <is>
        <t>Сети в полном объеме</t>
      </is>
    </oc>
    <nc r="T26"/>
  </rcc>
  <rcc rId="8980" sId="1">
    <oc r="T27" t="inlineStr">
      <is>
        <t>сети в полном обьеме</t>
      </is>
    </oc>
    <nc r="T27"/>
  </rcc>
  <rcc rId="8981" sId="1">
    <oc r="T31" t="inlineStr">
      <is>
        <t>Сети в полном объеме</t>
      </is>
    </oc>
    <nc r="T31"/>
  </rcc>
  <rcc rId="8982" sId="1">
    <oc r="T32" t="inlineStr">
      <is>
        <t>ВО ниже 0,00 (Постановление администрации)</t>
      </is>
    </oc>
    <nc r="T32"/>
  </rcc>
  <rcc rId="8983" sId="1">
    <oc r="T34" t="inlineStr">
      <is>
        <t>ХГВС ниже 0,00, ВО ниже 0,00 (постановление администрации)</t>
      </is>
    </oc>
    <nc r="T34"/>
  </rcc>
  <rcc rId="8984" sId="1">
    <oc r="T35" t="inlineStr">
      <is>
        <t>ВО ниже 0,00 (Постановление администрации)</t>
      </is>
    </oc>
    <nc r="T35"/>
  </rcc>
  <rcc rId="8985" sId="1">
    <oc r="T37" t="inlineStr">
      <is>
        <t>ВО ниже 0,00 (Постановление администрации)</t>
      </is>
    </oc>
    <nc r="T37"/>
  </rcc>
  <rcc rId="8986" sId="1">
    <oc r="T38" t="inlineStr">
      <is>
        <t>ТС ниже 0,00, ХГВС ниже 0,00, ВО ниже 0,00 (постановление администрации)</t>
      </is>
    </oc>
    <nc r="T38"/>
  </rcc>
  <rcc rId="8987" sId="1">
    <oc r="T40" t="inlineStr">
      <is>
        <t>ТС ниже 0,00 (постановление администрации)</t>
      </is>
    </oc>
    <nc r="T40"/>
  </rcc>
  <rcc rId="8988" sId="1">
    <oc r="T41" t="inlineStr">
      <is>
        <t>ТС ниже 0,00, ХГВС ниже 0,00, ВО ниже 0,00 (постановление администрации)</t>
      </is>
    </oc>
    <nc r="T41"/>
  </rcc>
  <rcc rId="8989" sId="1">
    <oc r="T42" t="inlineStr">
      <is>
        <t>ТС ниже 0,00, ХГВС ниже 0,00, ВО ниже 0,00 (постановление администрации)</t>
      </is>
    </oc>
    <nc r="T42"/>
  </rcc>
  <rcc rId="8990" sId="1">
    <oc r="T43" t="inlineStr">
      <is>
        <t>ТС ниже 0,00, ХГВС ниже 0,00, ВО ниже 0,00</t>
      </is>
    </oc>
    <nc r="T43"/>
  </rcc>
  <rcc rId="8991" sId="1">
    <oc r="T45" t="inlineStr">
      <is>
        <t>ХГВС ниже 0,00 (постановление администрации)</t>
      </is>
    </oc>
    <nc r="T45"/>
  </rcc>
  <rcc rId="8992" sId="1">
    <oc r="T47" t="inlineStr">
      <is>
        <t>ТС ниже 0,00, ХГВС ниже 0,00, ВО ниже 0,00 (постановление администрации)</t>
      </is>
    </oc>
    <nc r="T47"/>
  </rcc>
  <rcc rId="8993" sId="1">
    <oc r="T50" t="inlineStr">
      <is>
        <t>ХГВС ниже 0,00 (постановление администрации)</t>
      </is>
    </oc>
    <nc r="T50"/>
  </rcc>
  <rcc rId="8994" sId="1">
    <oc r="T51" t="inlineStr">
      <is>
        <t>ВО ниже 0,00 (Постановление администрации)</t>
      </is>
    </oc>
    <nc r="T51"/>
  </rcc>
  <rcc rId="8995" sId="1">
    <oc r="T54" t="inlineStr">
      <is>
        <t>ТС ниже 0,00, ХГВС ниже 0,00, ВО ниже 0,00 (постановление администрации)</t>
      </is>
    </oc>
    <nc r="T54"/>
  </rcc>
  <rcc rId="8996" sId="1">
    <oc r="T55" t="inlineStr">
      <is>
        <t>ХГВС ниже 0,00 (постановление администрации)</t>
      </is>
    </oc>
    <nc r="T55"/>
  </rcc>
  <rcc rId="8997" sId="1">
    <oc r="T56" t="inlineStr">
      <is>
        <t>ТС ниже 0,00, ХГВС ниже 0,00, ВО ниже 0,00 (постановление администрации)</t>
      </is>
    </oc>
    <nc r="T56"/>
  </rcc>
  <rcc rId="8998" sId="1">
    <oc r="T57" t="inlineStr">
      <is>
        <t>ТС ниже 0,00, ХГВС ниже 0,00, ВО ниже 0,00 (постановление администрации)</t>
      </is>
    </oc>
    <nc r="T57"/>
  </rcc>
  <rcc rId="8999" sId="1">
    <oc r="T58" t="inlineStr">
      <is>
        <t>ТС ниже 0,00, ХГВС ниже 0,00, ВО ниже 0,00 (постановление администрации)</t>
      </is>
    </oc>
    <nc r="T58"/>
  </rcc>
  <rcc rId="9000" sId="1">
    <oc r="T60" t="inlineStr">
      <is>
        <t>ТС выполнить только ниже 0,00</t>
      </is>
    </oc>
    <nc r="T60"/>
  </rcc>
  <rcc rId="9001" sId="1">
    <oc r="T61" t="inlineStr">
      <is>
        <t>ТС, ХГВС, ВО перенесены на 2026-2028 гг</t>
      </is>
    </oc>
    <nc r="T61"/>
  </rcc>
  <rcc rId="9002" sId="1">
    <oc r="T62" t="inlineStr">
      <is>
        <t>ТС, ХГВС, ВО и подвал перенесены на 2026-2028 гг</t>
      </is>
    </oc>
    <nc r="T62"/>
  </rcc>
  <rcc rId="9003" sId="1">
    <oc r="T63" t="inlineStr">
      <is>
        <t>ТС ниже 0,00, ХГВС ниже 0,00, ВО ниже 0,00</t>
      </is>
    </oc>
    <nc r="T63"/>
  </rcc>
  <rcc rId="9004" sId="1">
    <oc r="T64" t="inlineStr">
      <is>
        <t>ТС ниже 0,00, ХГВС ниже 0,00, ВО ниже 0,00</t>
      </is>
    </oc>
    <nc r="T64"/>
  </rcc>
  <rcc rId="9005" sId="1">
    <oc r="T65" t="inlineStr">
      <is>
        <t>ТС ниже 0,00, ХГВС ниже 0,00, ВО ниже 0,00</t>
      </is>
    </oc>
    <nc r="T65"/>
  </rcc>
  <rcc rId="9006" sId="1">
    <oc r="T66" t="inlineStr">
      <is>
        <t>ТС, ХГВС, ВО и подвал перенесены на 2026-2028 гг</t>
      </is>
    </oc>
    <nc r="T66"/>
  </rcc>
  <rcc rId="9007" sId="1">
    <oc r="T67" t="inlineStr">
      <is>
        <t>Сети в полном объеме</t>
      </is>
    </oc>
    <nc r="T67"/>
  </rcc>
  <rcc rId="9008" sId="1">
    <oc r="T68" t="inlineStr">
      <is>
        <t>ХГВС ниже 0,00 (постановление администрации)</t>
      </is>
    </oc>
    <nc r="T68"/>
  </rcc>
  <rcc rId="9009" sId="1">
    <oc r="T69" t="inlineStr">
      <is>
        <t>ТС ниже 0,00, ХГВС ниже 0,00, ВО ниже 0,00 (постановление администрации)</t>
      </is>
    </oc>
    <nc r="T69"/>
  </rcc>
  <rcc rId="9010" sId="1">
    <oc r="T70" t="inlineStr">
      <is>
        <t>ВО ниже 0,00 (постановление администрации)</t>
      </is>
    </oc>
    <nc r="T70"/>
  </rcc>
  <rcc rId="9011" sId="1">
    <oc r="T71" t="inlineStr">
      <is>
        <t>ТС ниже 0,00, ХГВС ниже 0,00, ВО ниже 0,00 (постановление администрации)</t>
      </is>
    </oc>
    <nc r="T71"/>
  </rcc>
  <rcc rId="9012" sId="1">
    <oc r="T72" t="inlineStr">
      <is>
        <t>ТС ниже 0,00, ХГВС ниже 0,00, ВО ниже 0,00 (постановление администрации)</t>
      </is>
    </oc>
    <nc r="T72"/>
  </rcc>
  <rcc rId="9013" sId="1">
    <oc r="T73" t="inlineStr">
      <is>
        <t>ХГВС ниже 0,00, ВО ниже 0,00 (постановление администрации)</t>
      </is>
    </oc>
    <nc r="T73"/>
  </rcc>
  <rcc rId="9014" sId="1">
    <oc r="T74" t="inlineStr">
      <is>
        <t>ХГВС ниже 0,00, ВО ниже 0,00 (постановление администрации)</t>
      </is>
    </oc>
    <nc r="T74"/>
  </rcc>
  <rcc rId="9015" sId="1">
    <oc r="T75" t="inlineStr">
      <is>
        <t>ХГВС ниже 0,00, ВО ниже 0,00 (постановление администрации)</t>
      </is>
    </oc>
    <nc r="T75"/>
  </rcc>
  <rcc rId="9016" sId="1">
    <oc r="T76" t="inlineStr">
      <is>
        <t>ХГВС ниже 0,00, ВО ниже 0,00 (постановление администрации)</t>
      </is>
    </oc>
    <nc r="T76"/>
  </rcc>
  <rcc rId="9017" sId="1">
    <oc r="T77" t="inlineStr">
      <is>
        <t>ТС ниже 0,00, ХГВС ниже 0,00, ВО ниже 0,00 (постановление администрации)</t>
      </is>
    </oc>
    <nc r="T77"/>
  </rcc>
  <rcc rId="9018" sId="1">
    <oc r="T78" t="inlineStr">
      <is>
        <t>ВО ниже 0,00 (постановление администрации)</t>
      </is>
    </oc>
    <nc r="T78"/>
  </rcc>
  <rcc rId="9019" sId="1">
    <oc r="T79" t="inlineStr">
      <is>
        <t>ТС ниже 0,00, ХГВС ниже 0,00, ВО ниже 0,00 (постановление администрации)</t>
      </is>
    </oc>
    <nc r="T79"/>
  </rcc>
  <rcc rId="9020" sId="1">
    <oc r="T80" t="inlineStr">
      <is>
        <t>ХГВС ниже 0,00, ВО ниже 0,00 (постановление администрации)</t>
      </is>
    </oc>
    <nc r="T80"/>
  </rcc>
  <rcc rId="9021" sId="1">
    <oc r="T81" t="inlineStr">
      <is>
        <t>ТС ниже 0,00, ВО ниже 0,00 (постановление администрации)</t>
      </is>
    </oc>
    <nc r="T81"/>
  </rcc>
  <rcc rId="9022" sId="1">
    <oc r="T84" t="inlineStr">
      <is>
        <t>ТС ниже 0,00, ХВС ниже 0,00</t>
      </is>
    </oc>
    <nc r="T84"/>
  </rcc>
  <rcc rId="9023" sId="1">
    <oc r="T85" t="inlineStr">
      <is>
        <t>ТС ниже 0,00</t>
      </is>
    </oc>
    <nc r="T85"/>
  </rcc>
  <rcc rId="9024" sId="1">
    <oc r="T87" t="inlineStr">
      <is>
        <t>ТС ниже 0,00, ХВС ниже 0,00</t>
      </is>
    </oc>
    <nc r="T87"/>
  </rcc>
  <rcc rId="9025" sId="1">
    <oc r="T88" t="inlineStr">
      <is>
        <t>ТС ниже 0,00, ХВС ниже 0,00</t>
      </is>
    </oc>
    <nc r="T88"/>
  </rcc>
  <rcc rId="9026" sId="1">
    <oc r="T89" t="inlineStr">
      <is>
        <t>ТС ниже 0,00, ХВС ниже 0,00</t>
      </is>
    </oc>
    <nc r="T89"/>
  </rcc>
  <rcc rId="9027" sId="1">
    <oc r="T90" t="inlineStr">
      <is>
        <t>ТС ниже 0,00, ХВС ниже 0,00</t>
      </is>
    </oc>
    <nc r="T90"/>
  </rcc>
  <rcc rId="9028" sId="1">
    <oc r="T91" t="inlineStr">
      <is>
        <t>ТС ниже 0,00, ХВС ниже 0,00</t>
      </is>
    </oc>
    <nc r="T91"/>
  </rcc>
  <rcc rId="9029" sId="1">
    <oc r="T92" t="inlineStr">
      <is>
        <t>ТС ниже 0,00, ХВС ниже 0,00</t>
      </is>
    </oc>
    <nc r="T92"/>
  </rcc>
  <rcc rId="9030" sId="1">
    <oc r="T94" t="inlineStr">
      <is>
        <t>ВО ниже 0,00</t>
      </is>
    </oc>
    <nc r="T94"/>
  </rcc>
  <rcc rId="9031" sId="1">
    <oc r="T95" t="inlineStr">
      <is>
        <t>ХВС ниже 0,00, ВО ниже 0,00</t>
      </is>
    </oc>
    <nc r="T95"/>
  </rcc>
  <rcc rId="9032" sId="1">
    <oc r="T102" t="inlineStr">
      <is>
        <t>все сети только ниже 0,00</t>
      </is>
    </oc>
    <nc r="T102"/>
  </rcc>
  <rcc rId="9033" sId="1">
    <oc r="T104" t="inlineStr">
      <is>
        <t>все сети только ниже 0,00</t>
      </is>
    </oc>
    <nc r="T104"/>
  </rcc>
  <rcc rId="9034" sId="1">
    <oc r="T112" t="inlineStr">
      <is>
        <t>все сети только ниже 0,00</t>
      </is>
    </oc>
    <nc r="T112"/>
  </rcc>
  <rcc rId="9035" sId="1">
    <oc r="T113" t="inlineStr">
      <is>
        <t>все сети только ниже 0,00</t>
      </is>
    </oc>
    <nc r="T113"/>
  </rcc>
  <rcc rId="9036" sId="1">
    <oc r="T114" t="inlineStr">
      <is>
        <t>все сети только ниже 0,00</t>
      </is>
    </oc>
    <nc r="T114"/>
  </rcc>
  <rcc rId="9037" sId="1">
    <oc r="T115" t="inlineStr">
      <is>
        <t>все сети только ниже 0,00</t>
      </is>
    </oc>
    <nc r="T115"/>
  </rcc>
  <rcc rId="9038" sId="1">
    <oc r="T116" t="inlineStr">
      <is>
        <t>все сети только ниже 0,00</t>
      </is>
    </oc>
    <nc r="T116"/>
  </rcc>
  <rcc rId="9039" sId="1">
    <oc r="T119" t="inlineStr">
      <is>
        <t>Только НИЖЕ 0,00 с 2022 (ПИР в 2020 году)</t>
      </is>
    </oc>
    <nc r="T119"/>
  </rcc>
  <rcc rId="9040" sId="1">
    <oc r="T120" t="inlineStr">
      <is>
        <t>ТОЛЬКО ВЫШЕ 0,00 С 2022</t>
      </is>
    </oc>
    <nc r="T120"/>
  </rcc>
  <rcc rId="9041" sId="1">
    <oc r="T121" t="inlineStr">
      <is>
        <t>ТОЛЬКО ВЫШЕ 0,00 С 2022</t>
      </is>
    </oc>
    <nc r="T121"/>
  </rcc>
  <rcc rId="9042" sId="1">
    <oc r="T122" t="inlineStr">
      <is>
        <t>ТОЛЬКО ВЫШЕ 0,00 С 2022</t>
      </is>
    </oc>
    <nc r="T122"/>
  </rcc>
  <rcc rId="9043" sId="1">
    <oc r="T123" t="inlineStr">
      <is>
        <t>ТОЛЬКО ВЫШЕ 0,00 С 2022</t>
      </is>
    </oc>
    <nc r="T123"/>
  </rcc>
  <rcc rId="9044" sId="1">
    <oc r="T124" t="inlineStr">
      <is>
        <t>Только НИЖЕ 0,00 с 2022 (ПИР в 2020 году)</t>
      </is>
    </oc>
    <nc r="T124"/>
  </rcc>
  <rcc rId="9045" sId="1">
    <oc r="T125" t="inlineStr">
      <is>
        <t>ТОЛЬКО ВЫШЕ 0,00 С 2022</t>
      </is>
    </oc>
    <nc r="T125"/>
  </rcc>
  <rcc rId="9046" sId="1">
    <oc r="T126" t="inlineStr">
      <is>
        <t>все сети только ниже 0,00</t>
      </is>
    </oc>
    <nc r="T126"/>
  </rcc>
  <rcc rId="9047" sId="1">
    <oc r="T127" t="inlineStr">
      <is>
        <t>все сети только ниже 0,00</t>
      </is>
    </oc>
    <nc r="T127"/>
  </rcc>
  <rcc rId="9048" sId="1">
    <oc r="T128" t="inlineStr">
      <is>
        <t>все сети только ниже 0,00</t>
      </is>
    </oc>
    <nc r="T128"/>
  </rcc>
  <rcc rId="9049" sId="1">
    <oc r="T130" t="inlineStr">
      <is>
        <t>все сети только ниже 0,00</t>
      </is>
    </oc>
    <nc r="T130"/>
  </rcc>
  <rcc rId="9050" sId="1">
    <oc r="T132" t="inlineStr">
      <is>
        <t>все сети только ниже 0,00</t>
      </is>
    </oc>
    <nc r="T132"/>
  </rcc>
  <rcc rId="9051" sId="1">
    <oc r="T135" t="inlineStr">
      <is>
        <t>ТОЛЬКО ВЫШЕ 0,00 С 2022</t>
      </is>
    </oc>
    <nc r="T135"/>
  </rcc>
  <rcc rId="9052" sId="1">
    <oc r="T143" t="inlineStr">
      <is>
        <t>ТС ниже 0,00, ВО ниже 0,00</t>
      </is>
    </oc>
    <nc r="T143"/>
  </rcc>
  <rcc rId="9053" sId="1">
    <oc r="T145" t="inlineStr">
      <is>
        <t>ВО ниже 0,00</t>
      </is>
    </oc>
    <nc r="T145"/>
  </rcc>
  <rcc rId="9054" sId="1">
    <oc r="T146" t="inlineStr">
      <is>
        <t>ТС ниже 0,00, ХГВС ниже 0,00, ВО ниже 0,00</t>
      </is>
    </oc>
    <nc r="T146"/>
  </rcc>
  <rcc rId="9055" sId="1">
    <oc r="T147" t="inlineStr">
      <is>
        <t>ТС выше отм. 0,00 по невозможности с 2022 года</t>
      </is>
    </oc>
    <nc r="T147"/>
  </rcc>
  <rcc rId="9056" sId="1">
    <oc r="T148" t="inlineStr">
      <is>
        <t>ТС ниже 0,00, ВО ниже 0,00</t>
      </is>
    </oc>
    <nc r="T148"/>
  </rcc>
  <rcc rId="9057" sId="1">
    <oc r="T150" t="inlineStr">
      <is>
        <t>ТС ниже 0,00, ХГВС ниже 0,00, ВО ниже 0,00</t>
      </is>
    </oc>
    <nc r="T150"/>
  </rcc>
  <rcc rId="9058" sId="1">
    <oc r="T155" t="inlineStr">
      <is>
        <t>Ждем заключение, не объявлять аукцион</t>
      </is>
    </oc>
    <nc r="T155"/>
  </rcc>
  <rcc rId="9059" sId="1">
    <oc r="T158" t="inlineStr">
      <is>
        <t>с 2022 года не сост аукц</t>
      </is>
    </oc>
    <nc r="T158"/>
  </rcc>
  <rcc rId="9060" sId="1">
    <oc r="T170" t="inlineStr">
      <is>
        <t>ТС только ниже 0,00</t>
      </is>
    </oc>
    <nc r="T170"/>
  </rcc>
  <rcc rId="9061" sId="1">
    <oc r="T193" t="inlineStr">
      <is>
        <t>с 2022 года не сост аукц</t>
      </is>
    </oc>
    <nc r="T193"/>
  </rcc>
  <rcc rId="9062" sId="1">
    <oc r="T196" t="inlineStr">
      <is>
        <t>с 2022 года не сост аукц</t>
      </is>
    </oc>
    <nc r="T196"/>
  </rcc>
  <rcc rId="9063" sId="1">
    <oc r="T197" t="inlineStr">
      <is>
        <t>с 2022 года не сост аукц</t>
      </is>
    </oc>
    <nc r="T197"/>
  </rcc>
  <rcc rId="9064" sId="1">
    <oc r="T199" t="inlineStr">
      <is>
        <t>с 2022 года не сост аукц</t>
      </is>
    </oc>
    <nc r="T199"/>
  </rcc>
  <rcc rId="9065" sId="1">
    <oc r="T200" t="inlineStr">
      <is>
        <t>с 2022 года не сост аукц</t>
      </is>
    </oc>
    <nc r="T200"/>
  </rcc>
  <rcc rId="9066" sId="1">
    <oc r="T209" t="inlineStr">
      <is>
        <t>с 2022 года не сост аукц</t>
      </is>
    </oc>
    <nc r="T209"/>
  </rcc>
  <rcc rId="9067" sId="1" odxf="1" dxf="1">
    <oc r="T210" t="inlineStr">
      <is>
        <t>ТС в полном объеме</t>
      </is>
    </oc>
    <nc r="T210"/>
    <ndxf>
      <alignment wrapText="0"/>
    </ndxf>
  </rcc>
  <rcc rId="9068" sId="1">
    <oc r="T215" t="inlineStr">
      <is>
        <t>ВО только ВЫШЕ 0,00 с 2022 года не сост аукц</t>
      </is>
    </oc>
    <nc r="T215"/>
  </rcc>
  <rcc rId="9069" sId="1">
    <oc r="T216" t="inlineStr">
      <is>
        <t>Сети только ниже 0,00</t>
      </is>
    </oc>
    <nc r="T216"/>
  </rcc>
  <rcc rId="9070" sId="1">
    <oc r="T248" t="inlineStr">
      <is>
        <t>СЕТИ только ниже 0,00, с 2022 года не сост аукц</t>
      </is>
    </oc>
    <nc r="T248"/>
  </rcc>
  <rcc rId="9071" sId="1">
    <oc r="T249" t="inlineStr">
      <is>
        <t>с 2022 года не сост аукц</t>
      </is>
    </oc>
    <nc r="T249"/>
  </rcc>
  <rcc rId="9072" sId="1">
    <oc r="T250" t="inlineStr">
      <is>
        <t>с 2022 года не сост аукц</t>
      </is>
    </oc>
    <nc r="T250"/>
  </rcc>
  <rcc rId="9073" sId="1">
    <oc r="T251" t="inlineStr">
      <is>
        <t>с 2022 года не сост аукц</t>
      </is>
    </oc>
    <nc r="T251"/>
  </rcc>
  <rcc rId="9074" sId="1">
    <oc r="T252" t="inlineStr">
      <is>
        <t>СЕТИ только ниже 0,00, с 2022 года не сост аукц</t>
      </is>
    </oc>
    <nc r="T252"/>
  </rcc>
  <rcc rId="9075" sId="1">
    <oc r="T253" t="inlineStr">
      <is>
        <t>СЕТИ только ниже 0,00, с 2022 года не сост аукц</t>
      </is>
    </oc>
    <nc r="T253"/>
  </rcc>
  <rcc rId="9076" sId="1">
    <oc r="T254" t="inlineStr">
      <is>
        <t>с 2022 года не сост аукц</t>
      </is>
    </oc>
    <nc r="T254"/>
  </rcc>
  <rcc rId="9077" sId="1">
    <oc r="T256" t="inlineStr">
      <is>
        <t>СЕТИ только ниже 0,00, с 2022 года не сост аукц</t>
      </is>
    </oc>
    <nc r="T256"/>
  </rcc>
  <rcc rId="9078" sId="1">
    <oc r="T257" t="inlineStr">
      <is>
        <t>ВО только ниже 0,00</t>
      </is>
    </oc>
    <nc r="T257"/>
  </rcc>
  <rcc rId="9079" sId="1">
    <oc r="T261" t="inlineStr">
      <is>
        <t>все сети ниже 0,00</t>
      </is>
    </oc>
    <nc r="T261"/>
  </rcc>
  <rcc rId="9080" sId="1">
    <oc r="T262" t="inlineStr">
      <is>
        <t>все сети ниже 0,00</t>
      </is>
    </oc>
    <nc r="T262"/>
  </rcc>
  <rcc rId="9081" sId="1">
    <oc r="T266" t="inlineStr">
      <is>
        <t>все сети ниже 0,00</t>
      </is>
    </oc>
    <nc r="T266"/>
  </rcc>
  <rcc rId="9082" sId="1">
    <oc r="T267" t="inlineStr">
      <is>
        <t>все сети ниже 0,00</t>
      </is>
    </oc>
    <nc r="T267"/>
  </rcc>
  <rcc rId="9083" sId="1">
    <oc r="T268" t="inlineStr">
      <is>
        <t>все сети ниже 0,00</t>
      </is>
    </oc>
    <nc r="T268"/>
  </rcc>
  <rcc rId="9084" sId="1">
    <oc r="T269" t="inlineStr">
      <is>
        <t>все сети ниже 0,00</t>
      </is>
    </oc>
    <nc r="T269"/>
  </rcc>
  <rcc rId="9085" sId="1">
    <oc r="T271" t="inlineStr">
      <is>
        <t>все сети ниже 0,00</t>
      </is>
    </oc>
    <nc r="T271"/>
  </rcc>
  <rcc rId="9086" sId="1">
    <oc r="T275" t="inlineStr">
      <is>
        <t>все сети ниже 0,00</t>
      </is>
    </oc>
    <nc r="T275"/>
  </rcc>
  <rcc rId="9087" sId="1">
    <oc r="T276" t="inlineStr">
      <is>
        <t>все сети ниже 0,00</t>
      </is>
    </oc>
    <nc r="T276"/>
  </rcc>
  <rcc rId="9088" sId="1">
    <oc r="T277" t="inlineStr">
      <is>
        <t>все сети ниже 0,00</t>
      </is>
    </oc>
    <nc r="T277"/>
  </rcc>
  <rcc rId="9089" sId="1">
    <oc r="T278" t="inlineStr">
      <is>
        <t>все сети ниже 0,00</t>
      </is>
    </oc>
    <nc r="T278"/>
  </rcc>
  <rcc rId="9090" sId="1">
    <oc r="T279" t="inlineStr">
      <is>
        <t>все сети ниже 0,00</t>
      </is>
    </oc>
    <nc r="T279"/>
  </rcc>
  <rcc rId="9091" sId="1">
    <oc r="T280" t="inlineStr">
      <is>
        <t>все сети ниже 0,00</t>
      </is>
    </oc>
    <nc r="T280"/>
  </rcc>
  <rcc rId="9092" sId="1">
    <oc r="T283" t="inlineStr">
      <is>
        <t>все сети ниже 0,00</t>
      </is>
    </oc>
    <nc r="T283"/>
  </rcc>
  <rcc rId="9093" sId="1">
    <oc r="T286" t="inlineStr">
      <is>
        <t>ТС только ниже 0,00</t>
      </is>
    </oc>
    <nc r="T286"/>
  </rcc>
  <rcc rId="9094" sId="1">
    <oc r="T287" t="inlineStr">
      <is>
        <t>все сети только ниже 0,00</t>
      </is>
    </oc>
    <nc r="T287"/>
  </rcc>
  <rcc rId="9095" sId="1">
    <oc r="T288" t="inlineStr">
      <is>
        <t>все сети только ниже 0,00</t>
      </is>
    </oc>
    <nc r="T288"/>
  </rcc>
  <rcc rId="9096" sId="1">
    <oc r="T289" t="inlineStr">
      <is>
        <t>все сети ниже 0,00</t>
      </is>
    </oc>
    <nc r="T289"/>
  </rcc>
  <rcc rId="9097" sId="1">
    <oc r="T294" t="inlineStr">
      <is>
        <t>ХГВС ниже 0,00 с пожаротушением в местах общего пользования</t>
      </is>
    </oc>
    <nc r="T294"/>
  </rcc>
  <rcc rId="9098" sId="1">
    <oc r="T300" t="inlineStr">
      <is>
        <t>ТС ниже 0,00 и ВО ниже 0,00</t>
      </is>
    </oc>
    <nc r="T300"/>
  </rcc>
  <rcc rId="9099" sId="1">
    <oc r="T301" t="inlineStr">
      <is>
        <t>Сети ниже 0,00</t>
      </is>
    </oc>
    <nc r="T301"/>
  </rcc>
  <rcc rId="9100" sId="1">
    <oc r="T302" t="inlineStr">
      <is>
        <t>Сети ниже 0,00</t>
      </is>
    </oc>
    <nc r="T302"/>
  </rcc>
  <rcc rId="9101" sId="1">
    <oc r="T303" t="inlineStr">
      <is>
        <t>Сети ниже 0,00</t>
      </is>
    </oc>
    <nc r="T303"/>
  </rcc>
  <rcc rId="9102" sId="1">
    <oc r="T304" t="inlineStr">
      <is>
        <t>Сети ниже 0,00</t>
      </is>
    </oc>
    <nc r="T304"/>
  </rcc>
  <rcc rId="9103" sId="1">
    <oc r="T305" t="inlineStr">
      <is>
        <t>ТС ниже 0,00</t>
      </is>
    </oc>
    <nc r="T305"/>
  </rcc>
  <rcc rId="9104" sId="1">
    <oc r="T307" t="inlineStr">
      <is>
        <t>Сети ниже 0,00</t>
      </is>
    </oc>
    <nc r="T307"/>
  </rcc>
  <rcc rId="9105" sId="1">
    <oc r="T308" t="inlineStr">
      <is>
        <t>Сети ниже 0,00</t>
      </is>
    </oc>
    <nc r="T308"/>
  </rcc>
  <rcc rId="9106" sId="1">
    <oc r="T309" t="inlineStr">
      <is>
        <t>Сети ниже 0,00</t>
      </is>
    </oc>
    <nc r="T309"/>
  </rcc>
  <rcc rId="9107" sId="1">
    <oc r="T310" t="inlineStr">
      <is>
        <t>Сети ниже 0,00</t>
      </is>
    </oc>
    <nc r="T310"/>
  </rcc>
  <rcc rId="9108" sId="1">
    <oc r="T315" t="inlineStr">
      <is>
        <t>ВО ниже 0,00</t>
      </is>
    </oc>
    <nc r="T315"/>
  </rcc>
  <rcc rId="9109" sId="1">
    <oc r="T316" t="inlineStr">
      <is>
        <t>Сети ниже 0,00</t>
      </is>
    </oc>
    <nc r="T316"/>
  </rcc>
  <rcc rId="9110" sId="1">
    <oc r="T317" t="inlineStr">
      <is>
        <t>ВО ниже 0,00</t>
      </is>
    </oc>
    <nc r="T317"/>
  </rcc>
  <rcc rId="9111" sId="1">
    <oc r="T319" t="inlineStr">
      <is>
        <t>ТС полностью с 2022 г.</t>
      </is>
    </oc>
    <nc r="T319"/>
  </rcc>
  <rcc rId="9112" sId="1">
    <oc r="T320" t="inlineStr">
      <is>
        <t>ХВС ниже 0,00, остальные сети полностью</t>
      </is>
    </oc>
    <nc r="T320"/>
  </rcc>
  <rcc rId="9113" sId="1">
    <oc r="T321" t="inlineStr">
      <is>
        <t>Сети ниже 0,00</t>
      </is>
    </oc>
    <nc r="T321"/>
  </rcc>
  <rcc rId="9114" sId="1">
    <oc r="T322" t="inlineStr">
      <is>
        <t>ВО ниже 0,00</t>
      </is>
    </oc>
    <nc r="T322"/>
  </rcc>
  <rcc rId="9115" sId="1">
    <oc r="T323" t="inlineStr">
      <is>
        <t>ТС полностью с 2022 г.</t>
      </is>
    </oc>
    <nc r="T323"/>
  </rcc>
  <rcc rId="9116" sId="1">
    <oc r="T324" t="inlineStr">
      <is>
        <t>сети в полном обьеме</t>
      </is>
    </oc>
    <nc r="T324"/>
  </rcc>
  <rcc rId="9117" sId="1">
    <oc r="T326" t="inlineStr">
      <is>
        <t>Все сети ниже 0,00</t>
      </is>
    </oc>
    <nc r="T326"/>
  </rcc>
  <rcc rId="9118" sId="1">
    <oc r="T327" t="inlineStr">
      <is>
        <t>ВО ниже 0,00</t>
      </is>
    </oc>
    <nc r="T327"/>
  </rcc>
  <rcc rId="9119" sId="1">
    <oc r="T330" t="inlineStr">
      <is>
        <t>Все сети ниже 0,00</t>
      </is>
    </oc>
    <nc r="T330"/>
  </rcc>
  <rcc rId="9120" sId="1">
    <oc r="T331" t="inlineStr">
      <is>
        <t>ВО ниже 0,00, утепление фасада бех торцоы и окон</t>
      </is>
    </oc>
    <nc r="T331"/>
  </rcc>
  <rcc rId="9121" sId="1">
    <oc r="T332" t="inlineStr">
      <is>
        <t>ВО ниже 0,00</t>
      </is>
    </oc>
    <nc r="T332"/>
  </rcc>
  <rcc rId="9122" sId="1">
    <oc r="T333" t="inlineStr">
      <is>
        <t>ГВС полностью</t>
      </is>
    </oc>
    <nc r="T333"/>
  </rcc>
  <rcc rId="9123" sId="1">
    <oc r="T335" t="inlineStr">
      <is>
        <t>Все сети ниже 0,00</t>
      </is>
    </oc>
    <nc r="T335"/>
  </rcc>
  <rcc rId="9124" sId="1">
    <oc r="T336" t="inlineStr">
      <is>
        <t>Все сети ниже 0,00</t>
      </is>
    </oc>
    <nc r="T336"/>
  </rcc>
  <rcc rId="9125" sId="1">
    <oc r="T337" t="inlineStr">
      <is>
        <t>Все сети ниже 0,00</t>
      </is>
    </oc>
    <nc r="T337"/>
  </rcc>
  <rcc rId="9126" sId="1">
    <oc r="T340" t="inlineStr">
      <is>
        <t>Все сети ниже 0,00</t>
      </is>
    </oc>
    <nc r="T340"/>
  </rcc>
  <rcc rId="9127" sId="1">
    <oc r="T341" t="inlineStr">
      <is>
        <t>Все сети ниже 0,00</t>
      </is>
    </oc>
    <nc r="T341"/>
  </rcc>
  <rcc rId="9128" sId="1">
    <oc r="T342" t="inlineStr">
      <is>
        <t>ВО ниже 0,00</t>
      </is>
    </oc>
    <nc r="T342"/>
  </rcc>
  <rcc rId="9129" sId="1">
    <oc r="T343" t="inlineStr">
      <is>
        <t>Все сети ниже 0,00</t>
      </is>
    </oc>
    <nc r="T343"/>
  </rcc>
  <rcc rId="9130" sId="1">
    <oc r="T344" t="inlineStr">
      <is>
        <t>ХГВС выше 0,00 с 2022 г</t>
      </is>
    </oc>
    <nc r="T344"/>
  </rcc>
  <rcc rId="9131" sId="1">
    <oc r="T345" t="inlineStr">
      <is>
        <t>Все сети ниже 0,00, утепление только одного торца!!!</t>
      </is>
    </oc>
    <nc r="T345"/>
  </rcc>
  <rcc rId="9132" sId="1">
    <oc r="T346" t="inlineStr">
      <is>
        <t>Все сети только ниже 0,00</t>
      </is>
    </oc>
    <nc r="T346"/>
  </rcc>
  <rcc rId="9133" sId="1">
    <oc r="T347" t="inlineStr">
      <is>
        <t>Сети ниже 0,00</t>
      </is>
    </oc>
    <nc r="T347"/>
  </rcc>
  <rcc rId="9134" sId="1">
    <oc r="T348" t="inlineStr">
      <is>
        <t>Все сети ниже 0,00</t>
      </is>
    </oc>
    <nc r="T348"/>
  </rcc>
  <rcc rId="9135" sId="1">
    <oc r="T349" t="inlineStr">
      <is>
        <t>Все сети ниже 0,00</t>
      </is>
    </oc>
    <nc r="T349"/>
  </rcc>
  <rcc rId="9136" sId="1">
    <oc r="T350" t="inlineStr">
      <is>
        <t>ВО ниже 0,00</t>
      </is>
    </oc>
    <nc r="T350"/>
  </rcc>
  <rcc rId="9137" sId="1">
    <oc r="T351" t="inlineStr">
      <is>
        <t>ВО ниже 0,00</t>
      </is>
    </oc>
    <nc r="T351"/>
  </rcc>
  <rcc rId="9138" sId="1">
    <oc r="T352" t="inlineStr">
      <is>
        <t>ВО ниже 0,00</t>
      </is>
    </oc>
    <nc r="T352"/>
  </rcc>
  <rcc rId="9139" sId="1">
    <oc r="T355" t="inlineStr">
      <is>
        <t>ТС выше 0,00 с 2022 г</t>
      </is>
    </oc>
    <nc r="T355"/>
  </rcc>
  <rcc rId="9140" sId="1">
    <oc r="T356" t="inlineStr">
      <is>
        <t>ТС полностью с 2022 г</t>
      </is>
    </oc>
    <nc r="T356"/>
  </rcc>
  <rcc rId="9141" sId="1">
    <oc r="T359" t="inlineStr">
      <is>
        <t>ТС выше 0,00 с 2022 г.</t>
      </is>
    </oc>
    <nc r="T359"/>
  </rcc>
  <rcc rId="9142" sId="1">
    <oc r="T360" t="inlineStr">
      <is>
        <t>Сети ниже 0,00</t>
      </is>
    </oc>
    <nc r="T360"/>
  </rcc>
  <rcc rId="9143" sId="1">
    <oc r="T361" t="inlineStr">
      <is>
        <t>Сети ниже 0,00</t>
      </is>
    </oc>
    <nc r="T361"/>
  </rcc>
  <rcc rId="9144" sId="1">
    <oc r="T362" t="inlineStr">
      <is>
        <t>Все сети ниже 0,00</t>
      </is>
    </oc>
    <nc r="T362"/>
  </rcc>
  <rcc rId="9145" sId="1">
    <oc r="T364" t="inlineStr">
      <is>
        <t>ТС выше 0,00 с 2022 г</t>
      </is>
    </oc>
    <nc r="T364"/>
  </rcc>
  <rcc rId="9146" sId="1">
    <oc r="T365" t="inlineStr">
      <is>
        <t>ВО ниже 0,00</t>
      </is>
    </oc>
    <nc r="T365"/>
  </rcc>
  <rcc rId="9147" sId="1">
    <oc r="T366" t="inlineStr">
      <is>
        <t>ВО выше 0,00, заделка гермитизация швов утолщенная, типа мокрого фасада. Смотреть ПРОТОКОЛ ОСС</t>
      </is>
    </oc>
    <nc r="T366"/>
  </rcc>
  <rcc rId="9148" sId="1">
    <oc r="T369" t="inlineStr">
      <is>
        <t>Сети ниже 0,00</t>
      </is>
    </oc>
    <nc r="T369"/>
  </rcc>
  <rcc rId="9149" sId="1">
    <oc r="T370" t="inlineStr">
      <is>
        <t>ВО полностью, остальные сети только ниже 0,00. Сокращение состава по фасаду, СМОТРЕТЬ Протокол ОСС</t>
      </is>
    </oc>
    <nc r="T370"/>
  </rcc>
  <rcc rId="9150" sId="1">
    <oc r="T371" t="inlineStr">
      <is>
        <t>ТС выше 0,00 с 2022 г</t>
      </is>
    </oc>
    <nc r="T371"/>
  </rcc>
  <rcc rId="9151" sId="1">
    <oc r="T374" t="inlineStr">
      <is>
        <t>Все сети ниже 0,00. Фасад без утепления 1-го торца, без замены окон.</t>
      </is>
    </oc>
    <nc r="T374"/>
  </rcc>
  <rcc rId="9152" sId="1">
    <oc r="T375" t="inlineStr">
      <is>
        <t>Все сети ниже 0,00</t>
      </is>
    </oc>
    <nc r="T375"/>
  </rcc>
  <rcc rId="9153" sId="1">
    <oc r="T376" t="inlineStr">
      <is>
        <t>ТС ниже 0,00, ГВС полностью с циркуляцией</t>
      </is>
    </oc>
    <nc r="T376"/>
  </rcc>
  <rcc rId="9154" sId="1">
    <oc r="T378" t="inlineStr">
      <is>
        <t>все сети ниже 0,00</t>
      </is>
    </oc>
    <nc r="T378"/>
  </rcc>
  <rcc rId="9155" sId="1">
    <oc r="T379" t="inlineStr">
      <is>
        <t>ТС ниже 0,00</t>
      </is>
    </oc>
    <nc r="T379"/>
  </rcc>
  <rcc rId="9156" sId="1">
    <oc r="T380" t="inlineStr">
      <is>
        <t>ТС ниже 0,00</t>
      </is>
    </oc>
    <nc r="T380"/>
  </rcc>
  <rcc rId="9157" sId="1">
    <oc r="T381" t="inlineStr">
      <is>
        <t>Сети ниже 0,00, ремонт фасада и утепление одного торца</t>
      </is>
    </oc>
    <nc r="T381"/>
  </rcc>
  <rcc rId="9158" sId="1">
    <oc r="T382" t="inlineStr">
      <is>
        <t>Сети ниже 0,00</t>
      </is>
    </oc>
    <nc r="T382"/>
  </rcc>
  <rcc rId="9159" sId="1">
    <oc r="T383" t="inlineStr">
      <is>
        <t>Сети ниже 0,00</t>
      </is>
    </oc>
    <nc r="T383"/>
  </rcc>
  <rcc rId="9160" sId="1">
    <oc r="T385" t="inlineStr">
      <is>
        <t>Сети ниже 0,00</t>
      </is>
    </oc>
    <nc r="T385"/>
  </rcc>
  <rcc rId="9161" sId="1">
    <oc r="T386" t="inlineStr">
      <is>
        <t>ТС ниже 0,00</t>
      </is>
    </oc>
    <nc r="T386"/>
  </rcc>
  <rcc rId="9162" sId="1">
    <oc r="T391" t="inlineStr">
      <is>
        <t>Сети ниже 0,00</t>
      </is>
    </oc>
    <nc r="T391"/>
  </rcc>
  <rcc rId="9163" sId="1">
    <oc r="T398" t="inlineStr">
      <is>
        <t>все сети только ниже 0,00</t>
      </is>
    </oc>
    <nc r="T398"/>
  </rcc>
  <rcc rId="9164" sId="1">
    <oc r="T399" t="inlineStr">
      <is>
        <t>все сети только ниже 0,00</t>
      </is>
    </oc>
    <nc r="T399"/>
  </rcc>
  <rcc rId="9165" sId="1">
    <oc r="T400" t="inlineStr">
      <is>
        <t>все сети только ниже 0,00</t>
      </is>
    </oc>
    <nc r="T400"/>
  </rcc>
  <rcc rId="9166" sId="1">
    <oc r="T402" t="inlineStr">
      <is>
        <t>ВО в полном объеме</t>
      </is>
    </oc>
    <nc r="T402"/>
  </rcc>
  <rcc rId="9167" sId="1">
    <oc r="T403" t="inlineStr">
      <is>
        <t>все сети только ниже 0,00</t>
      </is>
    </oc>
    <nc r="T403"/>
  </rcc>
  <rcc rId="9168" sId="1">
    <oc r="T404" t="inlineStr">
      <is>
        <t>все сети только ниже 0,00</t>
      </is>
    </oc>
    <nc r="T404"/>
  </rcc>
  <rcc rId="9169" sId="1">
    <oc r="T405" t="inlineStr">
      <is>
        <t>все сети только ниже 0,00</t>
      </is>
    </oc>
    <nc r="T405"/>
  </rcc>
  <rcc rId="9170" sId="1">
    <oc r="T406" t="inlineStr">
      <is>
        <t>все сети только ниже 0,00</t>
      </is>
    </oc>
    <nc r="T406"/>
  </rcc>
  <rcc rId="9171" sId="1" odxf="1" dxf="1">
    <oc r="T407" t="inlineStr">
      <is>
        <t>ТС только ниже 0,00
ВО в полном объеме</t>
      </is>
    </oc>
    <nc r="T407"/>
    <ndxf>
      <alignment wrapText="0"/>
    </ndxf>
  </rcc>
  <rcc rId="9172" sId="1">
    <oc r="T408" t="inlineStr">
      <is>
        <t>все сети только ниже 0,00</t>
      </is>
    </oc>
    <nc r="T408"/>
  </rcc>
  <rcc rId="9173" sId="1">
    <oc r="T409" t="inlineStr">
      <is>
        <t>все сети только ниже 0,00</t>
      </is>
    </oc>
    <nc r="T409"/>
  </rcc>
  <rcc rId="9174" sId="1">
    <oc r="T410" t="inlineStr">
      <is>
        <t>все сети только ниже 0,00</t>
      </is>
    </oc>
    <nc r="T410"/>
  </rcc>
  <rcc rId="9175" sId="1">
    <oc r="T413" t="inlineStr">
      <is>
        <t>ТС ниже 0,00</t>
      </is>
    </oc>
    <nc r="T413"/>
  </rcc>
  <rcc rId="9176" sId="1">
    <oc r="T414" t="inlineStr">
      <is>
        <t>все сети ниже 0,00</t>
      </is>
    </oc>
    <nc r="T414"/>
  </rcc>
  <rcc rId="9177" sId="1">
    <oc r="T415" t="inlineStr">
      <is>
        <t>все сети ниже 0,00</t>
      </is>
    </oc>
    <nc r="T415"/>
  </rcc>
  <rcc rId="9178" sId="1">
    <oc r="T416" t="inlineStr">
      <is>
        <t>все сети ниже 0,00</t>
      </is>
    </oc>
    <nc r="T416"/>
  </rcc>
  <rcc rId="9179" sId="1">
    <oc r="T417" t="inlineStr">
      <is>
        <t>все сети ниже 0,00</t>
      </is>
    </oc>
    <nc r="T417"/>
  </rcc>
  <rcc rId="9180" sId="1">
    <oc r="T418" t="inlineStr">
      <is>
        <t>сети в полном объеме</t>
      </is>
    </oc>
    <nc r="T418"/>
  </rcc>
  <rcc rId="9181" sId="1">
    <oc r="T419" t="inlineStr">
      <is>
        <t>все сети ниже 0,00</t>
      </is>
    </oc>
    <nc r="T419"/>
  </rcc>
  <rcc rId="9182" sId="1">
    <oc r="T421" t="inlineStr">
      <is>
        <t>сети в полном объеме</t>
      </is>
    </oc>
    <nc r="T421"/>
  </rcc>
  <rcc rId="9183" sId="1">
    <oc r="T422" t="inlineStr">
      <is>
        <t>все сети ниже 0,00</t>
      </is>
    </oc>
    <nc r="T422"/>
  </rcc>
  <rcc rId="9184" sId="1">
    <oc r="T423" t="inlineStr">
      <is>
        <t>все сети ниже 0,00</t>
      </is>
    </oc>
    <nc r="T423"/>
  </rcc>
  <rcc rId="9185" sId="1">
    <oc r="T424" t="inlineStr">
      <is>
        <t>ТС в полном объеме ВО ниже 0,00</t>
      </is>
    </oc>
    <nc r="T424"/>
  </rcc>
  <rcc rId="9186" sId="1">
    <oc r="T425" t="inlineStr">
      <is>
        <t>все сети ниже 0,00</t>
      </is>
    </oc>
    <nc r="T425"/>
  </rcc>
  <rcc rId="9187" sId="1">
    <oc r="T426" t="inlineStr">
      <is>
        <t>все сети ниже 0,00</t>
      </is>
    </oc>
    <nc r="T426"/>
  </rcc>
  <rcc rId="9188" sId="1">
    <oc r="T427" t="inlineStr">
      <is>
        <t>все сети ниже 0,00</t>
      </is>
    </oc>
    <nc r="T427"/>
  </rcc>
  <rcc rId="9189" sId="1">
    <oc r="T428" t="inlineStr">
      <is>
        <t>все сети ниже 0,00</t>
      </is>
    </oc>
    <nc r="T428"/>
  </rcc>
  <rcc rId="9190" sId="1">
    <oc r="T429" t="inlineStr">
      <is>
        <t>все сети ниже 0,00</t>
      </is>
    </oc>
    <nc r="T429"/>
  </rcc>
  <rcc rId="9191" sId="1">
    <oc r="T430" t="inlineStr">
      <is>
        <t>Сети в полном объеме</t>
      </is>
    </oc>
    <nc r="T430"/>
  </rcc>
  <rcc rId="9192" sId="1">
    <oc r="T432" t="inlineStr">
      <is>
        <t>все сети ниже 0,00</t>
      </is>
    </oc>
    <nc r="T432"/>
  </rcc>
  <rcc rId="9193" sId="1">
    <oc r="T433" t="inlineStr">
      <is>
        <t>все сети ниже 0,00</t>
      </is>
    </oc>
    <nc r="T433"/>
  </rcc>
  <rcc rId="9194" sId="1">
    <oc r="T434" t="inlineStr">
      <is>
        <t>все сети ниже 0,00</t>
      </is>
    </oc>
    <nc r="T434"/>
  </rcc>
  <rcc rId="9195" sId="1">
    <oc r="T436" t="inlineStr">
      <is>
        <t>-</t>
      </is>
    </oc>
    <nc r="T436"/>
  </rcc>
  <rcc rId="9196" sId="1">
    <oc r="T439" t="inlineStr">
      <is>
        <t>все сети ниже 0,00</t>
      </is>
    </oc>
    <nc r="T439"/>
  </rcc>
  <rcc rId="9197" sId="1">
    <oc r="T441" t="inlineStr">
      <is>
        <t>все сети ниже 0,00</t>
      </is>
    </oc>
    <nc r="T441"/>
  </rcc>
  <rcc rId="9198" sId="1">
    <oc r="T443" t="inlineStr">
      <is>
        <t>все сети ниже 0,00</t>
      </is>
    </oc>
    <nc r="T443"/>
  </rcc>
  <rcc rId="9199" sId="1">
    <oc r="T444" t="inlineStr">
      <is>
        <t>все сети ниже 0,00</t>
      </is>
    </oc>
    <nc r="T444"/>
  </rcc>
  <rcc rId="9200" sId="1">
    <oc r="T445" t="inlineStr">
      <is>
        <t>все сети ниже 0,00</t>
      </is>
    </oc>
    <nc r="T445"/>
  </rcc>
  <rcc rId="9201" sId="1">
    <oc r="T446" t="inlineStr">
      <is>
        <t>все сети ниже 0,00</t>
      </is>
    </oc>
    <nc r="T446"/>
  </rcc>
  <rcc rId="9202" sId="1">
    <oc r="T447" t="inlineStr">
      <is>
        <t>-</t>
      </is>
    </oc>
    <nc r="T447"/>
  </rcc>
  <rcc rId="9203" sId="1">
    <oc r="T448" t="inlineStr">
      <is>
        <t>все сети ниже 0,00</t>
      </is>
    </oc>
    <nc r="T448"/>
  </rcc>
  <rcc rId="9204" sId="1">
    <oc r="T449" t="inlineStr">
      <is>
        <t>все сети ниже 0,00</t>
      </is>
    </oc>
    <nc r="T449"/>
  </rcc>
  <rcc rId="9205" sId="1">
    <oc r="T450" t="inlineStr">
      <is>
        <t>все сети ниже 0,00</t>
      </is>
    </oc>
    <nc r="T450"/>
  </rcc>
  <rcc rId="9206" sId="1">
    <oc r="T451" t="inlineStr">
      <is>
        <t>-</t>
      </is>
    </oc>
    <nc r="T451"/>
  </rcc>
  <rcc rId="9207" sId="1">
    <oc r="T452" t="inlineStr">
      <is>
        <t>все сети ниже 0,00</t>
      </is>
    </oc>
    <nc r="T452"/>
  </rcc>
  <rcc rId="9208" sId="1">
    <oc r="T453" t="inlineStr">
      <is>
        <t>все сети ниже 0,00</t>
      </is>
    </oc>
    <nc r="T453"/>
  </rcc>
  <rcc rId="9209" sId="1">
    <oc r="T454" t="inlineStr">
      <is>
        <t>все сети ниже 0,00</t>
      </is>
    </oc>
    <nc r="T454"/>
  </rcc>
  <rcc rId="9210" sId="1">
    <oc r="T455" t="inlineStr">
      <is>
        <t>все сети ниже 0,00</t>
      </is>
    </oc>
    <nc r="T455"/>
  </rcc>
  <rcc rId="9211" sId="1">
    <oc r="T458" t="inlineStr">
      <is>
        <t>ТС полностью</t>
      </is>
    </oc>
    <nc r="T458"/>
  </rcc>
  <rcc rId="9212" sId="1">
    <oc r="T459" t="inlineStr">
      <is>
        <t>Все сети ниже 0,00</t>
      </is>
    </oc>
    <nc r="T459"/>
  </rcc>
  <rcc rId="9213" sId="1">
    <oc r="T460" t="inlineStr">
      <is>
        <t>Замена только КРОВЕЛЬНОГО покрытия, смотреть Протокол ОСС</t>
      </is>
    </oc>
    <nc r="T460"/>
  </rcc>
  <rcc rId="9214" sId="1">
    <oc r="T461" t="inlineStr">
      <is>
        <t>Сети ниже 0,00, Смотреть Протокол ОСС по составу работ КРЫШИ</t>
      </is>
    </oc>
    <nc r="T461"/>
  </rcc>
  <rcc rId="9215" sId="1">
    <oc r="T462" t="inlineStr">
      <is>
        <t>Только утепление ТОРЦОВ, Сети ниже 0,00. Смотреть Протокол ОСС по крыше</t>
      </is>
    </oc>
    <nc r="T462"/>
  </rcc>
  <rcc rId="9216" sId="1">
    <oc r="T463" t="inlineStr">
      <is>
        <t>Сети ниже 0,00. Смотреть состав работ по ремонту крыши в Протоколе ОСС</t>
      </is>
    </oc>
    <nc r="T463"/>
  </rcc>
  <rcc rId="9217" sId="1">
    <oc r="T464" t="inlineStr">
      <is>
        <t>Только утепление ТОРЦОВ, Сети ниже 0,00. Смотреть Протокол ОСС по крыше</t>
      </is>
    </oc>
    <nc r="T464"/>
  </rcc>
  <rcc rId="9218" sId="1">
    <oc r="T465" t="inlineStr">
      <is>
        <t>Фундмент (только отмостка нужна!), Сети ниже 0,00. Смотреть состав работ по крыше в Протоколе ОСС!!!!</t>
      </is>
    </oc>
    <nc r="T465"/>
  </rcc>
  <rcc rId="9219" sId="1">
    <oc r="T466" t="inlineStr">
      <is>
        <t>В ремонте фасада с утеплением только утепление торцов и отмостка! Сети ниже 0,00</t>
      </is>
    </oc>
    <nc r="T466"/>
  </rcc>
  <rcc rId="9220" sId="1">
    <oc r="T467" t="inlineStr">
      <is>
        <t>В ремонте фасада с утеплением только утепление торцов и отмостка! Сети ниже 0,00</t>
      </is>
    </oc>
    <nc r="T467"/>
  </rcc>
  <rcc rId="9221" sId="1">
    <oc r="T472" t="inlineStr">
      <is>
        <t>ТС только ниже 0,00</t>
      </is>
    </oc>
    <nc r="T472"/>
  </rcc>
  <rcc rId="9222" sId="1">
    <oc r="T473" t="inlineStr">
      <is>
        <t>ТС только ниже 0,00</t>
      </is>
    </oc>
    <nc r="T473"/>
  </rcc>
  <rcc rId="9223" sId="1">
    <oc r="T474" t="inlineStr">
      <is>
        <t>ТС только ниже 0,00</t>
      </is>
    </oc>
    <nc r="T474"/>
  </rcc>
  <rcc rId="9224" sId="1">
    <oc r="T475" t="inlineStr">
      <is>
        <t>ТС только ниже 0,00</t>
      </is>
    </oc>
    <nc r="T475"/>
  </rcc>
  <rcc rId="9225" sId="1">
    <oc r="T476" t="inlineStr">
      <is>
        <t>ТС только ниже 0,00</t>
      </is>
    </oc>
    <nc r="T476"/>
  </rcc>
  <rcc rId="9226" sId="1">
    <oc r="T480" t="inlineStr">
      <is>
        <t>ТС только ниже 0,00</t>
      </is>
    </oc>
    <nc r="T480"/>
  </rcc>
  <rcc rId="9227" sId="1">
    <oc r="T481" t="inlineStr">
      <is>
        <t>ТС только ниже 0,00</t>
      </is>
    </oc>
    <nc r="T481"/>
  </rcc>
  <rcc rId="9228" sId="1">
    <oc r="T482" t="inlineStr">
      <is>
        <t>ТС только ниже 0,00</t>
      </is>
    </oc>
    <nc r="T482"/>
  </rcc>
  <rcc rId="9229" sId="1">
    <oc r="T483" t="inlineStr">
      <is>
        <t>Утепление только торцов!</t>
      </is>
    </oc>
    <nc r="T483"/>
  </rcc>
  <rcc rId="9230" sId="1">
    <oc r="T484" t="inlineStr">
      <is>
        <t>УТЕПЛЕНИЕ ТОЛЬКО ТОРЦОВ!</t>
      </is>
    </oc>
    <nc r="T484"/>
  </rcc>
  <rcc rId="9231" sId="1">
    <oc r="T485" t="inlineStr">
      <is>
        <t>ГВС в полном объеме с Т4</t>
      </is>
    </oc>
    <nc r="T485"/>
  </rcc>
  <rcc rId="9232" sId="1">
    <oc r="T486" t="inlineStr">
      <is>
        <t>ГВС в полном объеме с Т4</t>
      </is>
    </oc>
    <nc r="T486"/>
  </rcc>
  <rcc rId="9233" sId="1">
    <oc r="T488" t="inlineStr">
      <is>
        <t>Все сети только ниже 0,00</t>
      </is>
    </oc>
    <nc r="T488"/>
  </rcc>
  <rcc rId="9234" sId="1">
    <oc r="T489" t="inlineStr">
      <is>
        <t>все сети только ниже 0,00</t>
      </is>
    </oc>
    <nc r="T489"/>
  </rcc>
  <rcc rId="9235" sId="1">
    <oc r="T497" t="inlineStr">
      <is>
        <t>утвердили</t>
      </is>
    </oc>
    <nc r="T497"/>
  </rcc>
  <rcc rId="9236" sId="1" odxf="1" dxf="1">
    <oc r="T498" t="inlineStr">
      <is>
        <t>В полном объеме утвердили протоколом</t>
      </is>
    </oc>
    <nc r="T498"/>
    <ndxf>
      <alignment wrapText="0"/>
    </ndxf>
  </rcc>
  <rcc rId="9237" sId="1">
    <oc r="T522" t="inlineStr">
      <is>
        <t>все сети только ниже 0,00</t>
      </is>
    </oc>
    <nc r="T522"/>
  </rcc>
  <rcc rId="9238" sId="1">
    <oc r="T524" t="inlineStr">
      <is>
        <t>все сети только ниже 0,00</t>
      </is>
    </oc>
    <nc r="T524"/>
  </rcc>
  <rcc rId="9239" sId="1">
    <oc r="T525" t="inlineStr">
      <is>
        <t>все сети только ниже 0,00</t>
      </is>
    </oc>
    <nc r="T525"/>
  </rcc>
  <rcc rId="9240" sId="1">
    <oc r="T526" t="inlineStr">
      <is>
        <t>все сети только ниже 0,00</t>
      </is>
    </oc>
    <nc r="T526"/>
  </rcc>
  <rcc rId="9241" sId="1">
    <oc r="T527" t="inlineStr">
      <is>
        <t>все сети только ниже 0,00</t>
      </is>
    </oc>
    <nc r="T527"/>
  </rcc>
  <rcc rId="9242" sId="1">
    <oc r="T528" t="inlineStr">
      <is>
        <t>все сети только ниже 0,00</t>
      </is>
    </oc>
    <nc r="T528"/>
  </rcc>
  <rcc rId="9243" sId="1">
    <oc r="T529" t="inlineStr">
      <is>
        <t>все сети только ниже 0,00</t>
      </is>
    </oc>
    <nc r="T529"/>
  </rcc>
  <rcc rId="9244" sId="1">
    <oc r="T530" t="inlineStr">
      <is>
        <t>все сети только ниже 0,00</t>
      </is>
    </oc>
    <nc r="T530"/>
  </rcc>
  <rcc rId="9245" sId="1">
    <oc r="T533" t="inlineStr">
      <is>
        <t>все сети только ниже 0,00</t>
      </is>
    </oc>
    <nc r="T533"/>
  </rcc>
  <rcc rId="9246" sId="1">
    <oc r="T535" t="inlineStr">
      <is>
        <t>все сети только ниже 0,00</t>
      </is>
    </oc>
    <nc r="T535"/>
  </rcc>
  <rcc rId="9247" sId="1">
    <oc r="T536" t="inlineStr">
      <is>
        <t>все сети только ниже 0,00</t>
      </is>
    </oc>
    <nc r="T536"/>
  </rcc>
  <rcc rId="9248" sId="1">
    <oc r="T537" t="inlineStr">
      <is>
        <t>все сети только ниже 0,00</t>
      </is>
    </oc>
    <nc r="T537"/>
  </rcc>
  <rcc rId="9249" sId="1">
    <oc r="T538" t="inlineStr">
      <is>
        <t>все сети только ниже 0,00</t>
      </is>
    </oc>
    <nc r="T538"/>
  </rcc>
  <rcc rId="9250" sId="1">
    <oc r="T541" t="inlineStr">
      <is>
        <t>сети в полном объеме</t>
      </is>
    </oc>
    <nc r="T541"/>
  </rcc>
  <rcc rId="9251" sId="1">
    <oc r="T542" t="inlineStr">
      <is>
        <t>сети в полном объеме</t>
      </is>
    </oc>
    <nc r="T542"/>
  </rcc>
  <rcc rId="9252" sId="1">
    <oc r="T544" t="inlineStr">
      <is>
        <t>ТС в полном объеме</t>
      </is>
    </oc>
    <nc r="T544"/>
  </rcc>
  <rcc rId="9253" sId="1">
    <oc r="T552" t="inlineStr">
      <is>
        <t>все сети ниже 0,00</t>
      </is>
    </oc>
    <nc r="T552"/>
  </rcc>
  <rcc rId="9254" sId="1">
    <oc r="T555" t="inlineStr">
      <is>
        <t>ВО в полном объеме</t>
      </is>
    </oc>
    <nc r="T555"/>
  </rcc>
  <rcc rId="9255" sId="1">
    <oc r="T561" t="inlineStr">
      <is>
        <t>все сети только ниже 0,00</t>
      </is>
    </oc>
    <nc r="T561"/>
  </rcc>
  <rcc rId="9256" sId="1">
    <oc r="T576" t="inlineStr">
      <is>
        <t>ВСЕ СЕТИ  только ниже 0,00</t>
      </is>
    </oc>
    <nc r="T576"/>
  </rcc>
  <rcc rId="9257" sId="1">
    <oc r="T577" t="inlineStr">
      <is>
        <t>ВСЕ СЕТИ  только ниже 0,00</t>
      </is>
    </oc>
    <nc r="T577"/>
  </rcc>
  <rcc rId="9258" sId="1">
    <oc r="T586" t="inlineStr">
      <is>
        <t>все сети в полном объеме</t>
      </is>
    </oc>
    <nc r="T586"/>
  </rcc>
  <rcc rId="9259" sId="1">
    <oc r="T595" t="inlineStr">
      <is>
        <t>СМР с 2022 не сост аукц</t>
      </is>
    </oc>
    <nc r="T595"/>
  </rcc>
  <rcc rId="9260" sId="1">
    <oc r="T596" t="inlineStr">
      <is>
        <t>СМР с 2022 не сост аукц</t>
      </is>
    </oc>
    <nc r="T596"/>
  </rcc>
  <rcc rId="9261" sId="1">
    <oc r="T598" t="inlineStr">
      <is>
        <t>СМР с 2022 не сост аукц</t>
      </is>
    </oc>
    <nc r="T598"/>
  </rcc>
  <rcc rId="9262" sId="1">
    <oc r="T600" t="inlineStr">
      <is>
        <t>СМР с 2022 не сост аукц</t>
      </is>
    </oc>
    <nc r="T600"/>
  </rcc>
  <rcc rId="9263" sId="1">
    <oc r="T609" t="inlineStr">
      <is>
        <t>ТС только ниже 0,00, ХГВС+ВО в полном объеме</t>
      </is>
    </oc>
    <nc r="T609"/>
  </rcc>
  <rcc rId="9264" sId="1">
    <oc r="T610" t="inlineStr">
      <is>
        <t>Крыша и фасад с 2022, ПСД на работы 2025 года - сети только ниже 0,00</t>
      </is>
    </oc>
    <nc r="T610"/>
  </rcc>
  <rcc rId="9265" sId="1">
    <oc r="T621" t="inlineStr">
      <is>
        <t>СМР с 2022 не сост аукц, ПСД на работы 2025 года</t>
      </is>
    </oc>
    <nc r="T621"/>
  </rcc>
  <rcc rId="9266" sId="1">
    <oc r="T623" t="inlineStr">
      <is>
        <t>СМР с 2022 не сост аукц</t>
      </is>
    </oc>
    <nc r="T623"/>
  </rcc>
  <rcc rId="9267" sId="1">
    <oc r="T624" t="inlineStr">
      <is>
        <t>СМР с 2022 не сост аукц</t>
      </is>
    </oc>
    <nc r="T624"/>
  </rcc>
  <rcc rId="9268" sId="1">
    <oc r="T626" t="inlineStr">
      <is>
        <t>СМР с 2022 не сост аукц</t>
      </is>
    </oc>
    <nc r="T626"/>
  </rcc>
  <rcc rId="9269" sId="1">
    <oc r="T635" t="inlineStr">
      <is>
        <t>сети только ВЫШЕ 0,00</t>
      </is>
    </oc>
    <nc r="T635"/>
  </rcc>
  <rcc rId="9270" sId="1">
    <oc r="T637" t="inlineStr">
      <is>
        <t>СМР с 2022 не сост аукц</t>
      </is>
    </oc>
    <nc r="T637"/>
  </rcc>
  <rcc rId="9271" sId="1">
    <oc r="T641" t="inlineStr">
      <is>
        <t>Крыша с 2022 не сост аукц. ПСД на работы 2025 года все сети только ниже 0,00</t>
      </is>
    </oc>
    <nc r="T641"/>
  </rcc>
  <rcc rId="9272" sId="1" odxf="1" dxf="1">
    <oc r="T646" t="inlineStr">
      <is>
        <t>СМР с 2022 не сост аукц</t>
      </is>
    </oc>
    <nc r="T646"/>
    <ndxf>
      <font>
        <color auto="1"/>
        <name val="Times New Roman"/>
        <family val="1"/>
        <charset val="204"/>
        <scheme val="none"/>
      </font>
      <alignment vertical="bottom"/>
    </ndxf>
  </rcc>
  <rcc rId="9273" sId="1">
    <oc r="T652" t="inlineStr">
      <is>
        <t>СМР с 2022 не сост аукц</t>
      </is>
    </oc>
    <nc r="T652"/>
  </rcc>
  <rcc rId="9274" sId="1">
    <oc r="T653" t="inlineStr">
      <is>
        <t>Фасад с 2022 не сост аукцион, ПСД на работы 2025 года ТС только ниже 0,00</t>
      </is>
    </oc>
    <nc r="T653"/>
  </rcc>
  <rcc rId="9275" sId="1">
    <oc r="T664" t="inlineStr">
      <is>
        <t>все сети в полном объеме выше и ниже 0,000</t>
      </is>
    </oc>
    <nc r="T664"/>
  </rcc>
  <rcc rId="9276" sId="1">
    <oc r="T665" t="inlineStr">
      <is>
        <t>крыша и фасад с 2022, ПСД на работы 2025 года ТС только ниже 0,00</t>
      </is>
    </oc>
    <nc r="T665"/>
  </rcc>
  <rcc rId="9277" sId="1">
    <oc r="T666" t="inlineStr">
      <is>
        <t>Крыша с 2022, ПСД на работы 2025 года ТС только ниже 0,00</t>
      </is>
    </oc>
    <nc r="T666"/>
  </rcc>
  <rcc rId="9278" sId="1">
    <oc r="T667" t="inlineStr">
      <is>
        <t>ТС только ниже 0,00</t>
      </is>
    </oc>
    <nc r="T667"/>
  </rcc>
  <rcc rId="9279" sId="1">
    <oc r="T670" t="inlineStr">
      <is>
        <t>Крыша и фасад с 2022 акуи не состоялся, ПСД на работы 2025 года сети только ниже 0,00</t>
      </is>
    </oc>
    <nc r="T670"/>
  </rcc>
  <rcc rId="9280" sId="1">
    <oc r="T673" t="inlineStr">
      <is>
        <t>все сети в полном объеме выше и ниже 0,000</t>
      </is>
    </oc>
    <nc r="T673"/>
  </rcc>
  <rcc rId="9281" sId="1">
    <oc r="T680" t="inlineStr">
      <is>
        <t>ЭС с 2022 не сост аукц</t>
      </is>
    </oc>
    <nc r="T680"/>
  </rcc>
  <rcc rId="9282" sId="1">
    <oc r="T681" t="inlineStr">
      <is>
        <t>Сети только ниже 0,00 СМР с 2022 не сост аукц</t>
      </is>
    </oc>
    <nc r="T681"/>
  </rcc>
  <rcc rId="9283" sId="1">
    <oc r="T686" t="inlineStr">
      <is>
        <t>ТОЛЬКО ВЫШЕ 0,00 С 2022</t>
      </is>
    </oc>
    <nc r="T686"/>
  </rcc>
  <rcc rId="9284" sId="1">
    <oc r="T717" t="inlineStr">
      <is>
        <t>Крыша с 2022 не сост аукц. ПСД на работы 2025 года сети только ниже 0,00</t>
      </is>
    </oc>
    <nc r="T717"/>
  </rcc>
  <rcc rId="9285" sId="1">
    <oc r="T720" t="inlineStr">
      <is>
        <t>Фасад с 2022 не сост аукц</t>
      </is>
    </oc>
    <nc r="T720"/>
  </rcc>
  <rcc rId="9286" sId="1">
    <oc r="T721" t="inlineStr">
      <is>
        <t>Фасад с 2022 не сост аукц</t>
      </is>
    </oc>
    <nc r="T721"/>
  </rcc>
  <rcc rId="9287" sId="1">
    <oc r="T722" t="inlineStr">
      <is>
        <t>с 2022 не сост аукц</t>
      </is>
    </oc>
    <nc r="T722"/>
  </rcc>
  <rcc rId="9288" sId="1">
    <oc r="T723" t="inlineStr">
      <is>
        <t>с 2022 не сост аукц</t>
      </is>
    </oc>
    <nc r="T723"/>
  </rcc>
  <rcc rId="9289" sId="1" odxf="1" dxf="1">
    <oc r="T724" t="inlineStr">
      <is>
        <t>ТС только ниже 0,00
Фасад с утеплением только ТОРЦЫ</t>
      </is>
    </oc>
    <nc r="T724"/>
    <ndxf>
      <alignment wrapText="0"/>
    </ndxf>
  </rcc>
  <rcc rId="9290" sId="1">
    <oc r="T728" t="inlineStr">
      <is>
        <t>с 2022 не сост аукц</t>
      </is>
    </oc>
    <nc r="T728"/>
  </rcc>
  <rcc rId="9291" sId="1">
    <oc r="T734" t="inlineStr">
      <is>
        <t>СЕТИ ТОЛЬКО НИЖЕ 0,00 СМР с 2022 года не сост аукц</t>
      </is>
    </oc>
    <nc r="T734"/>
  </rcc>
  <rcc rId="9292" sId="1">
    <oc r="T740" t="inlineStr">
      <is>
        <t>с 2022 года не сост аукц</t>
      </is>
    </oc>
    <nc r="T740"/>
  </rcc>
  <rcc rId="9293" sId="1">
    <oc r="T747" t="inlineStr">
      <is>
        <t>Сети только ниже 0,00</t>
      </is>
    </oc>
    <nc r="T747"/>
  </rcc>
  <rcc rId="9294" sId="1">
    <oc r="T748" t="inlineStr">
      <is>
        <t>Сети только ниже 0,00</t>
      </is>
    </oc>
    <nc r="T748"/>
  </rcc>
  <rcc rId="9295" sId="1">
    <oc r="T749" t="inlineStr">
      <is>
        <t>Сети только ниже 0,00</t>
      </is>
    </oc>
    <nc r="T749"/>
  </rcc>
  <rcc rId="9296" sId="1">
    <oc r="T750" t="inlineStr">
      <is>
        <t>Сети только ниже 0,00</t>
      </is>
    </oc>
    <nc r="T750"/>
  </rcc>
  <rcc rId="9297" sId="1">
    <oc r="T751" t="inlineStr">
      <is>
        <t>Сети только ниже 0,00</t>
      </is>
    </oc>
    <nc r="T751"/>
  </rcc>
  <rcc rId="9298" sId="1">
    <oc r="T752" t="inlineStr">
      <is>
        <t>Снти только ниже 0,00</t>
      </is>
    </oc>
    <nc r="T752"/>
  </rcc>
  <rcc rId="9299" sId="1">
    <oc r="T753" t="inlineStr">
      <is>
        <t>Сети только ниже 0,00</t>
      </is>
    </oc>
    <nc r="T753"/>
  </rcc>
  <rcc rId="9300" sId="1">
    <oc r="T755" t="inlineStr">
      <is>
        <t>Сети только ниже 0,00</t>
      </is>
    </oc>
    <nc r="T755"/>
  </rcc>
  <rcc rId="9301" sId="1">
    <oc r="T756" t="inlineStr">
      <is>
        <t>Сети только ниже 0,00</t>
      </is>
    </oc>
    <nc r="T756"/>
  </rcc>
  <rcc rId="9302" sId="1">
    <oc r="T757" t="inlineStr">
      <is>
        <t>Сети только ниже 0,00</t>
      </is>
    </oc>
    <nc r="T757"/>
  </rcc>
  <rcc rId="9303" sId="1">
    <oc r="T758" t="inlineStr">
      <is>
        <t>Сети только ниже 0,00</t>
      </is>
    </oc>
    <nc r="T758"/>
  </rcc>
  <rcc rId="9304" sId="1">
    <oc r="T760" t="inlineStr">
      <is>
        <t>Снти только ниже 0,00</t>
      </is>
    </oc>
    <nc r="T760"/>
  </rcc>
  <rcc rId="9305" sId="1">
    <oc r="T766" t="inlineStr">
      <is>
        <t>Сети только ниже 0,00</t>
      </is>
    </oc>
    <nc r="T766"/>
  </rcc>
  <rcc rId="9306" sId="1">
    <oc r="T768" t="inlineStr">
      <is>
        <t>Сети только ниже 0,00</t>
      </is>
    </oc>
    <nc r="T768"/>
  </rcc>
  <rcc rId="9307" sId="1">
    <oc r="T770" t="inlineStr">
      <is>
        <t>Сети только ниже 0,00</t>
      </is>
    </oc>
    <nc r="T770"/>
  </rcc>
  <rcc rId="9308" sId="1">
    <oc r="T774" t="inlineStr">
      <is>
        <t>Сети только ниже 0,00</t>
      </is>
    </oc>
    <nc r="T774"/>
  </rcc>
  <rcc rId="9309" sId="1">
    <oc r="T775" t="inlineStr">
      <is>
        <t>Сети только ниже 0,00</t>
      </is>
    </oc>
    <nc r="T775"/>
  </rcc>
  <rcc rId="9310" sId="1">
    <oc r="T776" t="inlineStr">
      <is>
        <t>ТС только ниже 0,00 с установкой ИТП</t>
      </is>
    </oc>
    <nc r="T776"/>
  </rcc>
  <rcc rId="9311" sId="1">
    <oc r="T777" t="inlineStr">
      <is>
        <t>ТС в полном объеме, ХГВС только ниже 0,00,</t>
      </is>
    </oc>
    <nc r="T777"/>
  </rcc>
  <rcc rId="9312" sId="1">
    <oc r="T778" t="inlineStr">
      <is>
        <t>Сети только ниже 0,00</t>
      </is>
    </oc>
    <nc r="T778"/>
  </rcc>
  <rcc rId="9313" sId="1">
    <oc r="T779" t="inlineStr">
      <is>
        <t>Сети только ниже 0,00</t>
      </is>
    </oc>
    <nc r="T779"/>
  </rcc>
  <rcc rId="9314" sId="1">
    <oc r="T780" t="inlineStr">
      <is>
        <t>Сети только ниже 0,00</t>
      </is>
    </oc>
    <nc r="T780"/>
  </rcc>
  <rcc rId="9315" sId="1">
    <oc r="T781" t="inlineStr">
      <is>
        <t>Сети только ниже 0,00</t>
      </is>
    </oc>
    <nc r="T781"/>
  </rcc>
  <rcc rId="9316" sId="1">
    <oc r="T782" t="inlineStr">
      <is>
        <t>Сети только ниже 0,00</t>
      </is>
    </oc>
    <nc r="T782"/>
  </rcc>
  <rcc rId="9317" sId="1">
    <oc r="T783" t="inlineStr">
      <is>
        <t>Сети только ниже 0,00</t>
      </is>
    </oc>
    <nc r="T783"/>
  </rcc>
  <rcc rId="9318" sId="1">
    <oc r="T784" t="inlineStr">
      <is>
        <t>Сети только ниже 0,00</t>
      </is>
    </oc>
    <nc r="T784"/>
  </rcc>
  <rcc rId="9319" sId="1">
    <oc r="T785" t="inlineStr">
      <is>
        <t>Сети только ниже 0,00</t>
      </is>
    </oc>
    <nc r="T785"/>
  </rcc>
  <rcc rId="9320" sId="1">
    <oc r="T786" t="inlineStr">
      <is>
        <t>Сети только ниже 0,00</t>
      </is>
    </oc>
    <nc r="T786"/>
  </rcc>
  <rcc rId="9321" sId="1">
    <oc r="T787" t="inlineStr">
      <is>
        <t>Сети только ниже 0,00</t>
      </is>
    </oc>
    <nc r="T787"/>
  </rcc>
  <rcc rId="9322" sId="1">
    <oc r="T788" t="inlineStr">
      <is>
        <t>Сети только ниже 0,00</t>
      </is>
    </oc>
    <nc r="T788"/>
  </rcc>
  <rcc rId="9323" sId="1">
    <oc r="T789" t="inlineStr">
      <is>
        <t>Сети только ниже 0,00</t>
      </is>
    </oc>
    <nc r="T789"/>
  </rcc>
  <rcc rId="9324" sId="1">
    <oc r="T790" t="inlineStr">
      <is>
        <t>ТС в полном объеме</t>
      </is>
    </oc>
    <nc r="T790"/>
  </rcc>
  <rcc rId="9325" sId="1">
    <oc r="T791" t="inlineStr">
      <is>
        <t>Сети только ниже 0,00</t>
      </is>
    </oc>
    <nc r="T791"/>
  </rcc>
  <rcc rId="9326" sId="1">
    <oc r="T797" t="inlineStr">
      <is>
        <t>Сети только ниже 0,00</t>
      </is>
    </oc>
    <nc r="T797"/>
  </rcc>
  <rcc rId="9327" sId="1">
    <oc r="T798" t="inlineStr">
      <is>
        <t>Сети только ниже 0,00</t>
      </is>
    </oc>
    <nc r="T798"/>
  </rcc>
  <rcc rId="9328" sId="1">
    <oc r="T801" t="inlineStr">
      <is>
        <t>Сети только ниже 0,00</t>
      </is>
    </oc>
    <nc r="T801"/>
  </rcc>
  <rcc rId="9329" sId="1">
    <oc r="T802" t="inlineStr">
      <is>
        <t>Сети только ниже 0,00</t>
      </is>
    </oc>
    <nc r="T802"/>
  </rcc>
  <rcc rId="9330" sId="1">
    <oc r="T803" t="inlineStr">
      <is>
        <t>Сети только ниже 0,00</t>
      </is>
    </oc>
    <nc r="T803"/>
  </rcc>
  <rcc rId="9331" sId="1">
    <oc r="T806" t="inlineStr">
      <is>
        <t>Сети только ниже 0,00</t>
      </is>
    </oc>
    <nc r="T806"/>
  </rcc>
  <rcc rId="9332" sId="1">
    <oc r="T808" t="inlineStr">
      <is>
        <t>Сети только ниже 0,00</t>
      </is>
    </oc>
    <nc r="T808"/>
  </rcc>
  <rcc rId="9333" sId="1">
    <oc r="T809" t="inlineStr">
      <is>
        <t>Сети только ниже 0,00</t>
      </is>
    </oc>
    <nc r="T809"/>
  </rcc>
  <rcc rId="9334" sId="1">
    <oc r="T810" t="inlineStr">
      <is>
        <t>Сети только ниже 0,00</t>
      </is>
    </oc>
    <nc r="T810"/>
  </rcc>
  <rcc rId="9335" sId="1">
    <oc r="T811" t="inlineStr">
      <is>
        <t>Сети только ниже 0,00</t>
      </is>
    </oc>
    <nc r="T811"/>
  </rcc>
  <rcc rId="9336" sId="1">
    <oc r="T814" t="inlineStr">
      <is>
        <t>Сети только ниже 0,00</t>
      </is>
    </oc>
    <nc r="T814"/>
  </rcc>
  <rcc rId="9337" sId="1">
    <oc r="T819" t="inlineStr">
      <is>
        <t>Сети только ниже 0,00</t>
      </is>
    </oc>
    <nc r="T819"/>
  </rcc>
  <rcc rId="9338" sId="1">
    <oc r="T820" t="inlineStr">
      <is>
        <t>Сети только ниже 0,00</t>
      </is>
    </oc>
    <nc r="T820"/>
  </rcc>
  <rcc rId="9339" sId="1">
    <oc r="T821" t="inlineStr">
      <is>
        <t>Сети только ниже 0,00</t>
      </is>
    </oc>
    <nc r="T821"/>
  </rcc>
  <rcc rId="9340" sId="1">
    <oc r="T822" t="inlineStr">
      <is>
        <t>Сети только ниже 0,00</t>
      </is>
    </oc>
    <nc r="T822"/>
  </rcc>
  <rcc rId="9341" sId="1">
    <oc r="T823" t="inlineStr">
      <is>
        <t>ТОЛЬКО НИЖЕ 0,00 МР с 2022 по не состоявш аукц.</t>
      </is>
    </oc>
    <nc r="T823"/>
  </rcc>
  <rcc rId="9342" sId="1">
    <oc r="T824" t="inlineStr">
      <is>
        <t>ТОЛЬКО НИЖЕ 0,00 МР с 2022 по не состоявш аукц.</t>
      </is>
    </oc>
    <nc r="T824"/>
  </rcc>
  <rcc rId="9343" sId="1">
    <oc r="T827" t="inlineStr">
      <is>
        <t>ТОЛЬКО НИЖЕ 0,00 МР с 2022 по не состоявш аукц.</t>
      </is>
    </oc>
    <nc r="T827"/>
  </rcc>
  <rcc rId="9344" sId="1">
    <oc r="T829" t="inlineStr">
      <is>
        <t>ТОЛЬКО НИЖЕ 0,00 МР с 2022 по не состоявш аукц.</t>
      </is>
    </oc>
    <nc r="T829"/>
  </rcc>
  <rcc rId="9345" sId="1">
    <oc r="T830" t="inlineStr">
      <is>
        <t>Сети только ниже 0,00</t>
      </is>
    </oc>
    <nc r="T830"/>
  </rcc>
  <rcc rId="9346" sId="1">
    <oc r="T831" t="inlineStr">
      <is>
        <t>ТОЛЬКО НИЖЕ 0,00 МР с 2022 по не состоявш аукц.</t>
      </is>
    </oc>
    <nc r="T831"/>
  </rcc>
  <rcc rId="9347" sId="1">
    <oc r="T832" t="inlineStr">
      <is>
        <t>ТОЛЬКО НИЖЕ 0,00 МР с 2022 по не состоявш аукц.</t>
      </is>
    </oc>
    <nc r="T832"/>
  </rcc>
  <rcc rId="9348" sId="1">
    <oc r="T833" t="inlineStr">
      <is>
        <t>Сети только ниже 0,00</t>
      </is>
    </oc>
    <nc r="T833"/>
  </rcc>
  <rcc rId="9349" sId="1">
    <oc r="T834" t="inlineStr">
      <is>
        <t>Сети только ниже 0,00</t>
      </is>
    </oc>
    <nc r="T834"/>
  </rcc>
  <rcc rId="9350" sId="1">
    <oc r="T839" t="inlineStr">
      <is>
        <t>ЭС, ТС, ВС на 2029-2031 гг. Протокол ОСС 1кр от 30.05.2022 г.</t>
      </is>
    </oc>
    <nc r="T839"/>
  </rcc>
  <rcc rId="9351" sId="1">
    <oc r="T840" t="inlineStr">
      <is>
        <t>Протокол ОСС 1кр от 30.05.2022</t>
      </is>
    </oc>
    <nc r="T840"/>
  </rcc>
  <rcc rId="9352" sId="1">
    <oc r="T841" t="inlineStr">
      <is>
        <t>протокол ОСС 1КР от 20.06.2022</t>
      </is>
    </oc>
    <nc r="T841"/>
  </rcc>
  <rcc rId="9353" sId="1">
    <oc r="T842" t="inlineStr">
      <is>
        <t>Протокол ОСС 1 КР от 20.06.2022</t>
      </is>
    </oc>
    <nc r="T842"/>
  </rcc>
  <rcc rId="9354" sId="1">
    <oc r="T843" t="inlineStr">
      <is>
        <t>Протокол ОСС 1КР от 31.05.2022</t>
      </is>
    </oc>
    <nc r="T843"/>
  </rcc>
  <rcc rId="9355" sId="1">
    <oc r="T844" t="inlineStr">
      <is>
        <t>Протокол ОСС 1КР от 31.05.2022</t>
      </is>
    </oc>
    <nc r="T844"/>
  </rcc>
  <rcc rId="9356" sId="1">
    <oc r="T845" t="inlineStr">
      <is>
        <t>ГС ТС на 2026-2028 гг. Фсна ФС с утеплением Протокол ОСС 1кр от 20.06.2022</t>
      </is>
    </oc>
    <nc r="T845"/>
  </rcc>
  <rcc rId="9357" sId="1">
    <oc r="T846" t="inlineStr">
      <is>
        <t>Протокол ОСС 2кр от 17.06.2022</t>
      </is>
    </oc>
    <nc r="T846"/>
  </rcc>
  <rcc rId="9358" sId="1" odxf="1" dxf="1">
    <oc r="T847" t="inlineStr">
      <is>
        <t>ТС только ниже 0,00. Протокол ОСС 1 КР от 20.06.2022</t>
      </is>
    </oc>
    <nc r="T847"/>
    <ndxf>
      <font>
        <sz val="10"/>
        <name val="Times New Roman"/>
        <family val="1"/>
        <charset val="204"/>
        <scheme val="none"/>
      </font>
      <alignment wrapText="0"/>
      <border outline="0">
        <left/>
        <right/>
        <top/>
        <bottom/>
      </border>
    </ndxf>
  </rcc>
  <rcc rId="9359" sId="1">
    <oc r="T848" t="inlineStr">
      <is>
        <t>ЭЛ перенесли на 2026-2028 гг. ФС на ФС с утеплением Протокол ОСС 1КР от 20.06.2022</t>
      </is>
    </oc>
    <nc r="T848"/>
  </rcc>
  <rcc rId="9360" sId="1">
    <oc r="T849" t="inlineStr">
      <is>
        <t>Протоко ОСС 1кр от 20.06.2022</t>
      </is>
    </oc>
    <nc r="T849"/>
  </rcc>
  <rcc rId="9361" sId="1">
    <oc r="T850" t="inlineStr">
      <is>
        <t>Протокол ОСС 2 от 20.06.2022</t>
      </is>
    </oc>
    <nc r="T850"/>
  </rcc>
  <rcc rId="9362" sId="1">
    <oc r="T851" t="inlineStr">
      <is>
        <t>Протокол ОСС 1кр от 20.06.2022</t>
      </is>
    </oc>
    <nc r="T851"/>
  </rcc>
  <rcc rId="9363" sId="1">
    <oc r="T852" t="inlineStr">
      <is>
        <t>Протокол ОСС 1кр от 20.06.2022</t>
      </is>
    </oc>
    <nc r="T852"/>
  </rcc>
  <rcc rId="9364" sId="1">
    <oc r="T853" t="inlineStr">
      <is>
        <t>Протокол ОСС 1кр от 30.05.2022</t>
      </is>
    </oc>
    <nc r="T853"/>
  </rcc>
  <rcc rId="9365" sId="1">
    <oc r="T854" t="inlineStr">
      <is>
        <t>ПП, ЭС, ТС на 2026-2028 гг. Протокол ОСС 1кр от 20.06.2022</t>
      </is>
    </oc>
    <nc r="T854"/>
  </rcc>
  <rcc rId="9366" sId="1">
    <oc r="T855" t="inlineStr">
      <is>
        <t>ЭС, ВО, ПП на 2026-2028 гг. ФС на Фс с утеплением Протокол ОСС 1кр от 20.06.2022</t>
      </is>
    </oc>
    <nc r="T855"/>
  </rcc>
  <rcc rId="9367" sId="1">
    <oc r="T856" t="inlineStr">
      <is>
        <t>ФС на Фс с утеплением протокол ОСС 1кр от 20.06.2022</t>
      </is>
    </oc>
    <nc r="T856"/>
  </rcc>
  <rcc rId="9368" sId="1">
    <oc r="T857" t="inlineStr">
      <is>
        <t>ВО на 2029-2031  гг. ФС на Фс с утеплением Протокол ОСС 1кр от 20.06.2022</t>
      </is>
    </oc>
    <nc r="T857"/>
  </rcc>
  <rcc rId="9369" sId="1">
    <oc r="T858" t="inlineStr">
      <is>
        <t>ТС только ниже 0,00. Протокол ОСС 1кр от 20.06.2022</t>
      </is>
    </oc>
    <nc r="T858"/>
  </rcc>
  <rcc rId="9370" sId="1">
    <oc r="T862" t="inlineStr">
      <is>
        <t>сети ниже нуля</t>
      </is>
    </oc>
    <nc r="T862"/>
  </rcc>
  <rcc rId="9371" sId="1">
    <oc r="T863" t="inlineStr">
      <is>
        <t>Сети ниже нуля</t>
      </is>
    </oc>
    <nc r="T863"/>
  </rcc>
  <rcc rId="9372" sId="1">
    <oc r="T864" t="inlineStr">
      <is>
        <t>Сети ниже нуля</t>
      </is>
    </oc>
    <nc r="T864"/>
  </rcc>
  <rcc rId="9373" sId="1">
    <oc r="T866" t="inlineStr">
      <is>
        <t>сети ниже нуля</t>
      </is>
    </oc>
    <nc r="T866"/>
  </rcc>
  <rcc rId="9374" sId="1">
    <oc r="T867" t="inlineStr">
      <is>
        <t>сети ниже нуля</t>
      </is>
    </oc>
    <nc r="T867"/>
  </rcc>
  <rcc rId="9375" sId="1">
    <oc r="T868" t="inlineStr">
      <is>
        <t>сети ниже нуля</t>
      </is>
    </oc>
    <nc r="T868"/>
  </rcc>
  <rcc rId="9376" sId="1">
    <oc r="T869" t="inlineStr">
      <is>
        <t xml:space="preserve">сети ниже нуля </t>
      </is>
    </oc>
    <nc r="T869"/>
  </rcc>
  <rcc rId="9377" sId="1">
    <oc r="T871" t="inlineStr">
      <is>
        <t>сети ниже нуля</t>
      </is>
    </oc>
    <nc r="T871"/>
  </rcc>
  <rcc rId="9378" sId="1">
    <oc r="T872" t="inlineStr">
      <is>
        <t>сети ниже нуля</t>
      </is>
    </oc>
    <nc r="T872"/>
  </rcc>
  <rcc rId="9379" sId="1">
    <oc r="T873" t="inlineStr">
      <is>
        <t>сети ниже нуля</t>
      </is>
    </oc>
    <nc r="T873"/>
  </rcc>
  <rcc rId="9380" sId="1">
    <oc r="T874" t="inlineStr">
      <is>
        <t>сети ниже нуля</t>
      </is>
    </oc>
    <nc r="T874"/>
  </rcc>
  <rcc rId="9381" sId="1">
    <oc r="T876" t="inlineStr">
      <is>
        <t>сети ниже нуля</t>
      </is>
    </oc>
    <nc r="T876"/>
  </rcc>
  <rcc rId="9382" sId="1">
    <oc r="T877" t="inlineStr">
      <is>
        <t xml:space="preserve">все сети ниже нуля </t>
      </is>
    </oc>
    <nc r="T877"/>
  </rcc>
  <rcc rId="9383" sId="1">
    <oc r="T878" t="inlineStr">
      <is>
        <t xml:space="preserve">все сети ниже нуля </t>
      </is>
    </oc>
    <nc r="T878"/>
  </rcc>
  <rcc rId="9384" sId="1">
    <oc r="T879" t="inlineStr">
      <is>
        <t xml:space="preserve">все сети ниже нуля </t>
      </is>
    </oc>
    <nc r="T879"/>
  </rcc>
  <rcc rId="9385" sId="1">
    <oc r="T880" t="inlineStr">
      <is>
        <t>ТС- полностью систему,ГВС-выше нуля, ХВС-выше нуля,ремонт фундамента- только отмостка!!!)</t>
      </is>
    </oc>
    <nc r="T880"/>
  </rcc>
  <rcc rId="9386" sId="1">
    <oc r="T881" t="inlineStr">
      <is>
        <t xml:space="preserve">все сети ниже нуля </t>
      </is>
    </oc>
    <nc r="T881"/>
  </rcc>
  <rcc rId="9387" sId="1">
    <oc r="T882" t="inlineStr">
      <is>
        <t xml:space="preserve">все сети ниже нуля </t>
      </is>
    </oc>
    <nc r="T882"/>
  </rcc>
  <rcc rId="9388" sId="1">
    <oc r="T883" t="inlineStr">
      <is>
        <t xml:space="preserve">все сети ниже нуля </t>
      </is>
    </oc>
    <nc r="T883"/>
  </rcc>
  <rcc rId="9389" sId="1">
    <oc r="T886" t="inlineStr">
      <is>
        <t>все сети ниже нуля</t>
      </is>
    </oc>
    <nc r="T886"/>
  </rcc>
  <rcc rId="9390" sId="1">
    <oc r="T887" t="inlineStr">
      <is>
        <t>все сети ниже нуля</t>
      </is>
    </oc>
    <nc r="T887"/>
  </rcc>
  <rcc rId="9391" sId="1">
    <oc r="T888" t="inlineStr">
      <is>
        <t>все сети ниже нуля</t>
      </is>
    </oc>
    <nc r="T888"/>
  </rcc>
  <rcc rId="9392" sId="1">
    <oc r="T891" t="inlineStr">
      <is>
        <t>все сети ниже нуля</t>
      </is>
    </oc>
    <nc r="T891"/>
  </rcc>
  <rcc rId="9393" sId="1">
    <oc r="T892" t="inlineStr">
      <is>
        <t>все сети ниже нуля</t>
      </is>
    </oc>
    <nc r="T892"/>
  </rcc>
  <rcc rId="9394" sId="1">
    <oc r="T893" t="inlineStr">
      <is>
        <t>все сети ниже нуля</t>
      </is>
    </oc>
    <nc r="T893"/>
  </rcc>
  <rcc rId="9395" sId="1">
    <oc r="T895" t="inlineStr">
      <is>
        <t xml:space="preserve">все сети ниже нуля </t>
      </is>
    </oc>
    <nc r="T895"/>
  </rcc>
  <rcc rId="9396" sId="1">
    <oc r="T896" t="inlineStr">
      <is>
        <t xml:space="preserve">все сети ниже нуля </t>
      </is>
    </oc>
    <nc r="T896"/>
  </rcc>
  <rcc rId="9397" sId="1">
    <oc r="T897" t="inlineStr">
      <is>
        <t xml:space="preserve">все сети ниже нуля </t>
      </is>
    </oc>
    <nc r="T897"/>
  </rcc>
  <rcc rId="9398" sId="1">
    <oc r="T898" t="inlineStr">
      <is>
        <t xml:space="preserve">все сети ниже нуля </t>
      </is>
    </oc>
    <nc r="T898"/>
  </rcc>
  <rcc rId="9399" sId="1">
    <oc r="T899" t="inlineStr">
      <is>
        <t xml:space="preserve">все сети ниже нуля </t>
      </is>
    </oc>
    <nc r="T899"/>
  </rcc>
  <rcc rId="9400" sId="1">
    <oc r="T900" t="inlineStr">
      <is>
        <t xml:space="preserve"> все сети ниже нуля</t>
      </is>
    </oc>
    <nc r="T900"/>
  </rcc>
  <rcc rId="9401" sId="1">
    <oc r="T901" t="inlineStr">
      <is>
        <t xml:space="preserve">все сети ниже нуля </t>
      </is>
    </oc>
    <nc r="T901"/>
  </rcc>
  <rcc rId="9402" sId="1" odxf="1" dxf="1">
    <oc r="T902" t="inlineStr">
      <is>
        <t>Протокол ОСС от 09.07.2022 №1 ХВС, ГВС ниже отметки 0,00</t>
      </is>
    </oc>
    <nc r="T902"/>
    <ndxf>
      <alignment wrapText="0"/>
    </ndxf>
  </rcc>
  <rcc rId="9403" sId="1">
    <oc r="T903" t="inlineStr">
      <is>
        <t xml:space="preserve">все сети ниже нуля </t>
      </is>
    </oc>
    <nc r="T903"/>
  </rcc>
  <rcc rId="9404" sId="1">
    <oc r="T905" t="inlineStr">
      <is>
        <t>все сети ниже нуля</t>
      </is>
    </oc>
    <nc r="T905"/>
  </rcc>
  <rcc rId="9405" sId="1">
    <oc r="T907" t="inlineStr">
      <is>
        <t>все сети ниже нуля</t>
      </is>
    </oc>
    <nc r="T907"/>
  </rcc>
  <rcc rId="9406" sId="1">
    <oc r="T908" t="inlineStr">
      <is>
        <t>все сети ниже нуля</t>
      </is>
    </oc>
    <nc r="T908"/>
  </rcc>
  <rcc rId="9407" sId="1">
    <oc r="T909" t="inlineStr">
      <is>
        <t>все сети ниже нуля</t>
      </is>
    </oc>
    <nc r="T909"/>
  </rcc>
  <rcc rId="9408" sId="1">
    <oc r="T910" t="inlineStr">
      <is>
        <t>все сети в полном объеме</t>
      </is>
    </oc>
    <nc r="T910"/>
  </rcc>
  <rcc rId="9409" sId="1">
    <oc r="T911" t="inlineStr">
      <is>
        <t>все сети ниже нуля</t>
      </is>
    </oc>
    <nc r="T911"/>
  </rcc>
  <rcc rId="9410" sId="1">
    <oc r="T912" t="inlineStr">
      <is>
        <t>все сети ниже нуля</t>
      </is>
    </oc>
    <nc r="T912"/>
  </rcc>
  <rcc rId="9411" sId="1">
    <oc r="T915" t="inlineStr">
      <is>
        <t>ТС ниже 0,00, ХГВС ниже 0,00</t>
      </is>
    </oc>
    <nc r="T915"/>
  </rcc>
  <rcc rId="9412" sId="1">
    <oc r="T917" t="inlineStr">
      <is>
        <t>ТС ниже 0,00, ХГВС ниже 0,00</t>
      </is>
    </oc>
    <nc r="T917"/>
  </rcc>
  <rcc rId="9413" sId="1">
    <oc r="T919" t="inlineStr">
      <is>
        <t>ТС ниже 0,00, ХГВС ниже 0,00</t>
      </is>
    </oc>
    <nc r="T919"/>
  </rcc>
  <rcc rId="9414" sId="1">
    <oc r="T920" t="inlineStr">
      <is>
        <t>ТС ниже 0,00</t>
      </is>
    </oc>
    <nc r="T920"/>
  </rcc>
  <rcc rId="9415" sId="1">
    <oc r="T924" t="inlineStr">
      <is>
        <t>ВО ниже 0,00</t>
      </is>
    </oc>
    <nc r="T924"/>
  </rcc>
  <rcc rId="9416" sId="1">
    <oc r="T925" t="inlineStr">
      <is>
        <t>ТС ниже 0,00, ХГВС ниже 0,00</t>
      </is>
    </oc>
    <nc r="T925"/>
  </rcc>
  <rcc rId="9417" sId="1">
    <oc r="T926" t="inlineStr">
      <is>
        <t>ВО ниже 0,00</t>
      </is>
    </oc>
    <nc r="T926"/>
  </rcc>
  <rcc rId="9418" sId="1">
    <oc r="T927" t="inlineStr">
      <is>
        <t>ТС ниже 0,00, ХГВС ниже 0,00</t>
      </is>
    </oc>
    <nc r="T927"/>
  </rcc>
  <rcc rId="9419" sId="1">
    <oc r="T928" t="inlineStr">
      <is>
        <t>ТС ниже 0,00, ХГВС ниже 0,00</t>
      </is>
    </oc>
    <nc r="T928"/>
  </rcc>
  <rcc rId="9420" sId="1">
    <oc r="T931" t="inlineStr">
      <is>
        <t>ТС ниже 0,00, ХГВС ниже 0,00</t>
      </is>
    </oc>
    <nc r="T931"/>
  </rcc>
  <rcc rId="9421" sId="1">
    <oc r="T932" t="inlineStr">
      <is>
        <t>ТС ниже 0,00, ХГВС ниже 0,00</t>
      </is>
    </oc>
    <nc r="T932"/>
  </rcc>
  <rcc rId="9422" sId="1">
    <oc r="T933" t="inlineStr">
      <is>
        <t>ТС ниже 0,00, ХГВС ниже 0,00</t>
      </is>
    </oc>
    <nc r="T933"/>
  </rcc>
  <rcc rId="9423" sId="1">
    <oc r="T935" t="inlineStr">
      <is>
        <t>ВО ниже 0,00</t>
      </is>
    </oc>
    <nc r="T935"/>
  </rcc>
  <rcc rId="9424" sId="1">
    <oc r="T937" t="inlineStr">
      <is>
        <t>ВО ниже 0,00</t>
      </is>
    </oc>
    <nc r="T937"/>
  </rcc>
  <rcc rId="9425" sId="1">
    <oc r="T938" t="inlineStr">
      <is>
        <t>ВО ниже 0,00</t>
      </is>
    </oc>
    <nc r="T938"/>
  </rcc>
  <rcc rId="9426" sId="1">
    <oc r="T940" t="inlineStr">
      <is>
        <t>ТС ниже 0,00, ХГВС ниже 0,00</t>
      </is>
    </oc>
    <nc r="T940"/>
  </rcc>
  <rcc rId="9427" sId="1">
    <oc r="T941" t="inlineStr">
      <is>
        <t>сети в полном объеме</t>
      </is>
    </oc>
    <nc r="T941"/>
  </rcc>
  <rcc rId="9428" sId="1">
    <oc r="T943" t="inlineStr">
      <is>
        <t>ТС ниже 0,00, ХГВС ниже 0,00</t>
      </is>
    </oc>
    <nc r="T943"/>
  </rcc>
  <rcc rId="9429" sId="1">
    <oc r="T944" t="inlineStr">
      <is>
        <t>ТС ниже 0,00, ХГВС ниже 0,00</t>
      </is>
    </oc>
    <nc r="T944"/>
  </rcc>
  <rcc rId="9430" sId="1">
    <oc r="T945" t="inlineStr">
      <is>
        <t>ВО ниже 0,00</t>
      </is>
    </oc>
    <nc r="T945"/>
  </rcc>
  <rcc rId="9431" sId="1">
    <oc r="T946" t="inlineStr">
      <is>
        <t>ВО ниже 0,00</t>
      </is>
    </oc>
    <nc r="T946"/>
  </rcc>
  <rcc rId="9432" sId="1">
    <oc r="T947" t="inlineStr">
      <is>
        <t>ПИР только на Утепление торцов. ПИР на подвал выполнен в 2020-21 году</t>
      </is>
    </oc>
    <nc r="T947"/>
  </rcc>
  <rcc rId="9433" sId="1">
    <oc r="T948" t="inlineStr">
      <is>
        <t>ХГВС ниже 0,00</t>
      </is>
    </oc>
    <nc r="T948"/>
  </rcc>
  <rcc rId="9434" sId="1">
    <oc r="T953" t="inlineStr">
      <is>
        <t>Сети в полном объеме</t>
      </is>
    </oc>
    <nc r="T953"/>
  </rcc>
  <rcc rId="9435" sId="1">
    <oc r="T954" t="inlineStr">
      <is>
        <t>сети в полном объеме</t>
      </is>
    </oc>
    <nc r="T954"/>
  </rcc>
  <rcc rId="9436" sId="1">
    <oc r="T957" t="inlineStr">
      <is>
        <t>сети в полном обьеме</t>
      </is>
    </oc>
    <nc r="T957"/>
  </rcc>
  <rcc rId="9437" sId="1">
    <oc r="T962" t="inlineStr">
      <is>
        <t>ВО ниже 0,00 (Постановление администрации)</t>
      </is>
    </oc>
    <nc r="T962"/>
  </rcc>
  <rcc rId="9438" sId="1">
    <oc r="T964" t="inlineStr">
      <is>
        <t>ВО ниже 0,00 (Постановление администрации)</t>
      </is>
    </oc>
    <nc r="T964"/>
  </rcc>
  <rcc rId="9439" sId="1">
    <oc r="T969" t="inlineStr">
      <is>
        <t>ВО ниже 0,00 (Постановление администрации)</t>
      </is>
    </oc>
    <nc r="T969"/>
  </rcc>
  <rcc rId="9440" sId="1">
    <oc r="T972" t="inlineStr">
      <is>
        <t>ХГВС ниже 0,00 (постановление администрации)</t>
      </is>
    </oc>
    <nc r="T972"/>
  </rcc>
  <rcc rId="9441" sId="1">
    <oc r="T973" t="inlineStr">
      <is>
        <t>ХГВС ниже 0,00, ВО ниже 0,00 (постановление администрации)</t>
      </is>
    </oc>
    <nc r="T973"/>
  </rcc>
  <rcc rId="9442" sId="1">
    <oc r="T974" t="inlineStr">
      <is>
        <t>ХГВС ниже 0,00, ВО ниже 0,00 (постановление администрации)</t>
      </is>
    </oc>
    <nc r="T974"/>
  </rcc>
  <rcc rId="9443" sId="1">
    <oc r="T977" t="inlineStr">
      <is>
        <t>ХВС ниже 0,00, ВО ниже 0,00</t>
      </is>
    </oc>
    <nc r="T977"/>
  </rcc>
  <rcc rId="9444" sId="1">
    <oc r="T1003" t="inlineStr">
      <is>
        <t>ТС ниже 0,00, ВО ниже 0,00</t>
      </is>
    </oc>
    <nc r="T1003"/>
  </rcc>
  <rcc rId="9445" sId="1">
    <oc r="T1006" t="inlineStr">
      <is>
        <t>ВО ниже 0,00</t>
      </is>
    </oc>
    <nc r="T1006"/>
  </rcc>
  <rcc rId="9446" sId="1">
    <oc r="T1007" t="inlineStr">
      <is>
        <t>ТС ниже 0,00, ХГВС ниже 0,00, ВО ниже 0,00</t>
      </is>
    </oc>
    <nc r="T1007"/>
  </rcc>
  <rcc rId="9447" sId="1">
    <oc r="T1008" t="inlineStr">
      <is>
        <t>ТС ниже 0,00, ВО ниже 0,00</t>
      </is>
    </oc>
    <nc r="T1008"/>
  </rcc>
  <rcc rId="9448" sId="1">
    <oc r="T1010" t="inlineStr">
      <is>
        <t>ТС ниже 0,00, ХГВС ниже 0,00, ВО ниже 0,00</t>
      </is>
    </oc>
    <nc r="T1010"/>
  </rcc>
  <rcc rId="9449" sId="1">
    <oc r="T1053" t="inlineStr">
      <is>
        <t>ВО только ниже 0,00</t>
      </is>
    </oc>
    <nc r="T1053"/>
  </rcc>
  <rcc rId="9450" sId="1">
    <oc r="T1058" t="inlineStr">
      <is>
        <t>все сети ниже 0,00</t>
      </is>
    </oc>
    <nc r="T1058"/>
  </rcc>
  <rcc rId="9451" sId="1">
    <oc r="T1060" t="inlineStr">
      <is>
        <t>все сети ниже 0,00</t>
      </is>
    </oc>
    <nc r="T1060"/>
  </rcc>
  <rcc rId="9452" sId="1">
    <oc r="T1070" t="inlineStr">
      <is>
        <t>ХВС ниже 0,00, остальные сети полностью</t>
      </is>
    </oc>
    <nc r="T1070"/>
  </rcc>
  <rcc rId="9453" sId="1">
    <oc r="T1071" t="inlineStr">
      <is>
        <t>ВО ниже 0,00</t>
      </is>
    </oc>
    <nc r="T1071"/>
  </rcc>
  <rcc rId="9454" sId="1">
    <oc r="T1073" t="inlineStr">
      <is>
        <t>ВО ниже 0,00, утепление фасада бех торцоы и окон</t>
      </is>
    </oc>
    <nc r="T1073"/>
  </rcc>
  <rcc rId="9455" sId="1">
    <oc r="T1074" t="inlineStr">
      <is>
        <t>ВО ниже 0,00</t>
      </is>
    </oc>
    <nc r="T1074"/>
  </rcc>
  <rcc rId="9456" sId="1">
    <oc r="T1075" t="inlineStr">
      <is>
        <t>ГВС полностью</t>
      </is>
    </oc>
    <nc r="T1075"/>
  </rcc>
  <rcc rId="9457" sId="1">
    <oc r="T1077" t="inlineStr">
      <is>
        <t>Все сети ниже 0,00</t>
      </is>
    </oc>
    <nc r="T1077"/>
  </rcc>
  <rcc rId="9458" sId="1">
    <oc r="T1080" t="inlineStr">
      <is>
        <t>Сети ниже 0,00</t>
      </is>
    </oc>
    <nc r="T1080"/>
  </rcc>
  <rcc rId="9459" sId="1">
    <oc r="T1081" t="inlineStr">
      <is>
        <t>Сети ниже 0,00</t>
      </is>
    </oc>
    <nc r="T1081"/>
  </rcc>
  <rcc rId="9460" sId="1">
    <oc r="T1082" t="inlineStr">
      <is>
        <t>Сети ниже 0,00</t>
      </is>
    </oc>
    <nc r="T1082"/>
  </rcc>
  <rcc rId="9461" sId="1">
    <oc r="T1083" t="inlineStr">
      <is>
        <t>Все сети только ниже 0,00</t>
      </is>
    </oc>
    <nc r="T1083"/>
  </rcc>
  <rcc rId="9462" sId="1">
    <oc r="T1088" t="inlineStr">
      <is>
        <t>ТС ниже 0,00, ГВС полностью</t>
      </is>
    </oc>
    <nc r="T1088"/>
  </rcc>
  <rcc rId="9463" sId="1">
    <oc r="T1090" t="inlineStr">
      <is>
        <t>все сети выше 0,00</t>
      </is>
    </oc>
    <nc r="T1090"/>
  </rcc>
  <rcc rId="9464" sId="1">
    <oc r="T1091" t="inlineStr">
      <is>
        <t>ТС ниже 0,00</t>
      </is>
    </oc>
    <nc r="T1091"/>
  </rcc>
  <rcc rId="9465" sId="1">
    <oc r="T1092" t="inlineStr">
      <is>
        <t>Сети ниже 0,00, ремонт фасада и утепление одного торца</t>
      </is>
    </oc>
    <nc r="T1092"/>
  </rcc>
  <rcc rId="9466" sId="1">
    <oc r="T1093" t="inlineStr">
      <is>
        <t>Сети ниже 0,00</t>
      </is>
    </oc>
    <nc r="T1093"/>
  </rcc>
  <rcc rId="9467" sId="1">
    <oc r="T1094" t="inlineStr">
      <is>
        <t>ТС ниже 0,00</t>
      </is>
    </oc>
    <nc r="T1094"/>
  </rcc>
  <rcc rId="9468" sId="1">
    <oc r="T1095" t="inlineStr">
      <is>
        <t>Сети ниже 0,00</t>
      </is>
    </oc>
    <nc r="T1095"/>
  </rcc>
  <rcc rId="9469" sId="1">
    <oc r="T1100" t="inlineStr">
      <is>
        <t>все сети только ниже 0,00</t>
      </is>
    </oc>
    <nc r="T1100"/>
  </rcc>
  <rcc rId="9470" sId="1">
    <oc r="T1103" t="inlineStr">
      <is>
        <t>ТС ниже 0,00</t>
      </is>
    </oc>
    <nc r="T1103"/>
  </rcc>
  <rcc rId="9471" sId="1">
    <oc r="T1107" t="inlineStr">
      <is>
        <t>все сети ниже 0,00</t>
      </is>
    </oc>
    <nc r="T1107"/>
  </rcc>
  <rcc rId="9472" sId="1">
    <oc r="T1108" t="inlineStr">
      <is>
        <t>все сети ниже 0,00</t>
      </is>
    </oc>
    <nc r="T1108"/>
  </rcc>
  <rcc rId="9473" sId="1">
    <oc r="T1110" t="inlineStr">
      <is>
        <t>Сети в полном объеме</t>
      </is>
    </oc>
    <nc r="T1110"/>
  </rcc>
  <rcc rId="9474" sId="1">
    <oc r="T1115" t="inlineStr">
      <is>
        <t>ГВС в полном объеме</t>
      </is>
    </oc>
    <nc r="T1115"/>
  </rcc>
  <rcc rId="9475" sId="1">
    <oc r="T1116" t="inlineStr">
      <is>
        <t>ЭП до 01.11.2022</t>
      </is>
    </oc>
    <nc r="T1116"/>
  </rcc>
  <rcc rId="9476" sId="1">
    <oc r="T1123" t="inlineStr">
      <is>
        <t>все сети ниже 0,00</t>
      </is>
    </oc>
    <nc r="T1123"/>
  </rcc>
  <rcc rId="9477" sId="1">
    <oc r="T1125" t="inlineStr">
      <is>
        <t>все сети ниже 0,00</t>
      </is>
    </oc>
    <nc r="T1125"/>
  </rcc>
  <rcc rId="9478" sId="1">
    <oc r="T1126" t="inlineStr">
      <is>
        <t>все сети ниже 0,00</t>
      </is>
    </oc>
    <nc r="T1126"/>
  </rcc>
  <rcc rId="9479" sId="1">
    <oc r="T1128" t="inlineStr">
      <is>
        <t>все сети ниже 0,00</t>
      </is>
    </oc>
    <nc r="T1128"/>
  </rcc>
  <rcc rId="9480" sId="1">
    <oc r="T1129" t="inlineStr">
      <is>
        <t>все сети ниже 0,00</t>
      </is>
    </oc>
    <nc r="T1129"/>
  </rcc>
  <rcc rId="9481" sId="1">
    <oc r="T1132" t="inlineStr">
      <is>
        <t>ТС полностью</t>
      </is>
    </oc>
    <nc r="T1132"/>
  </rcc>
  <rcc rId="9482" sId="1">
    <oc r="T1133" t="inlineStr">
      <is>
        <t>Сети ниже 0,00</t>
      </is>
    </oc>
    <nc r="T1133"/>
  </rcc>
  <rcc rId="9483" sId="1">
    <oc r="T1134" t="inlineStr">
      <is>
        <t>Только утепление ТОРЦОВ, Сети ниже 0,00. Смотреть Протокол ОСС по крыше</t>
      </is>
    </oc>
    <nc r="T1134"/>
  </rcc>
  <rcc rId="9484" sId="1">
    <oc r="T1135" t="inlineStr">
      <is>
        <t>Сети ниже 0,00. Смотреть состав работ по ремонту крыши в Протоколе ОСС</t>
      </is>
    </oc>
    <nc r="T1135"/>
  </rcc>
  <rcc rId="9485" sId="1">
    <oc r="T1136" t="inlineStr">
      <is>
        <t>Только утепление ТОРЦОВ, Сети ниже 0,00. Смотреть Протокол ОСС по крыше</t>
      </is>
    </oc>
    <nc r="T1136"/>
  </rcc>
  <rcc rId="9486" sId="1">
    <oc r="T1137" t="inlineStr">
      <is>
        <t>Фундмент (только отмостка нужна!), Сети ниже 0,00. Смотреть состав работ по крыше в Протоколе ОСС!!!!</t>
      </is>
    </oc>
    <nc r="T1137"/>
  </rcc>
  <rcc rId="9487" sId="1">
    <oc r="T1138" t="inlineStr">
      <is>
        <t>В ремонте фасада с утеплением только утепление торцов и отмостка! Сети ниже 0,00</t>
      </is>
    </oc>
    <nc r="T1138"/>
  </rcc>
  <rcc rId="9488" sId="1">
    <oc r="T1139" t="inlineStr">
      <is>
        <t>В ремонте фасада с утеплением только утепление торцов и отмостка! Сети ниже 0,00</t>
      </is>
    </oc>
    <nc r="T1139"/>
  </rcc>
  <rcc rId="9489" sId="1">
    <oc r="T1144" t="inlineStr">
      <is>
        <t>ТС только ниже 0,00</t>
      </is>
    </oc>
    <nc r="T1144"/>
  </rcc>
  <rcc rId="9490" sId="1">
    <oc r="T1159" t="inlineStr">
      <is>
        <t>все сети только ниже 0,00</t>
      </is>
    </oc>
    <nc r="T1159"/>
  </rcc>
  <rcc rId="9491" sId="1">
    <oc r="T1161" t="inlineStr">
      <is>
        <t>все сети только ниже 0,00</t>
      </is>
    </oc>
    <nc r="T1161"/>
  </rcc>
  <rcc rId="9492" sId="1">
    <oc r="T1162" t="inlineStr">
      <is>
        <t>все сети только ниже 0,00</t>
      </is>
    </oc>
    <nc r="T1162"/>
  </rcc>
  <rcc rId="9493" sId="1">
    <oc r="T1163" t="inlineStr">
      <is>
        <t>все сети только ниже 0,00</t>
      </is>
    </oc>
    <nc r="T1163"/>
  </rcc>
  <rcc rId="9494" sId="1">
    <oc r="T1164" t="inlineStr">
      <is>
        <t>все сети только ниже 0,00</t>
      </is>
    </oc>
    <nc r="T1164"/>
  </rcc>
  <rcc rId="9495" sId="1">
    <oc r="T1165" t="inlineStr">
      <is>
        <t>все сети только ниже 0,00</t>
      </is>
    </oc>
    <nc r="T1165"/>
  </rcc>
  <rcc rId="9496" sId="1">
    <oc r="T1166" t="inlineStr">
      <is>
        <t>все сети только ниже 0,00</t>
      </is>
    </oc>
    <nc r="T1166"/>
  </rcc>
  <rcc rId="9497" sId="1">
    <oc r="T1167" t="inlineStr">
      <is>
        <t>все сети только ниже 0,00</t>
      </is>
    </oc>
    <nc r="T1167"/>
  </rcc>
  <rcc rId="9498" sId="1">
    <oc r="T1168" t="inlineStr">
      <is>
        <t>все сети только ниже 0,00</t>
      </is>
    </oc>
    <nc r="T1168"/>
  </rcc>
  <rcc rId="9499" sId="1">
    <oc r="T1170" t="inlineStr">
      <is>
        <t>все сети только ниже 0,00</t>
      </is>
    </oc>
    <nc r="T1170"/>
  </rcc>
  <rcc rId="9500" sId="1">
    <oc r="T1171" t="inlineStr">
      <is>
        <t>все сети только ниже 0,00</t>
      </is>
    </oc>
    <nc r="T1171"/>
  </rcc>
  <rcc rId="9501" sId="1">
    <oc r="T1178" t="inlineStr">
      <is>
        <t>все сети только ниже 0,00</t>
      </is>
    </oc>
    <nc r="T1178"/>
  </rcc>
  <rcc rId="9502" sId="1">
    <oc r="T1227" t="inlineStr">
      <is>
        <t>Сети только ниже 0,00</t>
      </is>
    </oc>
    <nc r="T1227"/>
  </rcc>
  <rcc rId="9503" sId="1">
    <oc r="T1228" t="inlineStr">
      <is>
        <t>Сети только ниже 0,00</t>
      </is>
    </oc>
    <nc r="T1228"/>
  </rcc>
  <rcc rId="9504" sId="1">
    <oc r="T1230" t="inlineStr">
      <is>
        <t>Сети только ниже 0,00</t>
      </is>
    </oc>
    <nc r="T1230"/>
  </rcc>
  <rcc rId="9505" sId="1">
    <oc r="T1236" t="inlineStr">
      <is>
        <t>Сети только ниже 0,00</t>
      </is>
    </oc>
    <nc r="T1236"/>
  </rcc>
  <rcc rId="9506" sId="1">
    <oc r="T1240" t="inlineStr">
      <is>
        <t>Сети только ниже 0,00</t>
      </is>
    </oc>
    <nc r="T1240"/>
  </rcc>
  <rcc rId="9507" sId="1">
    <oc r="T1241" t="inlineStr">
      <is>
        <t>Сети только ниже 0,00</t>
      </is>
    </oc>
    <nc r="T1241"/>
  </rcc>
  <rcc rId="9508" sId="1">
    <oc r="T1242" t="inlineStr">
      <is>
        <t>Сети только ниже 0,00</t>
      </is>
    </oc>
    <nc r="T1242"/>
  </rcc>
  <rcc rId="9509" sId="1">
    <oc r="T1248" t="inlineStr">
      <is>
        <t>Сети только ниже 0,00</t>
      </is>
    </oc>
    <nc r="T1248"/>
  </rcc>
  <rcc rId="9510" sId="1">
    <oc r="T1252" t="inlineStr">
      <is>
        <t>Сети только ниже 0,00</t>
      </is>
    </oc>
    <nc r="T1252"/>
  </rcc>
  <rcc rId="9511" sId="1">
    <oc r="T1260" t="inlineStr">
      <is>
        <t>Сети только ниже 0,00</t>
      </is>
    </oc>
    <nc r="T1260"/>
  </rcc>
  <rcc rId="9512" sId="1">
    <oc r="T1266" t="inlineStr">
      <is>
        <t>Сети только ниже 0,00</t>
      </is>
    </oc>
    <nc r="T1266"/>
  </rcc>
  <rcc rId="9513" sId="1">
    <oc r="T1269" t="inlineStr">
      <is>
        <t>ЭС, ТС, ВС на 2029-2031 гг. Протокол ОСС 1кр от 30.05.2022 г.</t>
      </is>
    </oc>
    <nc r="T1269"/>
  </rcc>
  <rcc rId="9514" sId="1">
    <oc r="T1270" t="inlineStr">
      <is>
        <t>Протокол ОСС 1кр от 30.05.2022</t>
      </is>
    </oc>
    <nc r="T1270"/>
  </rcc>
  <rcc rId="9515" sId="1">
    <oc r="T1271" t="inlineStr">
      <is>
        <t>протокол ОСС 1КР от 20.06.2022</t>
      </is>
    </oc>
    <nc r="T1271"/>
  </rcc>
  <rcc rId="9516" sId="1">
    <oc r="T1272" t="inlineStr">
      <is>
        <t>Протокол ОСС 1 КР от 20.06.2022</t>
      </is>
    </oc>
    <nc r="T1272"/>
  </rcc>
  <rcc rId="9517" sId="1">
    <oc r="T1273" t="inlineStr">
      <is>
        <t>Протокол ОСС 1КР от 31.05.2022</t>
      </is>
    </oc>
    <nc r="T1273"/>
  </rcc>
  <rcc rId="9518" sId="1">
    <oc r="T1274" t="inlineStr">
      <is>
        <t>Протокол ОСС 1КР от 31.05.2022</t>
      </is>
    </oc>
    <nc r="T1274"/>
  </rcc>
  <rcc rId="9519" sId="1">
    <oc r="T1275" t="inlineStr">
      <is>
        <t>ГС ТС на 2026-2028 гг. Фсна ФС с утеплением Протокол ОСС 1кр от 20.06.2022</t>
      </is>
    </oc>
    <nc r="T1275"/>
  </rcc>
  <rcc rId="9520" sId="1">
    <oc r="T1276" t="inlineStr">
      <is>
        <t>Протокол ОСС 2кр от 17.06.2022</t>
      </is>
    </oc>
    <nc r="T1276"/>
  </rcc>
  <rcc rId="9521" sId="1">
    <oc r="T1277" t="inlineStr">
      <is>
        <t>ЭЛ перенесли на 2026-2028 гг. ФС на ФС с утеплением Протокол ОСС 1КР от 20.06.2022</t>
      </is>
    </oc>
    <nc r="T1277"/>
  </rcc>
  <rcc rId="9522" sId="1">
    <oc r="T1278" t="inlineStr">
      <is>
        <t>Протоко ОСС 1кр от 20.06.2022</t>
      </is>
    </oc>
    <nc r="T1278"/>
  </rcc>
  <rcc rId="9523" sId="1">
    <oc r="T1279" t="inlineStr">
      <is>
        <t>Протокол ОСС 2 от 20.06.2022</t>
      </is>
    </oc>
    <nc r="T1279"/>
  </rcc>
  <rcc rId="9524" sId="1">
    <oc r="T1280" t="inlineStr">
      <is>
        <t>Протокол ОСС 1кр от 20.06.2022</t>
      </is>
    </oc>
    <nc r="T1280"/>
  </rcc>
  <rcc rId="9525" sId="1">
    <oc r="T1281" t="inlineStr">
      <is>
        <t>Протокол ОСС 1кр от 20.06.2022</t>
      </is>
    </oc>
    <nc r="T1281"/>
  </rcc>
  <rcc rId="9526" sId="1">
    <oc r="T1282" t="inlineStr">
      <is>
        <t>Протокол ОСС 1кр от 30.05.2022</t>
      </is>
    </oc>
    <nc r="T1282"/>
  </rcc>
  <rcc rId="9527" sId="1">
    <oc r="T1283" t="inlineStr">
      <is>
        <t>ПП, ЭС, ТС на 2026-2028 гг. Протокол ОСС 1кр от 20.06.2022</t>
      </is>
    </oc>
    <nc r="T1283"/>
  </rcc>
  <rcc rId="9528" sId="1">
    <oc r="T1284" t="inlineStr">
      <is>
        <t>ЭС, ВО, ПП на 2026-2028 гг. ФС на Фс с утеплением Протокол ОСС 1кр от 20.06.2022</t>
      </is>
    </oc>
    <nc r="T1284"/>
  </rcc>
  <rcc rId="9529" sId="1">
    <oc r="T1285" t="inlineStr">
      <is>
        <t>ФС на Фс с утеплением протокол ОСС 1кр от 20.06.2022</t>
      </is>
    </oc>
    <nc r="T1285"/>
  </rcc>
  <rcc rId="9530" sId="1">
    <oc r="T1286" t="inlineStr">
      <is>
        <t>ВО на 2029-2031  гг. ФС на Фс с утеплением Протокол ОСС 1кр от 20.06.2022</t>
      </is>
    </oc>
    <nc r="T1286"/>
  </rcc>
  <rcc rId="9531" sId="1">
    <oc r="T1287" t="inlineStr">
      <is>
        <t>ТС только ниже 0,00. Протокол ОСС 1кр от 20.06.2022</t>
      </is>
    </oc>
    <nc r="T1287"/>
  </rcc>
  <rcc rId="9532" sId="1">
    <oc r="T1290" t="inlineStr">
      <is>
        <t>Протокол ОСС</t>
      </is>
    </oc>
    <nc r="T1290"/>
  </rcc>
  <rcc rId="9533" sId="1">
    <oc r="T1291" t="inlineStr">
      <is>
        <t xml:space="preserve">сети ниже нуля </t>
      </is>
    </oc>
    <nc r="T1291"/>
  </rcc>
  <rcc rId="9534" sId="1" odxf="1" dxf="1">
    <oc r="T1298" t="inlineStr">
      <is>
        <t>НЕ ОБЪЯВЛЯТЬ АУКЦИОН ЖДЕМ ЭНЕРГОПАСПОРТ</t>
      </is>
    </oc>
    <nc r="T1298"/>
    <ndxf>
      <numFmt numFmtId="0" formatCode="General"/>
    </ndxf>
  </rcc>
  <rcc rId="9535" sId="1">
    <oc r="T1303" t="inlineStr">
      <is>
        <t>ВО ниже 0,00</t>
      </is>
    </oc>
    <nc r="T1303"/>
  </rcc>
  <rcc rId="9536" sId="1">
    <oc r="T1305" t="inlineStr">
      <is>
        <t>ТС ниже 0,00, ХГВС ниже 0,00</t>
      </is>
    </oc>
    <nc r="T1305"/>
  </rcc>
  <rcc rId="9537" sId="1">
    <oc r="T1313" t="inlineStr">
      <is>
        <t>Сети в полном объеме</t>
      </is>
    </oc>
    <nc r="T1313"/>
  </rcc>
  <rcc rId="9538" sId="1">
    <oc r="T1314" t="inlineStr">
      <is>
        <t>Сети в полном объеме</t>
      </is>
    </oc>
    <nc r="T1314"/>
  </rcc>
  <rcc rId="9539" sId="1">
    <oc r="T1315" t="inlineStr">
      <is>
        <t>Сети в полном объеме</t>
      </is>
    </oc>
    <nc r="T1315"/>
  </rcc>
  <rcc rId="9540" sId="1">
    <oc r="T1316" t="inlineStr">
      <is>
        <t>Сети в полном объеме</t>
      </is>
    </oc>
    <nc r="T1316"/>
  </rcc>
  <rcc rId="9541" sId="1">
    <oc r="T1318" t="inlineStr">
      <is>
        <t>Сети в полном объеме</t>
      </is>
    </oc>
    <nc r="T1318"/>
  </rcc>
  <rcc rId="9542" sId="1">
    <oc r="T1319" t="inlineStr">
      <is>
        <t>Сети в полном объеме</t>
      </is>
    </oc>
    <nc r="T1319"/>
  </rcc>
  <rcc rId="9543" sId="1">
    <oc r="T1320" t="inlineStr">
      <is>
        <t>Сети в полном объеме</t>
      </is>
    </oc>
    <nc r="T1320"/>
  </rcc>
  <rcc rId="9544" sId="1">
    <oc r="T1321" t="inlineStr">
      <is>
        <t>Сети в полном объеме</t>
      </is>
    </oc>
    <nc r="T1321"/>
  </rcc>
  <rcc rId="9545" sId="1">
    <oc r="T1324" t="inlineStr">
      <is>
        <t>ВО ниже 0,00 (Постановление администрации)</t>
      </is>
    </oc>
    <nc r="T1324"/>
  </rcc>
  <rcc rId="9546" sId="1">
    <oc r="T1325" t="inlineStr">
      <is>
        <t>Сети в полном объеме</t>
      </is>
    </oc>
    <nc r="T1325"/>
  </rcc>
  <rcc rId="9547" sId="1">
    <oc r="T1326" t="inlineStr">
      <is>
        <t>ХГВС ниже 0,00, ВО ниже 0,00 (постановление администрации)</t>
      </is>
    </oc>
    <nc r="T1326"/>
  </rcc>
  <rcc rId="9548" sId="1">
    <oc r="T1327" t="inlineStr">
      <is>
        <t>ТС ниже 0,00, ХГВС ниже 0,00, ВО ниже 0,00 (постановление администрации)</t>
      </is>
    </oc>
    <nc r="T1327"/>
  </rcc>
  <rcc rId="9549" sId="1">
    <oc r="T1328" t="inlineStr">
      <is>
        <t>ТС ниже 0,00 (постановление администрации)</t>
      </is>
    </oc>
    <nc r="T1328"/>
  </rcc>
  <rcc rId="9550" sId="1">
    <oc r="T1329" t="inlineStr">
      <is>
        <t>ТС ниже 0,00, ХГВС ниже 0,00, ВО ниже 0,00</t>
      </is>
    </oc>
    <nc r="T1329"/>
  </rcc>
  <rcc rId="9551" sId="1">
    <oc r="T1330" t="inlineStr">
      <is>
        <t>ТС ниже 0,00, ХГВС ниже 0,00, ВО ниже 0,00 (постановление администрации)</t>
      </is>
    </oc>
    <nc r="T1330"/>
  </rcc>
  <rcc rId="9552" sId="1">
    <oc r="T1331" t="inlineStr">
      <is>
        <t>ТС ниже 0,00, ХГВС ниже 0,00, ВО ниже 0,00 (постановление администрации)</t>
      </is>
    </oc>
    <nc r="T1331"/>
  </rcc>
  <rcc rId="9553" sId="1">
    <oc r="T1332" t="inlineStr">
      <is>
        <t>ТС ниже 0,00, ХГВС ниже 0,00, ВО ниже 0,00 (постановление администрации)</t>
      </is>
    </oc>
    <nc r="T1332"/>
  </rcc>
  <rcc rId="9554" sId="1">
    <oc r="T1333" t="inlineStr">
      <is>
        <t>ТС ниже 0,00, ХГВС ниже 0,00, ВО ниже 0,00 (постановление администрации)</t>
      </is>
    </oc>
    <nc r="T1333"/>
  </rcc>
  <rcc rId="9555" sId="1">
    <oc r="T1334" t="inlineStr">
      <is>
        <t>ТС ниже 0,00, ХГВС ниже 0,00, ВО ниже 0,00 (постановление администрации)</t>
      </is>
    </oc>
    <nc r="T1334"/>
  </rcc>
  <rcc rId="9556" sId="1">
    <oc r="T1335" t="inlineStr">
      <is>
        <t>ХГВС ниже 0,00 (постановление администрации)</t>
      </is>
    </oc>
    <nc r="T1335"/>
  </rcc>
  <rcc rId="9557" sId="1">
    <oc r="T1336" t="inlineStr">
      <is>
        <t>ХГВС ниже 0,00 (постановление администрации)</t>
      </is>
    </oc>
    <nc r="T1336"/>
  </rcc>
  <rcc rId="9558" sId="1">
    <oc r="T1337" t="inlineStr">
      <is>
        <t>ТС ниже 0,00, ХГВС ниже 0,00, ВО ниже 0,00 (постановление администрации)</t>
      </is>
    </oc>
    <nc r="T1337"/>
  </rcc>
  <rcc rId="9559" sId="1">
    <oc r="T1338" t="inlineStr">
      <is>
        <t>ХГВС ниже 0,00 (постановление администрации)</t>
      </is>
    </oc>
    <nc r="T1338"/>
  </rcc>
  <rcc rId="9560" sId="1">
    <oc r="T1339" t="inlineStr">
      <is>
        <t>ТС ниже 0,00, ХГВС ниже 0,00, ВО ниже 0,00 (постановление администрации)</t>
      </is>
    </oc>
    <nc r="T1339"/>
  </rcc>
  <rcc rId="9561" sId="1">
    <oc r="T1340" t="inlineStr">
      <is>
        <t>Сети в полном объеме</t>
      </is>
    </oc>
    <nc r="T1340"/>
  </rcc>
  <rcc rId="9562" sId="1">
    <oc r="T1341" t="inlineStr">
      <is>
        <t>ТС выполнить только ниже 0,00</t>
      </is>
    </oc>
    <nc r="T1341"/>
  </rcc>
  <rcc rId="9563" sId="1">
    <oc r="T1342" t="inlineStr">
      <is>
        <t>ТС, ХГВС, ВО перенесены на 2026-2028 гг</t>
      </is>
    </oc>
    <nc r="T1342"/>
  </rcc>
  <rcc rId="9564" sId="1">
    <oc r="T1343" t="inlineStr">
      <is>
        <t>ТС, ХГВС, ВО и подвал перенесены на 2026-2028 гг</t>
      </is>
    </oc>
    <nc r="T1343"/>
  </rcc>
  <rcc rId="9565" sId="1">
    <oc r="T1344" t="inlineStr">
      <is>
        <t>ТС ниже 0,00, ХГВС ниже 0,00, ВО ниже 0,00</t>
      </is>
    </oc>
    <nc r="T1344"/>
  </rcc>
  <rcc rId="9566" sId="1">
    <oc r="T1345" t="inlineStr">
      <is>
        <t>ТС ниже 0,00, ХГВС ниже 0,00, ВО ниже 0,00</t>
      </is>
    </oc>
    <nc r="T1345"/>
  </rcc>
  <rcc rId="9567" sId="1">
    <oc r="T1346" t="inlineStr">
      <is>
        <t>ТС ниже 0,00, ХГВС ниже 0,00, ВО ниже 0,00</t>
      </is>
    </oc>
    <nc r="T1346"/>
  </rcc>
  <rcc rId="9568" sId="1">
    <oc r="T1347" t="inlineStr">
      <is>
        <t>ТС, ХГВС, ВО и подвал перенесены на 2026-2028 гг</t>
      </is>
    </oc>
    <nc r="T1347"/>
  </rcc>
  <rcc rId="9569" sId="1">
    <oc r="T1348" t="inlineStr">
      <is>
        <t>ТС ниже 0,00, ХГВС ниже 0,00, ВО ниже 0,00 (постановление администрации)</t>
      </is>
    </oc>
    <nc r="T1348"/>
  </rcc>
  <rcc rId="9570" sId="1">
    <oc r="T1349" t="inlineStr">
      <is>
        <t>ВО ниже 0,00 (постановление администрации)</t>
      </is>
    </oc>
    <nc r="T1349"/>
  </rcc>
  <rcc rId="9571" sId="1">
    <oc r="T1350" t="inlineStr">
      <is>
        <t>ТС ниже 0,00, ХГВС ниже 0,00, ВО ниже 0,00 (постановление администрации)</t>
      </is>
    </oc>
    <nc r="T1350"/>
  </rcc>
  <rcc rId="9572" sId="1">
    <oc r="T1351" t="inlineStr">
      <is>
        <t>ТС ниже 0,00, ХГВС ниже 0,00, ВО ниже 0,00 (постановление администрации)</t>
      </is>
    </oc>
    <nc r="T1351"/>
  </rcc>
  <rcc rId="9573" sId="1">
    <oc r="T1352" t="inlineStr">
      <is>
        <t>ХГВС ниже 0,00, ВО ниже 0,00 (постановление администрации)</t>
      </is>
    </oc>
    <nc r="T1352"/>
  </rcc>
  <rcc rId="9574" sId="1">
    <oc r="T1353" t="inlineStr">
      <is>
        <t>ХГВС ниже 0,00, ВО ниже 0,00 (постановление администрации)</t>
      </is>
    </oc>
    <nc r="T1353"/>
  </rcc>
  <rcc rId="9575" sId="1">
    <oc r="T1354" t="inlineStr">
      <is>
        <t>ТС ниже 0,00, ХГВС ниже 0,00, ВО ниже 0,00 (постановление администрации)</t>
      </is>
    </oc>
    <nc r="T1354"/>
  </rcc>
  <rcc rId="9576" sId="1">
    <oc r="T1355" t="inlineStr">
      <is>
        <t>ВО ниже 0,00 (постановление администрации)</t>
      </is>
    </oc>
    <nc r="T1355"/>
  </rcc>
  <rcc rId="9577" sId="1">
    <oc r="T1356" t="inlineStr">
      <is>
        <t>ТС ниже 0,00, ХГВС ниже 0,00, ВО ниже 0,00 (постановление администрации)</t>
      </is>
    </oc>
    <nc r="T1356"/>
  </rcc>
  <rcc rId="9578" sId="1">
    <oc r="T1357" t="inlineStr">
      <is>
        <t>ХГВС ниже 0,00, ВО ниже 0,00 (постановление администрации)</t>
      </is>
    </oc>
    <nc r="T1357"/>
  </rcc>
  <rcc rId="9579" sId="1">
    <oc r="T1358" t="inlineStr">
      <is>
        <t>ТС ниже 0,00, ВО ниже 0,00 (постановление администрации)</t>
      </is>
    </oc>
    <nc r="T1358"/>
  </rcc>
  <rcc rId="9580" sId="1">
    <oc r="T1361" t="inlineStr">
      <is>
        <t>ТС ниже 0,00, ХВС ниже 0,00</t>
      </is>
    </oc>
    <nc r="T1361"/>
  </rcc>
  <rcc rId="9581" sId="1">
    <oc r="T1362" t="inlineStr">
      <is>
        <t>ТС ниже 0,00</t>
      </is>
    </oc>
    <nc r="T1362"/>
  </rcc>
  <rcc rId="9582" sId="1">
    <oc r="T1364" t="inlineStr">
      <is>
        <t>ТС ниже 0,00, ХВС ниже 0,00</t>
      </is>
    </oc>
    <nc r="T1364"/>
  </rcc>
  <rcc rId="9583" sId="1">
    <oc r="T1365" t="inlineStr">
      <is>
        <t>ТС ниже 0,00, ХВС ниже 0,00</t>
      </is>
    </oc>
    <nc r="T1365"/>
  </rcc>
  <rcc rId="9584" sId="1">
    <oc r="T1366" t="inlineStr">
      <is>
        <t>ТС ниже 0,00, ХВС ниже 0,00</t>
      </is>
    </oc>
    <nc r="T1366"/>
  </rcc>
  <rcc rId="9585" sId="1">
    <oc r="T1367" t="inlineStr">
      <is>
        <t>ТС ниже 0,00, ХВС ниже 0,00</t>
      </is>
    </oc>
    <nc r="T1367"/>
  </rcc>
  <rcc rId="9586" sId="1">
    <oc r="T1368" t="inlineStr">
      <is>
        <t>ТС ниже 0,00, ХВС ниже 0,00</t>
      </is>
    </oc>
    <nc r="T1368"/>
  </rcc>
  <rcc rId="9587" sId="1">
    <oc r="T1369" t="inlineStr">
      <is>
        <t>ТС ниже 0,00, ХВС ниже 0,00</t>
      </is>
    </oc>
    <nc r="T1369"/>
  </rcc>
  <rcc rId="9588" sId="1">
    <oc r="T1371" t="inlineStr">
      <is>
        <t>ВО ниже 0,00</t>
      </is>
    </oc>
    <nc r="T1371"/>
  </rcc>
  <rcc rId="9589" sId="1">
    <oc r="T1374" t="inlineStr">
      <is>
        <t>все сети только ниже 0,00</t>
      </is>
    </oc>
    <nc r="T1374"/>
  </rcc>
  <rcc rId="9590" sId="1">
    <oc r="T1375" t="inlineStr">
      <is>
        <t>все сети только ниже 0,00</t>
      </is>
    </oc>
    <nc r="T1375"/>
  </rcc>
  <rcc rId="9591" sId="1">
    <oc r="T1376" t="inlineStr">
      <is>
        <t>все сети только ниже 0,00</t>
      </is>
    </oc>
    <nc r="T1376"/>
  </rcc>
  <rcc rId="9592" sId="1">
    <oc r="T1377" t="inlineStr">
      <is>
        <t>все сети только ниже 0,00</t>
      </is>
    </oc>
    <nc r="T1377"/>
  </rcc>
  <rcc rId="9593" sId="1">
    <oc r="T1378" t="inlineStr">
      <is>
        <t>все сети только ниже 0,00</t>
      </is>
    </oc>
    <nc r="T1378"/>
  </rcc>
  <rcc rId="9594" sId="1">
    <oc r="T1379" t="inlineStr">
      <is>
        <t>все сети только ниже 0,00</t>
      </is>
    </oc>
    <nc r="T1379"/>
  </rcc>
  <rcc rId="9595" sId="1">
    <oc r="T1380" t="inlineStr">
      <is>
        <t>все сети только ниже 0,00</t>
      </is>
    </oc>
    <nc r="T1380"/>
  </rcc>
  <rcc rId="9596" sId="1">
    <oc r="T1381" t="inlineStr">
      <is>
        <t>все сети только ниже 0,00</t>
      </is>
    </oc>
    <nc r="T1381"/>
  </rcc>
  <rcc rId="9597" sId="1">
    <oc r="T1382" t="inlineStr">
      <is>
        <t>все сети только ниже 0,00</t>
      </is>
    </oc>
    <nc r="T1382"/>
  </rcc>
  <rcc rId="9598" sId="1">
    <oc r="T1383" t="inlineStr">
      <is>
        <t>все сети только ниже 0,00</t>
      </is>
    </oc>
    <nc r="T1383"/>
  </rcc>
  <rcc rId="9599" sId="1">
    <oc r="T1384" t="inlineStr">
      <is>
        <t>все сети только ниже 0,00</t>
      </is>
    </oc>
    <nc r="T1384"/>
  </rcc>
  <rcc rId="9600" sId="1">
    <oc r="T1385" t="inlineStr">
      <is>
        <t>все сети только ниже 0,00</t>
      </is>
    </oc>
    <nc r="T1385"/>
  </rcc>
  <rcc rId="9601" sId="1">
    <oc r="T1390" t="inlineStr">
      <is>
        <t>все сети только ниже 0,00</t>
      </is>
    </oc>
    <nc r="T1390"/>
  </rcc>
  <rcc rId="9602" sId="1">
    <oc r="T1396" t="inlineStr">
      <is>
        <t>ТС только ниже 0,00</t>
      </is>
    </oc>
    <nc r="T1396"/>
  </rcc>
  <rcc rId="9603" sId="1">
    <oc r="T1399" t="inlineStr">
      <is>
        <t>все сети только ниже 0,00</t>
      </is>
    </oc>
    <nc r="T1399"/>
  </rcc>
  <rcc rId="9604" sId="1">
    <oc r="T1400" t="inlineStr">
      <is>
        <t>все сети только ниже 0,00</t>
      </is>
    </oc>
    <nc r="T1400"/>
  </rcc>
  <rcc rId="9605" sId="1">
    <oc r="T1401" t="inlineStr">
      <is>
        <t>все сети только ниже 0,00</t>
      </is>
    </oc>
    <nc r="T1401"/>
  </rcc>
  <rcc rId="9606" sId="1">
    <oc r="T1402" t="inlineStr">
      <is>
        <t>все сети только ниже 0,00</t>
      </is>
    </oc>
    <nc r="T1402"/>
  </rcc>
  <rcc rId="9607" sId="1">
    <oc r="T1403" t="inlineStr">
      <is>
        <t>все сети только ниже 0,00</t>
      </is>
    </oc>
    <nc r="T1403"/>
  </rcc>
  <rcc rId="9608" sId="1">
    <oc r="T1404" t="inlineStr">
      <is>
        <t>все сети только ниже 0,00</t>
      </is>
    </oc>
    <nc r="T1404"/>
  </rcc>
  <rcc rId="9609" sId="1">
    <oc r="T1405" t="inlineStr">
      <is>
        <t>все сети только ниже 0,00</t>
      </is>
    </oc>
    <nc r="T1405"/>
  </rcc>
  <rcc rId="9610" sId="1">
    <oc r="T1407" t="inlineStr">
      <is>
        <t>все сети только ниже 0,00</t>
      </is>
    </oc>
    <nc r="T1407"/>
  </rcc>
  <rcc rId="9611" sId="1">
    <oc r="T1408" t="inlineStr">
      <is>
        <t>все сети только ниже 0,00</t>
      </is>
    </oc>
    <nc r="T1408"/>
  </rcc>
  <rcc rId="9612" sId="1">
    <oc r="T1409" t="inlineStr">
      <is>
        <t>все сети только ниже 0,00</t>
      </is>
    </oc>
    <nc r="T1409"/>
  </rcc>
  <rcc rId="9613" sId="1">
    <oc r="T1410" t="inlineStr">
      <is>
        <t>все сети только ниже 0,00</t>
      </is>
    </oc>
    <nc r="T1410"/>
  </rcc>
  <rcc rId="9614" sId="1">
    <oc r="T1411" t="inlineStr">
      <is>
        <t>все сети только ниже 0,00</t>
      </is>
    </oc>
    <nc r="T1411"/>
  </rcc>
  <rcc rId="9615" sId="1">
    <oc r="T1412" t="inlineStr">
      <is>
        <t>все сети только ниже 0,00</t>
      </is>
    </oc>
    <nc r="T1412"/>
  </rcc>
  <rcc rId="9616" sId="1">
    <oc r="T1414" t="inlineStr">
      <is>
        <t>все сети только ниже 0,00</t>
      </is>
    </oc>
    <nc r="T1414"/>
  </rcc>
  <rcc rId="9617" sId="1">
    <oc r="T1415" t="inlineStr">
      <is>
        <t>все сети только ниже 0,00</t>
      </is>
    </oc>
    <nc r="T1415"/>
  </rcc>
  <rcc rId="9618" sId="1">
    <oc r="T1418" t="inlineStr">
      <is>
        <t>Ждем заключение, не объявлять аукцион</t>
      </is>
    </oc>
    <nc r="T1418"/>
  </rcc>
  <rcc rId="9619" sId="1">
    <oc r="T1423" t="inlineStr">
      <is>
        <t>все сети только ниже 0,00</t>
      </is>
    </oc>
    <nc r="T1423"/>
  </rcc>
  <rcc rId="9620" sId="1">
    <oc r="T1424" t="inlineStr">
      <is>
        <t>все сети только ниже 0,00</t>
      </is>
    </oc>
    <nc r="T1424"/>
  </rcc>
  <rcc rId="9621" sId="1">
    <oc r="T1425" t="inlineStr">
      <is>
        <t>все сети только ниже 0,00</t>
      </is>
    </oc>
    <nc r="T1425"/>
  </rcc>
  <rcc rId="9622" sId="1">
    <oc r="T1426" t="inlineStr">
      <is>
        <t>все сети только ниже 0,00</t>
      </is>
    </oc>
    <nc r="T1426"/>
  </rcc>
  <rcc rId="9623" sId="1">
    <oc r="T1427" t="inlineStr">
      <is>
        <t>все сети только ниже 0,00</t>
      </is>
    </oc>
    <nc r="T1427"/>
  </rcc>
  <rcc rId="9624" sId="1">
    <oc r="T1428" t="inlineStr">
      <is>
        <t>все сети только ниже 0,00</t>
      </is>
    </oc>
    <nc r="T1428"/>
  </rcc>
  <rcc rId="9625" sId="1" odxf="1" dxf="1">
    <oc r="T1429" t="inlineStr">
      <is>
        <t>ТС в полном объеме</t>
      </is>
    </oc>
    <nc r="T1429"/>
    <ndxf>
      <alignment wrapText="0"/>
    </ndxf>
  </rcc>
  <rcc rId="9626" sId="1">
    <oc r="T1430" t="inlineStr">
      <is>
        <t>все сети только ниже 0,00</t>
      </is>
    </oc>
    <nc r="T1430"/>
  </rcc>
  <rcc rId="9627" sId="1">
    <oc r="T1431" t="inlineStr">
      <is>
        <t>все сети только ниже 0,00</t>
      </is>
    </oc>
    <nc r="T1431"/>
  </rcc>
  <rcc rId="9628" sId="1">
    <oc r="T1432" t="inlineStr">
      <is>
        <t>все сети только ниже 0,00</t>
      </is>
    </oc>
    <nc r="T1432"/>
  </rcc>
  <rcc rId="9629" sId="1">
    <oc r="T1433" t="inlineStr">
      <is>
        <t>все сети только ниже 0,00</t>
      </is>
    </oc>
    <nc r="T1433"/>
  </rcc>
  <rcc rId="9630" sId="1">
    <oc r="T1434" t="inlineStr">
      <is>
        <t>все сети только ниже 0,00</t>
      </is>
    </oc>
    <nc r="T1434"/>
  </rcc>
  <rcc rId="9631" sId="1">
    <oc r="T1435" t="inlineStr">
      <is>
        <t>все сети только ниже 0,00</t>
      </is>
    </oc>
    <nc r="T1435"/>
  </rcc>
  <rcc rId="9632" sId="1">
    <oc r="T1436" t="inlineStr">
      <is>
        <t>все сети только ниже 0,00</t>
      </is>
    </oc>
    <nc r="T1436"/>
  </rcc>
  <rcc rId="9633" sId="1">
    <oc r="T1437" t="inlineStr">
      <is>
        <t>все сети только ниже 0,00</t>
      </is>
    </oc>
    <nc r="T1437"/>
  </rcc>
  <rcc rId="9634" sId="1">
    <oc r="T1439" t="inlineStr">
      <is>
        <t>все сети только ниже 0,00</t>
      </is>
    </oc>
    <nc r="T1439"/>
  </rcc>
  <rcc rId="9635" sId="1">
    <oc r="T1440" t="inlineStr">
      <is>
        <t>все сети только ниже 0,00</t>
      </is>
    </oc>
    <nc r="T1440"/>
  </rcc>
  <rcc rId="9636" sId="1">
    <oc r="T1441" t="inlineStr">
      <is>
        <t>все сети только ниже 0,00</t>
      </is>
    </oc>
    <nc r="T1441"/>
  </rcc>
  <rcc rId="9637" sId="1">
    <oc r="T1444" t="inlineStr">
      <is>
        <t>все сети ниже 0,00</t>
      </is>
    </oc>
    <nc r="T1444"/>
  </rcc>
  <rcc rId="9638" sId="1">
    <oc r="T1445" t="inlineStr">
      <is>
        <t>все сети ниже 0,00</t>
      </is>
    </oc>
    <nc r="T1445"/>
  </rcc>
  <rcc rId="9639" sId="1">
    <oc r="T1447" t="inlineStr">
      <is>
        <t>все сети ниже 0,00</t>
      </is>
    </oc>
    <nc r="T1447"/>
  </rcc>
  <rcc rId="9640" sId="1">
    <oc r="T1448" t="inlineStr">
      <is>
        <t>все сети ниже 0,00</t>
      </is>
    </oc>
    <nc r="T1448"/>
  </rcc>
  <rcc rId="9641" sId="1">
    <oc r="T1449" t="inlineStr">
      <is>
        <t>все сети ниже 0,00</t>
      </is>
    </oc>
    <nc r="T1449"/>
  </rcc>
  <rcc rId="9642" sId="1">
    <oc r="T1450" t="inlineStr">
      <is>
        <t>все сети ниже 0,00</t>
      </is>
    </oc>
    <nc r="T1450"/>
  </rcc>
  <rcc rId="9643" sId="1">
    <oc r="T1451" t="inlineStr">
      <is>
        <t>все сети ниже 0,00</t>
      </is>
    </oc>
    <nc r="T1451"/>
  </rcc>
  <rcc rId="9644" sId="1">
    <oc r="T1452" t="inlineStr">
      <is>
        <t>все сети ниже 0,00</t>
      </is>
    </oc>
    <nc r="T1452"/>
  </rcc>
  <rcc rId="9645" sId="1">
    <oc r="T1453" t="inlineStr">
      <is>
        <t>все сети ниже 0,00</t>
      </is>
    </oc>
    <nc r="T1453"/>
  </rcc>
  <rcc rId="9646" sId="1">
    <oc r="T1454" t="inlineStr">
      <is>
        <t>все сети ниже 0,00</t>
      </is>
    </oc>
    <nc r="T1454"/>
  </rcc>
  <rcc rId="9647" sId="1">
    <oc r="T1455" t="inlineStr">
      <is>
        <t>все сети ниже 0,00</t>
      </is>
    </oc>
    <nc r="T1455"/>
  </rcc>
  <rcc rId="9648" sId="1">
    <oc r="T1458" t="inlineStr">
      <is>
        <t>все сети ниже 0,00</t>
      </is>
    </oc>
    <nc r="T1458"/>
  </rcc>
  <rcc rId="9649" sId="1">
    <oc r="T1461" t="inlineStr">
      <is>
        <t>ТС только ниже 0,00</t>
      </is>
    </oc>
    <nc r="T1461"/>
  </rcc>
  <rcc rId="9650" sId="1">
    <oc r="T1462" t="inlineStr">
      <is>
        <t>все сети только ниже 0,00</t>
      </is>
    </oc>
    <nc r="T1462"/>
  </rcc>
  <rcc rId="9651" sId="1">
    <oc r="T1463" t="inlineStr">
      <is>
        <t>спец счет</t>
      </is>
    </oc>
    <nc r="T1463"/>
  </rcc>
  <rcc rId="9652" sId="1">
    <oc r="T1464" t="inlineStr">
      <is>
        <t>все сети только ниже 0,00</t>
      </is>
    </oc>
    <nc r="T1464"/>
  </rcc>
  <rcc rId="9653" sId="1">
    <oc r="T1465" t="inlineStr">
      <is>
        <t>все сети ниже 0,00</t>
      </is>
    </oc>
    <nc r="T1465"/>
  </rcc>
  <rcc rId="9654" sId="1">
    <oc r="T1468" t="inlineStr">
      <is>
        <t>все сети ниже 0,00</t>
      </is>
    </oc>
    <nc r="T1468"/>
  </rcc>
  <rcc rId="9655" sId="1">
    <oc r="T1471" t="inlineStr">
      <is>
        <t>Сети ниже 0,00</t>
      </is>
    </oc>
    <nc r="T1471"/>
  </rcc>
  <rcc rId="9656" sId="1">
    <oc r="T1472" t="inlineStr">
      <is>
        <t>Сети ниже 0,00</t>
      </is>
    </oc>
    <nc r="T1472"/>
  </rcc>
  <rcc rId="9657" sId="1">
    <oc r="T1473" t="inlineStr">
      <is>
        <t>Сети ниже 0,00</t>
      </is>
    </oc>
    <nc r="T1473"/>
  </rcc>
  <rcc rId="9658" sId="1">
    <oc r="T1474" t="inlineStr">
      <is>
        <t>Сети ниже 0,00</t>
      </is>
    </oc>
    <nc r="T1474"/>
  </rcc>
  <rcc rId="9659" sId="1">
    <oc r="T1475" t="inlineStr">
      <is>
        <t>ТС ниже 0,00</t>
      </is>
    </oc>
    <nc r="T1475"/>
  </rcc>
  <rcc rId="9660" sId="1">
    <oc r="T1476" t="inlineStr">
      <is>
        <t>Сети ниже 0,00</t>
      </is>
    </oc>
    <nc r="T1476"/>
  </rcc>
  <rcc rId="9661" sId="1">
    <oc r="T1477" t="inlineStr">
      <is>
        <t>Сети ниже 0,00</t>
      </is>
    </oc>
    <nc r="T1477"/>
  </rcc>
  <rcc rId="9662" sId="1">
    <oc r="T1478" t="inlineStr">
      <is>
        <t>ВО ниже 0,00</t>
      </is>
    </oc>
    <nc r="T1478"/>
  </rcc>
  <rcc rId="9663" sId="1">
    <oc r="T1479" t="inlineStr">
      <is>
        <t>ВО ниже 0,00</t>
      </is>
    </oc>
    <nc r="T1479"/>
  </rcc>
  <rcc rId="9664" sId="1">
    <oc r="T1481" t="inlineStr">
      <is>
        <t>Сети ниже 0,00</t>
      </is>
    </oc>
    <nc r="T1481"/>
  </rcc>
  <rcc rId="9665" sId="1">
    <oc r="T1482" t="inlineStr">
      <is>
        <t>Все сети ниже 0,00</t>
      </is>
    </oc>
    <nc r="T1482"/>
  </rcc>
  <rcc rId="9666" sId="1">
    <oc r="T1484" t="inlineStr">
      <is>
        <t>Все сети ниже 0,00</t>
      </is>
    </oc>
    <nc r="T1484"/>
  </rcc>
  <rcc rId="9667" sId="1">
    <oc r="T1485" t="inlineStr">
      <is>
        <t>все сети ниже 0,00</t>
      </is>
    </oc>
    <nc r="T1485"/>
  </rcc>
  <rcc rId="9668" sId="1">
    <oc r="T1486" t="inlineStr">
      <is>
        <t>все сети ниже 0,00</t>
      </is>
    </oc>
    <nc r="T1486"/>
  </rcc>
  <rcc rId="9669" sId="1">
    <oc r="T1487" t="inlineStr">
      <is>
        <t>Все сети ниже 0,00</t>
      </is>
    </oc>
    <nc r="T1487"/>
  </rcc>
  <rcc rId="9670" sId="1">
    <oc r="T1488" t="inlineStr">
      <is>
        <t>Все сети ниже 0,00, утепление только одного торца!!!</t>
      </is>
    </oc>
    <nc r="T1488"/>
  </rcc>
  <rcc rId="9671" sId="1">
    <oc r="T1489" t="inlineStr">
      <is>
        <t>Все сети только ниже 0,00</t>
      </is>
    </oc>
    <nc r="T1489"/>
  </rcc>
  <rcc rId="9672" sId="1">
    <oc r="T1490" t="inlineStr">
      <is>
        <t>Сети ниже 0,00</t>
      </is>
    </oc>
    <nc r="T1490"/>
  </rcc>
  <rcc rId="9673" sId="1">
    <oc r="T1491" t="inlineStr">
      <is>
        <t>Все сети только ниже 0,00</t>
      </is>
    </oc>
    <nc r="T1491"/>
  </rcc>
  <rcc rId="9674" sId="1">
    <oc r="T1492" t="inlineStr">
      <is>
        <t>Все сети только ниже 0,00</t>
      </is>
    </oc>
    <nc r="T1492"/>
  </rcc>
  <rcc rId="9675" sId="1">
    <oc r="T1493" t="inlineStr">
      <is>
        <t>Все сети только ниже 0,00</t>
      </is>
    </oc>
    <nc r="T1493"/>
  </rcc>
  <rcc rId="9676" sId="1">
    <oc r="T1494" t="inlineStr">
      <is>
        <t>Сети ниже 0,00</t>
      </is>
    </oc>
    <nc r="T1494"/>
  </rcc>
  <rcc rId="9677" sId="1">
    <oc r="T1495" t="inlineStr">
      <is>
        <t>Сети ниже 0,00</t>
      </is>
    </oc>
    <nc r="T1495"/>
  </rcc>
  <rcc rId="9678" sId="1">
    <oc r="T1496" t="inlineStr">
      <is>
        <t>Все сети ниже 0,00</t>
      </is>
    </oc>
    <nc r="T1496"/>
  </rcc>
  <rcc rId="9679" sId="1">
    <oc r="T1497" t="inlineStr">
      <is>
        <t>Сети ниже 0,00</t>
      </is>
    </oc>
    <nc r="T1497"/>
  </rcc>
  <rcc rId="9680" sId="1">
    <oc r="T1498" t="inlineStr">
      <is>
        <t>Все сети ниже 0,00. Фасад без утепления 1-го торца, без замены окон.</t>
      </is>
    </oc>
    <nc r="T1498"/>
  </rcc>
  <rcc rId="9681" sId="1">
    <oc r="T1499" t="inlineStr">
      <is>
        <t>Все сети ниже 0,00</t>
      </is>
    </oc>
    <nc r="T1499"/>
  </rcc>
  <rcc rId="9682" sId="1">
    <oc r="T1500" t="inlineStr">
      <is>
        <t>Сети ниже 0,00</t>
      </is>
    </oc>
    <nc r="T1500"/>
  </rcc>
  <rcc rId="9683" sId="1">
    <oc r="T1503" t="inlineStr">
      <is>
        <t>все сети только ниже 0,00</t>
      </is>
    </oc>
    <nc r="T1503"/>
  </rcc>
  <rcc rId="9684" sId="1">
    <oc r="T1504" t="inlineStr">
      <is>
        <t>все сети только ниже 0,00</t>
      </is>
    </oc>
    <nc r="T1504"/>
  </rcc>
  <rcc rId="9685" sId="1">
    <oc r="T1505" t="inlineStr">
      <is>
        <t>ВО в полном объеме</t>
      </is>
    </oc>
    <nc r="T1505"/>
  </rcc>
  <rcc rId="9686" sId="1">
    <oc r="T1506" t="inlineStr">
      <is>
        <t>все сети только ниже 0,00</t>
      </is>
    </oc>
    <nc r="T1506"/>
  </rcc>
  <rcc rId="9687" sId="1">
    <oc r="T1508" t="inlineStr">
      <is>
        <t>все сети только ниже 0,00</t>
      </is>
    </oc>
    <nc r="T1508"/>
  </rcc>
  <rcc rId="9688" sId="1">
    <oc r="T1509" t="inlineStr">
      <is>
        <t>все сети только ниже 0,00</t>
      </is>
    </oc>
    <nc r="T1509"/>
  </rcc>
  <rcc rId="9689" sId="1">
    <oc r="T1510" t="inlineStr">
      <is>
        <t>все сети только ниже 0,00</t>
      </is>
    </oc>
    <nc r="T1510"/>
  </rcc>
  <rcc rId="9690" sId="1">
    <oc r="T1511" t="inlineStr">
      <is>
        <t>все сети только ниже 0,00</t>
      </is>
    </oc>
    <nc r="T1511"/>
  </rcc>
  <rcc rId="9691" sId="1">
    <oc r="T1512" t="inlineStr">
      <is>
        <t>все сети только ниже 0,00</t>
      </is>
    </oc>
    <nc r="T1512"/>
  </rcc>
  <rcc rId="9692" sId="1" odxf="1" dxf="1">
    <oc r="T1513" t="inlineStr">
      <is>
        <t>ТС только ниже 0,00
ВО в полном объеме</t>
      </is>
    </oc>
    <nc r="T1513"/>
    <ndxf>
      <alignment wrapText="0"/>
    </ndxf>
  </rcc>
  <rcc rId="9693" sId="1">
    <oc r="T1514" t="inlineStr">
      <is>
        <t>все сети только ниже 0,00</t>
      </is>
    </oc>
    <nc r="T1514"/>
  </rcc>
  <rcc rId="9694" sId="1">
    <oc r="T1517" t="inlineStr">
      <is>
        <t>все сети ниже 0,00</t>
      </is>
    </oc>
    <nc r="T1517"/>
  </rcc>
  <rcc rId="9695" sId="1">
    <oc r="T1518" t="inlineStr">
      <is>
        <t>сети в полном объеме</t>
      </is>
    </oc>
    <nc r="T1518"/>
  </rcc>
  <rcc rId="9696" sId="1">
    <oc r="T1519" t="inlineStr">
      <is>
        <t>сети в полном объеме</t>
      </is>
    </oc>
    <nc r="T1519"/>
  </rcc>
  <rcc rId="9697" sId="1">
    <oc r="T1520" t="inlineStr">
      <is>
        <t>все сети ниже 0,00</t>
      </is>
    </oc>
    <nc r="T1520"/>
  </rcc>
  <rcc rId="9698" sId="1">
    <oc r="T1521" t="inlineStr">
      <is>
        <t>ТС в полном объеме ВО ниже 0,00</t>
      </is>
    </oc>
    <nc r="T1521"/>
  </rcc>
  <rcc rId="9699" sId="1">
    <oc r="T1522" t="inlineStr">
      <is>
        <t>все сети ниже 0,00</t>
      </is>
    </oc>
    <nc r="T1522"/>
  </rcc>
  <rcc rId="9700" sId="1">
    <oc r="T1523" t="inlineStr">
      <is>
        <t>все сети ниже 0,00</t>
      </is>
    </oc>
    <nc r="T1523"/>
  </rcc>
  <rcc rId="9701" sId="1">
    <oc r="T1524" t="inlineStr">
      <is>
        <t>все сети ниже 0,00</t>
      </is>
    </oc>
    <nc r="T1524"/>
  </rcc>
  <rcc rId="9702" sId="1">
    <oc r="T1525" t="inlineStr">
      <is>
        <t>все сети ниже 0,00</t>
      </is>
    </oc>
    <nc r="T1525"/>
  </rcc>
  <rcc rId="9703" sId="1">
    <oc r="T1526" t="inlineStr">
      <is>
        <t>сети в полном объеме</t>
      </is>
    </oc>
    <nc r="T1526"/>
  </rcc>
  <rcc rId="9704" sId="1">
    <oc r="T1529" t="inlineStr">
      <is>
        <t>все сети ниже 0,00</t>
      </is>
    </oc>
    <nc r="T1529"/>
  </rcc>
  <rcc rId="9705" sId="1">
    <oc r="T1530" t="inlineStr">
      <is>
        <t>все сети ниже 0,00</t>
      </is>
    </oc>
    <nc r="T1530"/>
  </rcc>
  <rcc rId="9706" sId="1">
    <oc r="T1531" t="inlineStr">
      <is>
        <t>все сети ниже 0,00</t>
      </is>
    </oc>
    <nc r="T1531"/>
  </rcc>
  <rcc rId="9707" sId="1">
    <oc r="T1532" t="inlineStr">
      <is>
        <t>все сети ниже 0,00</t>
      </is>
    </oc>
    <nc r="T1532"/>
  </rcc>
  <rcc rId="9708" sId="1">
    <oc r="T1533" t="inlineStr">
      <is>
        <t>все сети ниже 0,00</t>
      </is>
    </oc>
    <nc r="T1533"/>
  </rcc>
  <rcc rId="9709" sId="1">
    <oc r="T1536" t="inlineStr">
      <is>
        <t>Все сети ниже 0,00</t>
      </is>
    </oc>
    <nc r="T1536"/>
  </rcc>
  <rcc rId="9710" sId="1">
    <oc r="T1537" t="inlineStr">
      <is>
        <t>Замена только КРОВЕЛЬНОГО покрытия, смотреть Протокол ОСС</t>
      </is>
    </oc>
    <nc r="T1537"/>
  </rcc>
  <rcc rId="9711" sId="1">
    <oc r="T1541" t="inlineStr">
      <is>
        <t>ТС только ниже 0,00</t>
      </is>
    </oc>
    <nc r="T1541"/>
  </rcc>
  <rcc rId="9712" sId="1">
    <oc r="T1542" t="inlineStr">
      <is>
        <t>ТС только ниже 0,00</t>
      </is>
    </oc>
    <nc r="T1542"/>
  </rcc>
  <rcc rId="9713" sId="1">
    <oc r="T1543" t="inlineStr">
      <is>
        <t>ТС только ниже 0,00</t>
      </is>
    </oc>
    <nc r="T1543"/>
  </rcc>
  <rcc rId="9714" sId="1">
    <oc r="T1544" t="inlineStr">
      <is>
        <t>ТС только ниже 0,00</t>
      </is>
    </oc>
    <nc r="T1544"/>
  </rcc>
  <rcc rId="9715" sId="1">
    <oc r="T1545" t="inlineStr">
      <is>
        <t>ТС только ниже 0,00</t>
      </is>
    </oc>
    <nc r="T1545"/>
  </rcc>
  <rcc rId="9716" sId="1">
    <oc r="T1547" t="inlineStr">
      <is>
        <t>Утепление только торцов!</t>
      </is>
    </oc>
    <nc r="T1547"/>
  </rcc>
  <rcc rId="9717" sId="1">
    <oc r="T1548" t="inlineStr">
      <is>
        <t>Утепление только торцевых стен, см. протокол ОСС</t>
      </is>
    </oc>
    <nc r="T1548"/>
  </rcc>
  <rcc rId="9718" sId="1">
    <oc r="T1550" t="inlineStr">
      <is>
        <t>ТС только ниже 0,00</t>
      </is>
    </oc>
    <nc r="T1550"/>
  </rcc>
  <rcc rId="9719" sId="1">
    <oc r="T1551" t="inlineStr">
      <is>
        <t>УТЕПЛЕНИЕ ТОЛЬКО ТОРЦОВ!</t>
      </is>
    </oc>
    <nc r="T1551"/>
  </rcc>
  <rcc rId="9720" sId="1">
    <oc r="T1552" t="inlineStr">
      <is>
        <t>ГВС в полном объеме с Т4</t>
      </is>
    </oc>
    <nc r="T1552"/>
  </rcc>
  <rcc rId="9721" sId="1">
    <oc r="T1553" t="inlineStr">
      <is>
        <t>ГВС в полном объеме с Т4</t>
      </is>
    </oc>
    <nc r="T1553"/>
  </rcc>
  <rcc rId="9722" sId="1">
    <oc r="T1554" t="inlineStr">
      <is>
        <t>Все сети только ниже 0,00</t>
      </is>
    </oc>
    <nc r="T1554"/>
  </rcc>
  <rcc rId="9723" sId="1">
    <oc r="T1556" t="inlineStr">
      <is>
        <t>все сети только ниже 0,00</t>
      </is>
    </oc>
    <nc r="T1556"/>
  </rcc>
  <rcc rId="9724" sId="1" odxf="1" dxf="1">
    <oc r="T1574" t="inlineStr">
      <is>
        <t>В полном объеме утвердили протоколом</t>
      </is>
    </oc>
    <nc r="T1574"/>
    <ndxf>
      <alignment wrapText="0"/>
    </ndxf>
  </rcc>
  <rcc rId="9725" sId="1">
    <oc r="T1582" t="inlineStr">
      <is>
        <t>все сети только ниже 0,00</t>
      </is>
    </oc>
    <nc r="T1582"/>
  </rcc>
  <rcc rId="9726" sId="1">
    <oc r="T1583" t="inlineStr">
      <is>
        <t>все сети только ниже 0,00</t>
      </is>
    </oc>
    <nc r="T1583"/>
  </rcc>
  <rcc rId="9727" sId="1">
    <oc r="T1587" t="inlineStr">
      <is>
        <t>все сети только ниже 0,00</t>
      </is>
    </oc>
    <nc r="T1587"/>
  </rcc>
  <rcc rId="9728" sId="1">
    <oc r="T1589" t="inlineStr">
      <is>
        <t>все сети ниже 0,00</t>
      </is>
    </oc>
    <nc r="T1589"/>
  </rcc>
  <rcc rId="9729" sId="1">
    <oc r="T1590" t="inlineStr">
      <is>
        <t>ВО в полном объеме</t>
      </is>
    </oc>
    <nc r="T1590"/>
  </rcc>
  <rcc rId="9730" sId="1">
    <oc r="T1591" t="inlineStr">
      <is>
        <t>ВО в полном объеме</t>
      </is>
    </oc>
    <nc r="T1591"/>
  </rcc>
  <rcc rId="9731" sId="1">
    <oc r="T1593" t="inlineStr">
      <is>
        <t>все сети только ниже 0,00</t>
      </is>
    </oc>
    <nc r="T1593"/>
  </rcc>
  <rcc rId="9732" sId="1">
    <oc r="T1594" t="inlineStr">
      <is>
        <t>все сети только ниже 0,00</t>
      </is>
    </oc>
    <nc r="T1594"/>
  </rcc>
  <rcc rId="9733" sId="1">
    <oc r="T1596" t="inlineStr">
      <is>
        <t>ЭП до 01.11.2022</t>
      </is>
    </oc>
    <nc r="T1596"/>
  </rcc>
  <rcc rId="9734" sId="1">
    <oc r="T1597" t="inlineStr">
      <is>
        <t>ТС в полном объеме</t>
      </is>
    </oc>
    <nc r="T1597"/>
  </rcc>
  <rcc rId="9735" sId="1">
    <oc r="T1602" t="inlineStr">
      <is>
        <t>сети в полном объеме</t>
      </is>
    </oc>
    <nc r="T1602"/>
  </rcc>
  <rcc rId="9736" sId="1">
    <oc r="T1603" t="inlineStr">
      <is>
        <t>сети в полном объеме</t>
      </is>
    </oc>
    <nc r="T1603"/>
  </rcc>
  <rcc rId="9737" sId="1">
    <oc r="T1606" t="inlineStr">
      <is>
        <t>ВСЕ СЕТИ  только ниже 0,00</t>
      </is>
    </oc>
    <nc r="T1606"/>
  </rcc>
  <rcc rId="9738" sId="1">
    <oc r="T1607" t="inlineStr">
      <is>
        <t>ВСЕ СЕТИ  только ниже 0,00</t>
      </is>
    </oc>
    <nc r="T1607"/>
  </rcc>
  <rcc rId="9739" sId="1">
    <oc r="T1608" t="inlineStr">
      <is>
        <t>ВСЕ СЕТИ  только ниже 0,00</t>
      </is>
    </oc>
    <nc r="T1608"/>
  </rcc>
  <rcc rId="9740" sId="1">
    <oc r="T1609" t="inlineStr">
      <is>
        <t>ВСЕ СЕТИ  только ниже 0,00</t>
      </is>
    </oc>
    <nc r="T1609"/>
  </rcc>
  <rcc rId="9741" sId="1">
    <oc r="T1610" t="inlineStr">
      <is>
        <t>ВСЕ СЕТИ  только ниже 0,00</t>
      </is>
    </oc>
    <nc r="T1610"/>
  </rcc>
  <rcc rId="9742" sId="1">
    <oc r="T1611" t="inlineStr">
      <is>
        <t>ВСЕ СЕТИ  только ниже 0,00</t>
      </is>
    </oc>
    <nc r="T1611"/>
  </rcc>
  <rcc rId="9743" sId="1">
    <oc r="T1612" t="inlineStr">
      <is>
        <t>ВСЕ СЕТИ  только ниже 0,00</t>
      </is>
    </oc>
    <nc r="T1612"/>
  </rcc>
  <rcc rId="9744" sId="1">
    <oc r="T1613" t="inlineStr">
      <is>
        <t>ВСЕ СЕТИ  только ниже 0,00</t>
      </is>
    </oc>
    <nc r="T1613"/>
  </rcc>
  <rcc rId="9745" sId="1">
    <oc r="T1618" t="inlineStr">
      <is>
        <t>ВСЕ СЕТИ  только ниже 0,00</t>
      </is>
    </oc>
    <nc r="T1618"/>
  </rcc>
  <rcc rId="9746" sId="1">
    <oc r="T1619" t="inlineStr">
      <is>
        <t>ВСЕ СЕТИ  только ниже 0,00</t>
      </is>
    </oc>
    <nc r="T1619"/>
  </rcc>
  <rcc rId="9747" sId="1">
    <oc r="T1620" t="inlineStr">
      <is>
        <t>ВСЕ СЕТИ  только ниже 0,00</t>
      </is>
    </oc>
    <nc r="T1620"/>
  </rcc>
  <rcc rId="9748" sId="1">
    <oc r="T1621" t="inlineStr">
      <is>
        <t>ВСЕ СЕТИ  только ниже 0,00</t>
      </is>
    </oc>
    <nc r="T1621"/>
  </rcc>
  <rcc rId="9749" sId="1">
    <oc r="T1622" t="inlineStr">
      <is>
        <t>ВСЕ СЕТИ  только ниже 0,00</t>
      </is>
    </oc>
    <nc r="T1622"/>
  </rcc>
  <rcc rId="9750" sId="1">
    <oc r="T1623" t="inlineStr">
      <is>
        <t>ВСЕ СЕТИ  только ниже 0,00</t>
      </is>
    </oc>
    <nc r="T1623"/>
  </rcc>
  <rcc rId="9751" sId="1">
    <oc r="T1624" t="inlineStr">
      <is>
        <t>все сети в полном объеме</t>
      </is>
    </oc>
    <nc r="T1624"/>
  </rcc>
  <rcc rId="9752" sId="1">
    <oc r="T1625" t="inlineStr">
      <is>
        <t>ВСЕ СЕТИ  только ниже 0,00</t>
      </is>
    </oc>
    <nc r="T1625"/>
  </rcc>
  <rcc rId="9753" sId="1">
    <oc r="T1626" t="inlineStr">
      <is>
        <t>ВСЕ СЕТИ  только ниже 0,00</t>
      </is>
    </oc>
    <nc r="T1626"/>
  </rcc>
  <rcc rId="9754" sId="1">
    <oc r="T1627" t="inlineStr">
      <is>
        <t>ВСЕ СЕТИ  только ниже 0,00</t>
      </is>
    </oc>
    <nc r="T1627"/>
  </rcc>
  <rcc rId="9755" sId="1">
    <oc r="T1628" t="inlineStr">
      <is>
        <t>ВСЕ СЕТИ  только ниже 0,00</t>
      </is>
    </oc>
    <nc r="T1628"/>
  </rcc>
  <rcc rId="9756" sId="1">
    <oc r="T1629" t="inlineStr">
      <is>
        <t>ВСЕ СЕТИ  только ниже 0,00</t>
      </is>
    </oc>
    <nc r="T1629"/>
  </rcc>
  <rcc rId="9757" sId="1">
    <oc r="T1630" t="inlineStr">
      <is>
        <t>ВСЕ СЕТИ  только ниже 0,00</t>
      </is>
    </oc>
    <nc r="T1630"/>
  </rcc>
  <rcc rId="9758" sId="1">
    <oc r="T1631" t="inlineStr">
      <is>
        <t>ВСЕ СЕТИ  только ниже 0,00</t>
      </is>
    </oc>
    <nc r="T1631"/>
  </rcc>
  <rcc rId="9759" sId="1">
    <oc r="T1632" t="inlineStr">
      <is>
        <t>ВСЕ СЕТИ  только ниже 0,00</t>
      </is>
    </oc>
    <nc r="T1632"/>
  </rcc>
  <rcc rId="9760" sId="1">
    <oc r="T1633" t="inlineStr">
      <is>
        <t>ВСЕ СЕТИ  только ниже 0,00</t>
      </is>
    </oc>
    <nc r="T1633"/>
  </rcc>
  <rcc rId="9761" sId="1">
    <oc r="T1634" t="inlineStr">
      <is>
        <t>ВСЕ СЕТИ  только ниже 0,00</t>
      </is>
    </oc>
    <nc r="T1634"/>
  </rcc>
  <rcc rId="9762" sId="1">
    <oc r="T1635" t="inlineStr">
      <is>
        <t>ВСЕ СЕТИ  только ниже 0,00</t>
      </is>
    </oc>
    <nc r="T1635"/>
  </rcc>
  <rcc rId="9763" sId="1">
    <oc r="T1636" t="inlineStr">
      <is>
        <t>ВСЕ СЕТИ  только ниже 0,00</t>
      </is>
    </oc>
    <nc r="T1636"/>
  </rcc>
  <rcc rId="9764" sId="1">
    <oc r="T1637" t="inlineStr">
      <is>
        <t>ТС только ниже 0,00, ХГВС+ВО в полном объеме</t>
      </is>
    </oc>
    <nc r="T1637"/>
  </rcc>
  <rcc rId="9765" sId="1">
    <oc r="T1638" t="inlineStr">
      <is>
        <t>Сети только ниже 0,00</t>
      </is>
    </oc>
    <nc r="T1638"/>
  </rcc>
  <rcc rId="9766" sId="1">
    <oc r="T1639" t="inlineStr">
      <is>
        <t>ВСЕ СЕТИ  только ниже 0,00</t>
      </is>
    </oc>
    <nc r="T1639"/>
  </rcc>
  <rcc rId="9767" sId="1">
    <oc r="T1640" t="inlineStr">
      <is>
        <t>ВСЕ СЕТИ  только ниже 0,00</t>
      </is>
    </oc>
    <nc r="T1640"/>
  </rcc>
  <rcc rId="9768" sId="1">
    <oc r="T1641" t="inlineStr">
      <is>
        <t>ВСЕ СЕТИ  только ниже 0,00</t>
      </is>
    </oc>
    <nc r="T1641"/>
  </rcc>
  <rcc rId="9769" sId="1">
    <oc r="T1642" t="inlineStr">
      <is>
        <t>ВСЕ СЕТИ  только ниже 0,00</t>
      </is>
    </oc>
    <nc r="T1642"/>
  </rcc>
  <rcc rId="9770" sId="1">
    <oc r="T1643" t="inlineStr">
      <is>
        <t>ВСЕ СЕТИ  только ниже 0,00</t>
      </is>
    </oc>
    <nc r="T1643"/>
  </rcc>
  <rcc rId="9771" sId="1">
    <oc r="T1644" t="inlineStr">
      <is>
        <t>ВСЕ СЕТИ  только ниже 0,00</t>
      </is>
    </oc>
    <nc r="T1644"/>
  </rcc>
  <rcc rId="9772" sId="1">
    <oc r="T1648" t="inlineStr">
      <is>
        <t>ВСЕ СЕТИ  только ниже 0,00</t>
      </is>
    </oc>
    <nc r="T1648"/>
  </rcc>
  <rcc rId="9773" sId="1">
    <oc r="T1649" t="inlineStr">
      <is>
        <t>ВСЕ СЕТИ  только ниже 0,00</t>
      </is>
    </oc>
    <nc r="T1649"/>
  </rcc>
  <rcc rId="9774" sId="1">
    <oc r="T1650" t="inlineStr">
      <is>
        <t>ВСЕ СЕТИ  только ниже 0,00</t>
      </is>
    </oc>
    <nc r="T1650"/>
  </rcc>
  <rcc rId="9775" sId="1">
    <oc r="T1651" t="inlineStr">
      <is>
        <t>сети только ВЫШЕ 0,00</t>
      </is>
    </oc>
    <nc r="T1651"/>
  </rcc>
  <rcc rId="9776" sId="1">
    <oc r="T1652" t="inlineStr">
      <is>
        <t>ВСЕ СЕТИ  только ниже 0,00</t>
      </is>
    </oc>
    <nc r="T1652"/>
  </rcc>
  <rcc rId="9777" sId="1">
    <oc r="T1653" t="inlineStr">
      <is>
        <t>ВСЕ СЕТИ  только ниже 0,00</t>
      </is>
    </oc>
    <nc r="T1653"/>
  </rcc>
  <rcc rId="9778" sId="1">
    <oc r="T1654" t="inlineStr">
      <is>
        <t>ВСЕ СЕТИ  только ниже 0,00</t>
      </is>
    </oc>
    <nc r="T1654"/>
  </rcc>
  <rcc rId="9779" sId="1">
    <oc r="T1655" t="inlineStr">
      <is>
        <t>ВСЕ СЕТИ  только ниже 0,00</t>
      </is>
    </oc>
    <nc r="T1655"/>
  </rcc>
  <rcc rId="9780" sId="1">
    <oc r="T1657" t="inlineStr">
      <is>
        <t>ВСЕ СЕТИ  только ниже 0,00</t>
      </is>
    </oc>
    <nc r="T1657"/>
  </rcc>
  <rcc rId="9781" sId="1">
    <oc r="T1658" t="inlineStr">
      <is>
        <t>ВСЕ СЕТИ  только ниже 0,00</t>
      </is>
    </oc>
    <nc r="T1658"/>
  </rcc>
  <rcc rId="9782" sId="1">
    <oc r="T1659" t="inlineStr">
      <is>
        <t>ВСЕ СЕТИ  только ниже 0,00</t>
      </is>
    </oc>
    <nc r="T1659"/>
  </rcc>
  <rcc rId="9783" sId="1">
    <oc r="T1660" t="inlineStr">
      <is>
        <t>ВСЕ СЕТИ  только ниже 0,00</t>
      </is>
    </oc>
    <nc r="T1660"/>
  </rcc>
  <rcc rId="9784" sId="1">
    <oc r="T1661" t="inlineStr">
      <is>
        <t>ВСЕ СЕТИ  только ниже 0,00</t>
      </is>
    </oc>
    <nc r="T1661"/>
  </rcc>
  <rcc rId="9785" sId="1">
    <oc r="T1662" t="inlineStr">
      <is>
        <t>ВСЕ СЕТИ  только ниже 0,00</t>
      </is>
    </oc>
    <nc r="T1662"/>
  </rcc>
  <rcc rId="9786" sId="1">
    <oc r="T1663" t="inlineStr">
      <is>
        <t>ТС только ниже 0,00</t>
      </is>
    </oc>
    <nc r="T1663"/>
  </rcc>
  <rcc rId="9787" sId="1">
    <oc r="T1664" t="inlineStr">
      <is>
        <t>ВСЕ СЕТИ  только ниже 0,00</t>
      </is>
    </oc>
    <nc r="T1664"/>
  </rcc>
  <rcc rId="9788" sId="1">
    <oc r="T1665" t="inlineStr">
      <is>
        <t>ВСЕ СЕТИ  только ниже 0,00</t>
      </is>
    </oc>
    <nc r="T1665"/>
  </rcc>
  <rcc rId="9789" sId="1">
    <oc r="T1666" t="inlineStr">
      <is>
        <t>ВСЕ СЕТИ  только ниже 0,00</t>
      </is>
    </oc>
    <nc r="T1666"/>
  </rcc>
  <rcc rId="9790" sId="1">
    <oc r="T1669" t="inlineStr">
      <is>
        <t>ВСЕ СЕТИ  только ниже 0,00</t>
      </is>
    </oc>
    <nc r="T1669"/>
  </rcc>
  <rcc rId="9791" sId="1">
    <oc r="T1670" t="inlineStr">
      <is>
        <t>ВСЕ СЕТИ  только ниже 0,00</t>
      </is>
    </oc>
    <nc r="T1670"/>
  </rcc>
  <rcc rId="9792" sId="1">
    <oc r="T1671" t="inlineStr">
      <is>
        <t>ВСЕ СЕТИ  только ниже 0,00</t>
      </is>
    </oc>
    <nc r="T1671"/>
  </rcc>
  <rcc rId="9793" sId="1">
    <oc r="T1672" t="inlineStr">
      <is>
        <t>все сети в полном объеме выше и ниже 0,000</t>
      </is>
    </oc>
    <nc r="T1672"/>
  </rcc>
  <rcc rId="9794" sId="1">
    <oc r="T1673" t="inlineStr">
      <is>
        <t>ТС только ниже 0,00</t>
      </is>
    </oc>
    <nc r="T1673"/>
  </rcc>
  <rcc rId="9795" sId="1">
    <oc r="T1674" t="inlineStr">
      <is>
        <t>ТС только ниже 0,00</t>
      </is>
    </oc>
    <nc r="T1674"/>
  </rcc>
  <rcc rId="9796" sId="1">
    <oc r="T1675" t="inlineStr">
      <is>
        <t>ТС только ниже 0,00</t>
      </is>
    </oc>
    <nc r="T1675"/>
  </rcc>
  <rcc rId="9797" sId="1">
    <oc r="T1676" t="inlineStr">
      <is>
        <t>Все сети только ниже 0,00</t>
      </is>
    </oc>
    <nc r="T1676"/>
  </rcc>
  <rcc rId="9798" sId="1">
    <oc r="T1677" t="inlineStr">
      <is>
        <t>все сети в полном объеме выше и ниже 0,000</t>
      </is>
    </oc>
    <nc r="T1677"/>
  </rcc>
  <rcc rId="9799" sId="1">
    <oc r="T1678" t="inlineStr">
      <is>
        <t>ВСЕ СЕТИ  только ниже 0,00</t>
      </is>
    </oc>
    <nc r="T1678"/>
  </rcc>
  <rcc rId="9800" sId="1">
    <oc r="T1679" t="inlineStr">
      <is>
        <t>ВСЕ СЕТИ  только ниже 0,00</t>
      </is>
    </oc>
    <nc r="T1679"/>
  </rcc>
  <rcc rId="9801" sId="1">
    <oc r="T1680" t="inlineStr">
      <is>
        <t>ВСЕ СЕТИ  только ниже 0,00</t>
      </is>
    </oc>
    <nc r="T1680"/>
  </rcc>
  <rcc rId="9802" sId="1">
    <oc r="T1685" t="inlineStr">
      <is>
        <t>ВСЕ СЕТИ  только ниже 0,00</t>
      </is>
    </oc>
    <nc r="T1685"/>
  </rcc>
  <rcc rId="9803" sId="1">
    <oc r="T1686" t="inlineStr">
      <is>
        <t>ВСЕ СЕТИ  только ниже 0,00</t>
      </is>
    </oc>
    <nc r="T1686"/>
  </rcc>
  <rcc rId="9804" sId="1">
    <oc r="T1687" t="inlineStr">
      <is>
        <t>ВСЕ СЕТИ  только ниже 0,00</t>
      </is>
    </oc>
    <nc r="T1687"/>
  </rcc>
  <rcc rId="9805" sId="1">
    <oc r="T1689" t="inlineStr">
      <is>
        <t>ВСЕ СЕТИ  только ниже 0,00</t>
      </is>
    </oc>
    <nc r="T1689"/>
  </rcc>
  <rcc rId="9806" sId="1">
    <oc r="T1690" t="inlineStr">
      <is>
        <t>ВСЕ СЕТИ  только ниже 0,00</t>
      </is>
    </oc>
    <nc r="T1690"/>
  </rcc>
  <rcc rId="9807" sId="1">
    <oc r="T1692" t="inlineStr">
      <is>
        <t>ВСЕ СЕТИ  только ниже 0,00</t>
      </is>
    </oc>
    <nc r="T1692"/>
  </rcc>
  <rcc rId="9808" sId="1">
    <oc r="T1694" t="inlineStr">
      <is>
        <t>ВСЕ СЕТИ  только ниже 0,00</t>
      </is>
    </oc>
    <nc r="T1694"/>
  </rcc>
  <rcc rId="9809" sId="1">
    <oc r="T1695" t="inlineStr">
      <is>
        <t>ВСЕ СЕТИ  только ниже 0,00</t>
      </is>
    </oc>
    <nc r="T1695"/>
  </rcc>
  <rcc rId="9810" sId="1">
    <oc r="T1696" t="inlineStr">
      <is>
        <t>ВСЕ СЕТИ  только ниже 0,00</t>
      </is>
    </oc>
    <nc r="T1696"/>
  </rcc>
  <rcc rId="9811" sId="1">
    <oc r="T1697" t="inlineStr">
      <is>
        <t>ВСЕ СЕТИ  только ниже 0,00</t>
      </is>
    </oc>
    <nc r="T1697"/>
  </rcc>
  <rcc rId="9812" sId="1">
    <oc r="T1698" t="inlineStr">
      <is>
        <t>ВСЕ СЕТИ  только ниже 0,00</t>
      </is>
    </oc>
    <nc r="T1698"/>
  </rcc>
  <rcc rId="9813" sId="1">
    <oc r="T1699" t="inlineStr">
      <is>
        <t>ВСЕ СЕТИ  только ниже 0,00</t>
      </is>
    </oc>
    <nc r="T1699"/>
  </rcc>
  <rcc rId="9814" sId="1">
    <oc r="T1700" t="inlineStr">
      <is>
        <t>ВСЕ СЕТИ  только ниже 0,00</t>
      </is>
    </oc>
    <nc r="T1700"/>
  </rcc>
  <rcc rId="9815" sId="1">
    <oc r="T1701" t="inlineStr">
      <is>
        <t>ВСЕ СЕТИ  только ниже 0,00</t>
      </is>
    </oc>
    <nc r="T1701"/>
  </rcc>
  <rcc rId="9816" sId="1">
    <oc r="T1702" t="inlineStr">
      <is>
        <t>ВСЕ СЕТИ  только ниже 0,00</t>
      </is>
    </oc>
    <nc r="T1702"/>
  </rcc>
  <rcc rId="9817" sId="1">
    <oc r="T1704" t="inlineStr">
      <is>
        <t>ВСЕ СЕТИ  только ниже 0,00</t>
      </is>
    </oc>
    <nc r="T1704"/>
  </rcc>
  <rcc rId="9818" sId="1">
    <oc r="T1705" t="inlineStr">
      <is>
        <t>Сети только ниже 0,00</t>
      </is>
    </oc>
    <nc r="T1705"/>
  </rcc>
  <rcc rId="9819" sId="1">
    <oc r="T1706" t="inlineStr">
      <is>
        <t>ВСЕ СЕТИ  только ниже 0,00</t>
      </is>
    </oc>
    <nc r="T1706"/>
  </rcc>
  <rcc rId="9820" sId="1">
    <oc r="T1707" t="inlineStr">
      <is>
        <t>ВСЕ СЕТИ  только ниже 0,00</t>
      </is>
    </oc>
    <nc r="T1707"/>
  </rcc>
  <rcc rId="9821" sId="1" odxf="1" dxf="1">
    <oc r="T1708" t="inlineStr">
      <is>
        <t>ТС только ниже 0,00
Фасад с утеплением только ТОРЦЫ</t>
      </is>
    </oc>
    <nc r="T1708"/>
    <ndxf>
      <alignment wrapText="0"/>
    </ndxf>
  </rcc>
  <rcc rId="9822" sId="1">
    <oc r="T1709" t="inlineStr">
      <is>
        <t>ВСЕ СЕТИ  только ниже 0,00</t>
      </is>
    </oc>
    <nc r="T1709"/>
  </rcc>
  <rcc rId="9823" sId="1">
    <oc r="T1710" t="inlineStr">
      <is>
        <t>ВСЕ СЕТИ  только ниже 0,00</t>
      </is>
    </oc>
    <nc r="T1710"/>
  </rcc>
  <rcc rId="9824" sId="1">
    <oc r="T1711" t="inlineStr">
      <is>
        <t>ВСЕ СЕТИ  только ниже 0,00</t>
      </is>
    </oc>
    <nc r="T1711"/>
  </rcc>
  <rcc rId="9825" sId="1">
    <oc r="T1713" t="inlineStr">
      <is>
        <t>ВСЕ СЕТИ  только ниже 0,00</t>
      </is>
    </oc>
    <nc r="T1713"/>
  </rcc>
  <rcc rId="9826" sId="1">
    <oc r="T1714" t="inlineStr">
      <is>
        <t>ВСЕ СЕТИ  только ниже 0,00</t>
      </is>
    </oc>
    <nc r="T1714"/>
  </rcc>
  <rcc rId="9827" sId="1">
    <oc r="T1716" t="inlineStr">
      <is>
        <t>ВСЕ СЕТИ  только ниже 0,00</t>
      </is>
    </oc>
    <nc r="T1716"/>
  </rcc>
  <rcc rId="9828" sId="1">
    <oc r="T1717" t="inlineStr">
      <is>
        <t>ВСЕ СЕТИ  только ниже 0,00</t>
      </is>
    </oc>
    <nc r="T1717"/>
  </rcc>
  <rcc rId="9829" sId="1">
    <oc r="T1718" t="inlineStr">
      <is>
        <t>ВСЕ СЕТИ  только ниже 0,00</t>
      </is>
    </oc>
    <nc r="T1718"/>
  </rcc>
  <rcc rId="9830" sId="1">
    <oc r="T1719" t="inlineStr">
      <is>
        <t>ВСЕ СЕТИ  только ниже 0,00</t>
      </is>
    </oc>
    <nc r="T1719"/>
  </rcc>
  <rcc rId="9831" sId="1">
    <oc r="T1720" t="inlineStr">
      <is>
        <t>ВСЕ СЕТИ  только ниже 0,00</t>
      </is>
    </oc>
    <nc r="T1720"/>
  </rcc>
  <rcc rId="9832" sId="1">
    <oc r="T1721" t="inlineStr">
      <is>
        <t>ВСЕ СЕТИ  только ниже 0,00</t>
      </is>
    </oc>
    <nc r="T1721"/>
  </rcc>
  <rcc rId="9833" sId="1">
    <oc r="T1723" t="inlineStr">
      <is>
        <t>ВСЕ СЕТИ  только ниже 0,00</t>
      </is>
    </oc>
    <nc r="T1723"/>
  </rcc>
  <rcc rId="9834" sId="1">
    <oc r="T1727" t="inlineStr">
      <is>
        <t>Сети только ниже 0,00</t>
      </is>
    </oc>
    <nc r="T1727"/>
  </rcc>
  <rcc rId="9835" sId="1">
    <oc r="T1728" t="inlineStr">
      <is>
        <t>Сети только ниже 0,00</t>
      </is>
    </oc>
    <nc r="T1728"/>
  </rcc>
  <rcc rId="9836" sId="1">
    <oc r="T1729" t="inlineStr">
      <is>
        <t>ТС только ниже 0,00 с установкой ИТП</t>
      </is>
    </oc>
    <nc r="T1729"/>
  </rcc>
  <rcc rId="9837" sId="1">
    <oc r="T1730" t="inlineStr">
      <is>
        <t>ТС в полном объеме, ХГВС только ниже 0,00,</t>
      </is>
    </oc>
    <nc r="T1730"/>
  </rcc>
  <rcc rId="9838" sId="1">
    <oc r="T1731" t="inlineStr">
      <is>
        <t>Сети только ниже 0,00</t>
      </is>
    </oc>
    <nc r="T1731"/>
  </rcc>
  <rcc rId="9839" sId="1">
    <oc r="T1732" t="inlineStr">
      <is>
        <t>Сети только ниже 0,00</t>
      </is>
    </oc>
    <nc r="T1732"/>
  </rcc>
  <rcc rId="9840" sId="1">
    <oc r="T1733" t="inlineStr">
      <is>
        <t>Сети только ниже 0,00</t>
      </is>
    </oc>
    <nc r="T1733"/>
  </rcc>
  <rcc rId="9841" sId="1">
    <oc r="T1735" t="inlineStr">
      <is>
        <t>Сети только ниже 0,00</t>
      </is>
    </oc>
    <nc r="T1735"/>
  </rcc>
  <rcc rId="9842" sId="1">
    <oc r="T1736" t="inlineStr">
      <is>
        <t>Сети только ниже 0,00</t>
      </is>
    </oc>
    <nc r="T1736"/>
  </rcc>
  <rcc rId="9843" sId="1">
    <oc r="T1737" t="inlineStr">
      <is>
        <t>Сети только ниже 0,00</t>
      </is>
    </oc>
    <nc r="T1737"/>
  </rcc>
  <rcc rId="9844" sId="1">
    <oc r="T1738" t="inlineStr">
      <is>
        <t>Сети только ниже 0,00</t>
      </is>
    </oc>
    <nc r="T1738"/>
  </rcc>
  <rcc rId="9845" sId="1">
    <oc r="T1739" t="inlineStr">
      <is>
        <t>Сети только ниже 0,00</t>
      </is>
    </oc>
    <nc r="T1739"/>
  </rcc>
  <rcc rId="9846" sId="1">
    <oc r="T1740" t="inlineStr">
      <is>
        <t>Сети только ниже 0,00</t>
      </is>
    </oc>
    <nc r="T1740"/>
  </rcc>
  <rcc rId="9847" sId="1">
    <oc r="T1741" t="inlineStr">
      <is>
        <t>Сети только ниже 0,00</t>
      </is>
    </oc>
    <nc r="T1741"/>
  </rcc>
  <rcc rId="9848" sId="1">
    <oc r="T1742" t="inlineStr">
      <is>
        <t>ТС в полном объеме</t>
      </is>
    </oc>
    <nc r="T1742"/>
  </rcc>
  <rcc rId="9849" sId="1">
    <oc r="T1743" t="inlineStr">
      <is>
        <t>Сети только ниже 0,00</t>
      </is>
    </oc>
    <nc r="T1743"/>
  </rcc>
  <rcc rId="9850" sId="1">
    <oc r="T1744" t="inlineStr">
      <is>
        <t>Сети только ниже 0,00</t>
      </is>
    </oc>
    <nc r="T1744"/>
  </rcc>
  <rcc rId="9851" sId="1">
    <oc r="T1745" t="inlineStr">
      <is>
        <t>Сети только ниже 0,00</t>
      </is>
    </oc>
    <nc r="T1745"/>
  </rcc>
  <rcc rId="9852" sId="1">
    <oc r="T1746" t="inlineStr">
      <is>
        <t>Сети только ниже 0,00</t>
      </is>
    </oc>
    <nc r="T1746"/>
  </rcc>
  <rcc rId="9853" sId="1">
    <oc r="T1747" t="inlineStr">
      <is>
        <t>Сети только ниже 0,00</t>
      </is>
    </oc>
    <nc r="T1747"/>
  </rcc>
  <rcc rId="9854" sId="1">
    <oc r="T1748" t="inlineStr">
      <is>
        <t>Сети только ниже 0,00</t>
      </is>
    </oc>
    <nc r="T1748"/>
  </rcc>
  <rcc rId="9855" sId="1">
    <oc r="T1750" t="inlineStr">
      <is>
        <t>Сети только ниже 0,00</t>
      </is>
    </oc>
    <nc r="T1750"/>
  </rcc>
  <rcc rId="9856" sId="1">
    <oc r="T1752" t="inlineStr">
      <is>
        <t>Сети только ниже 0,00</t>
      </is>
    </oc>
    <nc r="T1752"/>
  </rcc>
  <rcc rId="9857" sId="1">
    <oc r="T1753" t="inlineStr">
      <is>
        <t>Сети только ниже 0,00</t>
      </is>
    </oc>
    <nc r="T1753"/>
  </rcc>
  <rcc rId="9858" sId="1">
    <oc r="T1754" t="inlineStr">
      <is>
        <t>Сети только ниже 0,00</t>
      </is>
    </oc>
    <nc r="T1754"/>
  </rcc>
  <rcc rId="9859" sId="1">
    <oc r="T1755" t="inlineStr">
      <is>
        <t>Сети только ниже 0,00</t>
      </is>
    </oc>
    <nc r="T1755"/>
  </rcc>
  <rcc rId="9860" sId="1">
    <oc r="T1756" t="inlineStr">
      <is>
        <t>Сети только ниже 0,00</t>
      </is>
    </oc>
    <nc r="T1756"/>
  </rcc>
  <rcc rId="9861" sId="1">
    <oc r="T1757" t="inlineStr">
      <is>
        <t>Сети только ниже 0,00</t>
      </is>
    </oc>
    <nc r="T1757"/>
  </rcc>
  <rcc rId="9862" sId="1">
    <oc r="T1758" t="inlineStr">
      <is>
        <t>Сети только ниже 0,00</t>
      </is>
    </oc>
    <nc r="T1758"/>
  </rcc>
  <rcc rId="9863" sId="1">
    <oc r="T1759" t="inlineStr">
      <is>
        <t>Сети только ниже 0,00</t>
      </is>
    </oc>
    <nc r="T1759"/>
  </rcc>
  <rcc rId="9864" sId="1">
    <oc r="T1761" t="inlineStr">
      <is>
        <t>Сети только ниже 0,00</t>
      </is>
    </oc>
    <nc r="T1761"/>
  </rcc>
  <rcc rId="9865" sId="1">
    <oc r="T1762" t="inlineStr">
      <is>
        <t>Сети только ниже 0,00</t>
      </is>
    </oc>
    <nc r="T1762"/>
  </rcc>
  <rcc rId="9866" sId="1">
    <oc r="T1763" t="inlineStr">
      <is>
        <t>Сети только ниже 0,00</t>
      </is>
    </oc>
    <nc r="T1763"/>
  </rcc>
  <rcc rId="9867" sId="1">
    <oc r="T1764" t="inlineStr">
      <is>
        <t>Сети только ниже 0,00</t>
      </is>
    </oc>
    <nc r="T1764"/>
  </rcc>
  <rcc rId="9868" sId="1">
    <oc r="T1765" t="inlineStr">
      <is>
        <t>Сети только ниже 0,00</t>
      </is>
    </oc>
    <nc r="T1765"/>
  </rcc>
  <rcc rId="9869" sId="1">
    <oc r="T1766" t="inlineStr">
      <is>
        <t>Сети только ниже 0,00</t>
      </is>
    </oc>
    <nc r="T1766"/>
  </rcc>
  <rcc rId="9870" sId="1">
    <oc r="T1767" t="inlineStr">
      <is>
        <t>Сети только ниже 0,00</t>
      </is>
    </oc>
    <nc r="T1767"/>
  </rcc>
  <rcc rId="9871" sId="1">
    <oc r="T1768" t="inlineStr">
      <is>
        <t>Сети только ниже 0,00</t>
      </is>
    </oc>
    <nc r="T1768"/>
  </rcc>
  <rcc rId="9872" sId="1">
    <oc r="T1771" t="inlineStr">
      <is>
        <t>Сети только ниже 0,00</t>
      </is>
    </oc>
    <nc r="T1771"/>
  </rcc>
  <rcc rId="9873" sId="1" odxf="1" dxf="1">
    <oc r="T1774" t="inlineStr">
      <is>
        <t>ТС только ниже 0,00. Протокол ОСС 1 КР от 20.06.2022</t>
      </is>
    </oc>
    <nc r="T1774"/>
    <ndxf>
      <font>
        <sz val="10"/>
        <name val="Times New Roman"/>
        <family val="1"/>
        <charset val="204"/>
        <scheme val="none"/>
      </font>
      <alignment wrapText="0"/>
      <border outline="0">
        <left/>
        <right/>
        <top/>
        <bottom/>
      </border>
    </ndxf>
  </rcc>
  <rcc rId="9874" sId="1">
    <oc r="T1778" t="inlineStr">
      <is>
        <t>сети ниже нуля</t>
      </is>
    </oc>
    <nc r="T1778"/>
  </rcc>
  <rcc rId="9875" sId="1">
    <oc r="T1779" t="inlineStr">
      <is>
        <t>Сети ниже нуля</t>
      </is>
    </oc>
    <nc r="T1779"/>
  </rcc>
  <rcc rId="9876" sId="1">
    <oc r="T1781" t="inlineStr">
      <is>
        <t>подвал был выполнен  документы пришлют</t>
      </is>
    </oc>
    <nc r="T1781"/>
  </rcc>
  <rcc rId="9877" sId="1">
    <oc r="T1782" t="inlineStr">
      <is>
        <t>сети ниже нуля</t>
      </is>
    </oc>
    <nc r="T1782"/>
  </rcc>
  <rcc rId="9878" sId="1">
    <oc r="T1783" t="inlineStr">
      <is>
        <t>сети ниже нуля</t>
      </is>
    </oc>
    <nc r="T1783"/>
  </rcc>
  <rcc rId="9879" sId="1">
    <oc r="T1784" t="inlineStr">
      <is>
        <t>сети ниже нуля</t>
      </is>
    </oc>
    <nc r="T1784"/>
  </rcc>
  <rcc rId="9880" sId="1">
    <oc r="T1786" t="inlineStr">
      <is>
        <t>сети ниже нуля</t>
      </is>
    </oc>
    <nc r="T1786"/>
  </rcc>
  <rcc rId="9881" sId="1">
    <oc r="T1787" t="inlineStr">
      <is>
        <t>сети ниже нуля</t>
      </is>
    </oc>
    <nc r="T1787"/>
  </rcc>
  <rcc rId="9882" sId="1">
    <oc r="T1788" t="inlineStr">
      <is>
        <t>сети ниже нуля</t>
      </is>
    </oc>
    <nc r="T1788"/>
  </rcc>
  <rcc rId="9883" sId="1">
    <oc r="T1789" t="inlineStr">
      <is>
        <t>сети ниже нуля</t>
      </is>
    </oc>
    <nc r="T1789"/>
  </rcc>
  <rcc rId="9884" sId="1">
    <oc r="T1790" t="inlineStr">
      <is>
        <t>сети ниже нуля</t>
      </is>
    </oc>
    <nc r="T1790"/>
  </rcc>
  <rcc rId="9885" sId="1">
    <oc r="T1791" t="inlineStr">
      <is>
        <t xml:space="preserve">все сети ниже нуля </t>
      </is>
    </oc>
    <nc r="T1791"/>
  </rcc>
  <rcc rId="9886" sId="1">
    <oc r="T1792" t="inlineStr">
      <is>
        <t xml:space="preserve">все сети ниже нуля </t>
      </is>
    </oc>
    <nc r="T1792"/>
  </rcc>
  <rcc rId="9887" sId="1">
    <oc r="T1793" t="inlineStr">
      <is>
        <t xml:space="preserve">все сети ниже нуля </t>
      </is>
    </oc>
    <nc r="T1793"/>
  </rcc>
  <rcc rId="9888" sId="1">
    <oc r="T1794" t="inlineStr">
      <is>
        <t>Протокол ОСС, ТС- полностью систему,ГВС-выше нуля, ХВС-выше нуля,ремонт фундамента- только отмостка!!!)</t>
      </is>
    </oc>
    <nc r="T1794"/>
  </rcc>
  <rcc rId="9889" sId="1">
    <oc r="T1795" t="inlineStr">
      <is>
        <t xml:space="preserve">все сети ниже нуля </t>
      </is>
    </oc>
    <nc r="T1795"/>
  </rcc>
  <rcc rId="9890" sId="1">
    <oc r="T1796" t="inlineStr">
      <is>
        <t xml:space="preserve">все сети ниже нуля </t>
      </is>
    </oc>
    <nc r="T1796"/>
  </rcc>
  <rcc rId="9891" sId="1">
    <oc r="T1797" t="inlineStr">
      <is>
        <t xml:space="preserve">все сети ниже нуля </t>
      </is>
    </oc>
    <nc r="T1797"/>
  </rcc>
  <rcc rId="9892" sId="1">
    <oc r="T1798" t="inlineStr">
      <is>
        <t>все сети ниже нуля</t>
      </is>
    </oc>
    <nc r="T1798"/>
  </rcc>
  <rcc rId="9893" sId="1">
    <oc r="T1799" t="inlineStr">
      <is>
        <t>все сети ниже нуля</t>
      </is>
    </oc>
    <nc r="T1799"/>
  </rcc>
  <rcc rId="9894" sId="1">
    <oc r="T1800" t="inlineStr">
      <is>
        <t>все сети ниже нуля</t>
      </is>
    </oc>
    <nc r="T1800"/>
  </rcc>
  <rcc rId="9895" sId="1">
    <oc r="T1801" t="inlineStr">
      <is>
        <t>все сети ниже нуля</t>
      </is>
    </oc>
    <nc r="T1801"/>
  </rcc>
  <rcc rId="9896" sId="1">
    <oc r="T1802" t="inlineStr">
      <is>
        <t>все сети ниже нуля</t>
      </is>
    </oc>
    <nc r="T1802"/>
  </rcc>
  <rcc rId="9897" sId="1">
    <oc r="T1803" t="inlineStr">
      <is>
        <t>все сети ниже нуля</t>
      </is>
    </oc>
    <nc r="T1803"/>
  </rcc>
  <rcc rId="9898" sId="1">
    <oc r="T1805" t="inlineStr">
      <is>
        <t xml:space="preserve">все сети ниже нуля </t>
      </is>
    </oc>
    <nc r="T1805"/>
  </rcc>
  <rcc rId="9899" sId="1">
    <oc r="T1806" t="inlineStr">
      <is>
        <t xml:space="preserve">все сети ниже нуля </t>
      </is>
    </oc>
    <nc r="T1806"/>
  </rcc>
  <rcc rId="9900" sId="1">
    <oc r="T1807" t="inlineStr">
      <is>
        <t xml:space="preserve">все сети ниже нуля </t>
      </is>
    </oc>
    <nc r="T1807"/>
  </rcc>
  <rcc rId="9901" sId="1">
    <oc r="T1808" t="inlineStr">
      <is>
        <t xml:space="preserve">все сети ниже нуля </t>
      </is>
    </oc>
    <nc r="T1808"/>
  </rcc>
  <rcc rId="9902" sId="1">
    <oc r="T1809" t="inlineStr">
      <is>
        <t xml:space="preserve">все сети ниже нуля </t>
      </is>
    </oc>
    <nc r="T1809"/>
  </rcc>
  <rcc rId="9903" sId="1">
    <oc r="T1810" t="inlineStr">
      <is>
        <t xml:space="preserve"> все сети ниже нуля</t>
      </is>
    </oc>
    <nc r="T1810"/>
  </rcc>
  <rcc rId="9904" sId="1">
    <oc r="T1811" t="inlineStr">
      <is>
        <t xml:space="preserve">все сети ниже нуля </t>
      </is>
    </oc>
    <nc r="T1811"/>
  </rcc>
  <rcc rId="9905" sId="1" odxf="1" dxf="1">
    <oc r="T1812" t="inlineStr">
      <is>
        <t>Протокол ОСС от 09.07.2022 №1 ХВС, ГВС ниже отметки 0,00</t>
      </is>
    </oc>
    <nc r="T1812"/>
    <ndxf>
      <alignment wrapText="0"/>
    </ndxf>
  </rcc>
  <rcc rId="9906" sId="1">
    <oc r="T1813" t="inlineStr">
      <is>
        <t xml:space="preserve">все сети ниже нуля </t>
      </is>
    </oc>
    <nc r="T1813"/>
  </rcc>
  <rcc rId="9907" sId="1">
    <oc r="T1814" t="inlineStr">
      <is>
        <t>все сети ниже нуля</t>
      </is>
    </oc>
    <nc r="T1814"/>
  </rcc>
  <rcc rId="9908" sId="1">
    <oc r="T1816" t="inlineStr">
      <is>
        <t>все сети ниже нуля</t>
      </is>
    </oc>
    <nc r="T1816"/>
  </rcc>
  <rcc rId="9909" sId="1">
    <oc r="T1817" t="inlineStr">
      <is>
        <t>все сети ниже нуля</t>
      </is>
    </oc>
    <nc r="T1817"/>
  </rcc>
  <rcc rId="9910" sId="1">
    <oc r="T1818" t="inlineStr">
      <is>
        <t>все сети ниже нуля</t>
      </is>
    </oc>
    <nc r="T1818"/>
  </rcc>
  <rcc rId="9911" sId="1">
    <oc r="T1819" t="inlineStr">
      <is>
        <t>все сети в полном объеме</t>
      </is>
    </oc>
    <nc r="T1819"/>
  </rcc>
  <rcc rId="9912" sId="1">
    <oc r="T1820" t="inlineStr">
      <is>
        <t>все сети ниже нуля</t>
      </is>
    </oc>
    <nc r="T1820"/>
  </rcc>
  <rcc rId="9913" sId="1">
    <oc r="T1821" t="inlineStr">
      <is>
        <t>все сети ниже нуля</t>
      </is>
    </oc>
    <nc r="T1821"/>
  </rcc>
  <rcc rId="9914" sId="1">
    <oc r="T1824" t="inlineStr">
      <is>
        <t>ТС ниже 0,00, ХГВС ниже 0,00</t>
      </is>
    </oc>
    <nc r="T1824"/>
  </rcc>
  <rcc rId="9915" sId="1">
    <oc r="T1826" t="inlineStr">
      <is>
        <t>ТС ниже 0,00, ХГВС ниже 0,00</t>
      </is>
    </oc>
    <nc r="T1826"/>
  </rcc>
  <rcc rId="9916" sId="1">
    <oc r="T1828" t="inlineStr">
      <is>
        <t>ТС ниже 0,00, ХГВС ниже 0,00</t>
      </is>
    </oc>
    <nc r="T1828"/>
  </rcc>
  <rcc rId="9917" sId="1">
    <oc r="T1830" t="inlineStr">
      <is>
        <t>ТС ниже 0,00</t>
      </is>
    </oc>
    <nc r="T1830"/>
  </rcc>
  <rcc rId="9918" sId="1">
    <oc r="T1832" t="inlineStr">
      <is>
        <t>ВО ниже 0,00</t>
      </is>
    </oc>
    <nc r="T1832"/>
  </rcc>
  <rcc rId="9919" sId="1">
    <oc r="T1833" t="inlineStr">
      <is>
        <t>ТС ниже 0,00, ХГВС ниже 0,00</t>
      </is>
    </oc>
    <nc r="T1833"/>
  </rcc>
  <rcc rId="9920" sId="1">
    <oc r="T1834" t="inlineStr">
      <is>
        <t>ТС ниже 0,00, ХГВС ниже 0,00</t>
      </is>
    </oc>
    <nc r="T1834"/>
  </rcc>
  <rcc rId="9921" sId="1">
    <oc r="T1836" t="inlineStr">
      <is>
        <t>ТС ниже 0,00, ХГВС ниже 0,00</t>
      </is>
    </oc>
    <nc r="T1836"/>
  </rcc>
  <rcc rId="9922" sId="1">
    <oc r="T1837" t="inlineStr">
      <is>
        <t>ТС ниже 0,00, ХГВС ниже 0,00</t>
      </is>
    </oc>
    <nc r="T1837"/>
  </rcc>
  <rcc rId="9923" sId="1">
    <oc r="T1838" t="inlineStr">
      <is>
        <t>ТС ниже 0,00, ХГВС ниже 0,00</t>
      </is>
    </oc>
    <nc r="T1838"/>
  </rcc>
  <rcc rId="9924" sId="1">
    <oc r="T1840" t="inlineStr">
      <is>
        <t>ВО ниже 0,00</t>
      </is>
    </oc>
    <nc r="T1840"/>
  </rcc>
  <rcc rId="9925" sId="1">
    <oc r="T1841" t="inlineStr">
      <is>
        <t>ВО ниже 0,00</t>
      </is>
    </oc>
    <nc r="T1841"/>
  </rcc>
  <rcc rId="9926" sId="1">
    <oc r="T1842" t="inlineStr">
      <is>
        <t>ВО ниже 0,00</t>
      </is>
    </oc>
    <nc r="T1842"/>
  </rcc>
  <rcc rId="9927" sId="1">
    <oc r="T1843" t="inlineStr">
      <is>
        <t>ТС ниже 0,00, ХГВС ниже 0,00</t>
      </is>
    </oc>
    <nc r="T1843"/>
  </rcc>
  <rcc rId="9928" sId="1">
    <oc r="T1844" t="inlineStr">
      <is>
        <t>сети в полном объеме</t>
      </is>
    </oc>
    <nc r="T1844"/>
  </rcc>
  <rcc rId="9929" sId="1">
    <oc r="T1846" t="inlineStr">
      <is>
        <t>ТС ниже 0,00, ХГВС ниже 0,00</t>
      </is>
    </oc>
    <nc r="T1846"/>
  </rcc>
  <rcc rId="9930" sId="1">
    <oc r="T1847" t="inlineStr">
      <is>
        <t>ТС ниже 0,00, ХГВС ниже 0,00</t>
      </is>
    </oc>
    <nc r="T1847"/>
  </rcc>
  <rcc rId="9931" sId="1">
    <oc r="T1848" t="inlineStr">
      <is>
        <t>ХГВС ниже 0,00</t>
      </is>
    </oc>
    <nc r="T1848"/>
  </rcc>
  <rcc rId="9932" sId="1">
    <oc r="T1849" t="inlineStr">
      <is>
        <t>ВО ниже 0,00</t>
      </is>
    </oc>
    <nc r="T1849"/>
  </rcc>
  <rcc rId="9933" sId="1">
    <oc r="T1850" t="inlineStr">
      <is>
        <t>ВО ниже 0,00</t>
      </is>
    </oc>
    <nc r="T1850"/>
  </rcc>
  <rcc rId="9934" sId="1">
    <oc r="T1851" t="inlineStr">
      <is>
        <t>Утепление 2х торцов без покраски фронтальных стен</t>
      </is>
    </oc>
    <nc r="T1851"/>
  </rcc>
  <rcv guid="{4E6AA08E-860D-4192-989D-9B7384864008}" action="delete"/>
  <rdn rId="0" localSheetId="1" customView="1" name="Z_4E6AA08E_860D_4192_989D_9B7384864008_.wvu.FilterData" hidden="1" oldHidden="1">
    <formula>'Итог 2023-2025'!$A$8:$S$1852</formula>
    <oldFormula>'Итог 2023-2025'!$A$8:$S$1852</oldFormula>
  </rdn>
  <rdn rId="0" localSheetId="2" customView="1" name="Z_4E6AA08E_860D_4192_989D_9B7384864008_.wvu.FilterData" hidden="1" oldHidden="1">
    <formula>Примечание!$A$2:$G$194</formula>
    <oldFormula>Примечание!$A$2:$G$194</oldFormula>
  </rdn>
  <rcv guid="{4E6AA08E-860D-4192-989D-9B738486400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45" sId="1" numFmtId="4">
    <oc r="O1177">
      <v>8157697.3199999994</v>
    </oc>
    <nc r="O1177" t="inlineStr">
      <is>
        <t>з</t>
      </is>
    </nc>
  </rcc>
  <rdn rId="0" localSheetId="1" customView="1" name="Z_8AEA48A0_2923_4D95_B3F7_3D05C665DFC8_.wvu.PrintArea" hidden="1" oldHidden="1">
    <formula>'Итог 2023-2025'!$A$4:$S$1822</formula>
  </rdn>
  <rdn rId="0" localSheetId="1" customView="1" name="Z_8AEA48A0_2923_4D95_B3F7_3D05C665DFC8_.wvu.Rows" hidden="1" oldHidden="1">
    <formula>'Итог 2023-2025'!$12:$539,'Итог 2023-2025'!$565:$949,'Итог 2023-2025'!$952:$1172,'Итог 2023-2025'!$1181:$1308,'Итог 2023-2025'!$1311:$1584,'Итог 2023-2025'!$1605:$1852</formula>
  </rdn>
  <rdn rId="0" localSheetId="1" customView="1" name="Z_8AEA48A0_2923_4D95_B3F7_3D05C665DFC8_.wvu.FilterData" hidden="1" oldHidden="1">
    <formula>'Итог 2023-2025'!$A$8:$T$1852</formula>
  </rdn>
  <rdn rId="0" localSheetId="2" customView="1" name="Z_8AEA48A0_2923_4D95_B3F7_3D05C665DFC8_.wvu.FilterData" hidden="1" oldHidden="1">
    <formula>Примечание!$A$2:$G$194</formula>
  </rdn>
  <rcv guid="{8AEA48A0-2923-4D95-B3F7-3D05C665DFC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50" sId="1" numFmtId="4">
    <oc r="O1177" t="inlineStr">
      <is>
        <t>з</t>
      </is>
    </oc>
    <nc r="O1177">
      <v>8157697.3200000003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F0A49053-CCFE-4B9E-B35B-5C44A0F94D0E}" name="Корчагина София Александровна" id="-1610928627" dateTime="2022-08-11T11:31:45"/>
  <userInfo guid="{18836D05-ECED-4FEF-92E4-7E01E19A79D8}" name="Шелепова Анастасия Михайловна" id="-900947241" dateTime="2022-08-12T15:06:44"/>
  <userInfo guid="{53206974-31EA-42A3-8785-99E6E6C3C683}" name="Корчагина София Александровна" id="-1610906554" dateTime="2022-09-26T15:10:4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microsoft.com/office/2006/relationships/wsSortMap" Target="wsSortMap1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866"/>
  <sheetViews>
    <sheetView tabSelected="1" zoomScale="59" zoomScaleNormal="59" workbookViewId="0">
      <pane xSplit="2" ySplit="8" topLeftCell="C558" activePane="bottomRight" state="frozen"/>
      <selection pane="topRight" activeCell="C1" sqref="C1"/>
      <selection pane="bottomLeft" activeCell="A9" sqref="A9"/>
      <selection pane="bottomRight" activeCell="D1177" sqref="D1177"/>
    </sheetView>
  </sheetViews>
  <sheetFormatPr defaultColWidth="8.85546875" defaultRowHeight="15" x14ac:dyDescent="0.25"/>
  <cols>
    <col min="1" max="1" width="10.42578125" style="21" customWidth="1"/>
    <col min="2" max="2" width="46.7109375" style="21" bestFit="1" customWidth="1"/>
    <col min="3" max="3" width="15.5703125" style="21" customWidth="1"/>
    <col min="4" max="4" width="17.28515625" style="21" customWidth="1"/>
    <col min="5" max="5" width="14.28515625" style="21" customWidth="1"/>
    <col min="6" max="6" width="16.85546875" style="21" customWidth="1"/>
    <col min="7" max="7" width="17.28515625" style="21" customWidth="1"/>
    <col min="8" max="8" width="15.5703125" style="21" customWidth="1"/>
    <col min="9" max="9" width="17.28515625" style="21" customWidth="1"/>
    <col min="10" max="10" width="15.42578125" style="21" customWidth="1"/>
    <col min="11" max="11" width="14.7109375" style="21" customWidth="1"/>
    <col min="12" max="12" width="8" style="24" customWidth="1"/>
    <col min="13" max="13" width="16.85546875" style="21" customWidth="1"/>
    <col min="14" max="14" width="10.5703125" style="21" customWidth="1"/>
    <col min="15" max="15" width="16.5703125" style="21" customWidth="1"/>
    <col min="16" max="16" width="18.140625" style="21" customWidth="1"/>
    <col min="17" max="17" width="18.28515625" style="21" customWidth="1"/>
    <col min="18" max="18" width="16.42578125" style="21" customWidth="1"/>
    <col min="19" max="19" width="15" style="21" customWidth="1"/>
    <col min="20" max="16384" width="8.85546875" style="21"/>
  </cols>
  <sheetData>
    <row r="3" spans="1:19" ht="15.75" x14ac:dyDescent="0.2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x14ac:dyDescent="0.25">
      <c r="A4" s="46" t="s">
        <v>1</v>
      </c>
      <c r="B4" s="46" t="s">
        <v>2</v>
      </c>
      <c r="C4" s="46" t="s">
        <v>1799</v>
      </c>
      <c r="D4" s="46" t="s">
        <v>1800</v>
      </c>
      <c r="E4" s="46" t="s">
        <v>1801</v>
      </c>
      <c r="F4" s="46" t="s">
        <v>3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 t="s">
        <v>1802</v>
      </c>
      <c r="M5" s="46"/>
      <c r="N5" s="46" t="s">
        <v>4</v>
      </c>
      <c r="O5" s="46"/>
      <c r="P5" s="49" t="s">
        <v>5</v>
      </c>
      <c r="Q5" s="49" t="s">
        <v>6</v>
      </c>
      <c r="R5" s="49" t="s">
        <v>1803</v>
      </c>
      <c r="S5" s="49" t="s">
        <v>7</v>
      </c>
    </row>
    <row r="6" spans="1:19" ht="48" customHeight="1" x14ac:dyDescent="0.25">
      <c r="A6" s="46"/>
      <c r="B6" s="46"/>
      <c r="C6" s="46"/>
      <c r="D6" s="46"/>
      <c r="E6" s="46"/>
      <c r="F6" s="31" t="s">
        <v>8</v>
      </c>
      <c r="G6" s="31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46"/>
      <c r="M6" s="46"/>
      <c r="N6" s="46"/>
      <c r="O6" s="46"/>
      <c r="P6" s="46"/>
      <c r="Q6" s="46"/>
      <c r="R6" s="46"/>
      <c r="S6" s="46"/>
    </row>
    <row r="7" spans="1:19" x14ac:dyDescent="0.25">
      <c r="A7" s="46"/>
      <c r="B7" s="46"/>
      <c r="C7" s="31" t="s">
        <v>14</v>
      </c>
      <c r="D7" s="31" t="s">
        <v>14</v>
      </c>
      <c r="E7" s="31" t="s">
        <v>14</v>
      </c>
      <c r="F7" s="31" t="s">
        <v>14</v>
      </c>
      <c r="G7" s="31" t="s">
        <v>14</v>
      </c>
      <c r="H7" s="31" t="s">
        <v>14</v>
      </c>
      <c r="I7" s="31" t="s">
        <v>14</v>
      </c>
      <c r="J7" s="31" t="s">
        <v>14</v>
      </c>
      <c r="K7" s="31" t="s">
        <v>14</v>
      </c>
      <c r="L7" s="1" t="s">
        <v>15</v>
      </c>
      <c r="M7" s="31" t="s">
        <v>14</v>
      </c>
      <c r="N7" s="31" t="s">
        <v>16</v>
      </c>
      <c r="O7" s="31" t="s">
        <v>14</v>
      </c>
      <c r="P7" s="31" t="s">
        <v>14</v>
      </c>
      <c r="Q7" s="31" t="s">
        <v>14</v>
      </c>
      <c r="R7" s="31" t="s">
        <v>14</v>
      </c>
      <c r="S7" s="31" t="s">
        <v>14</v>
      </c>
    </row>
    <row r="8" spans="1:19" x14ac:dyDescent="0.25">
      <c r="A8" s="31" t="s">
        <v>17</v>
      </c>
      <c r="B8" s="31" t="s">
        <v>18</v>
      </c>
      <c r="C8" s="31" t="s">
        <v>19</v>
      </c>
      <c r="D8" s="31" t="s">
        <v>20</v>
      </c>
      <c r="E8" s="31" t="s">
        <v>21</v>
      </c>
      <c r="F8" s="31" t="s">
        <v>22</v>
      </c>
      <c r="G8" s="31" t="s">
        <v>23</v>
      </c>
      <c r="H8" s="31" t="s">
        <v>24</v>
      </c>
      <c r="I8" s="31" t="s">
        <v>25</v>
      </c>
      <c r="J8" s="31" t="s">
        <v>26</v>
      </c>
      <c r="K8" s="31" t="s">
        <v>27</v>
      </c>
      <c r="L8" s="1" t="s">
        <v>28</v>
      </c>
      <c r="M8" s="31" t="s">
        <v>29</v>
      </c>
      <c r="N8" s="31" t="s">
        <v>30</v>
      </c>
      <c r="O8" s="31" t="s">
        <v>31</v>
      </c>
      <c r="P8" s="31" t="s">
        <v>48</v>
      </c>
      <c r="Q8" s="31" t="s">
        <v>32</v>
      </c>
      <c r="R8" s="31" t="s">
        <v>50</v>
      </c>
      <c r="S8" s="31" t="s">
        <v>33</v>
      </c>
    </row>
    <row r="9" spans="1:19" ht="39" customHeight="1" x14ac:dyDescent="0.25">
      <c r="A9" s="30">
        <f>A11+A951+A1310</f>
        <v>1717</v>
      </c>
      <c r="B9" s="30" t="s">
        <v>2071</v>
      </c>
      <c r="C9" s="2">
        <f t="shared" ref="C9:M9" si="0">ROUNDUP(C11+C951+C1310,2)</f>
        <v>16178528630.01</v>
      </c>
      <c r="D9" s="2">
        <f t="shared" si="0"/>
        <v>325458034.26999998</v>
      </c>
      <c r="E9" s="2">
        <f t="shared" si="0"/>
        <v>644409705.77999997</v>
      </c>
      <c r="F9" s="2">
        <f t="shared" si="0"/>
        <v>887993842.16999996</v>
      </c>
      <c r="G9" s="2">
        <f t="shared" si="0"/>
        <v>2201270808.1800003</v>
      </c>
      <c r="H9" s="2">
        <f t="shared" si="0"/>
        <v>1266642320.03</v>
      </c>
      <c r="I9" s="2">
        <f t="shared" si="0"/>
        <v>507058295.50999999</v>
      </c>
      <c r="J9" s="2">
        <f t="shared" si="0"/>
        <v>714637211.52999997</v>
      </c>
      <c r="K9" s="2">
        <f t="shared" si="0"/>
        <v>37659980.880000003</v>
      </c>
      <c r="L9" s="17">
        <f t="shared" si="0"/>
        <v>225</v>
      </c>
      <c r="M9" s="2">
        <f t="shared" si="0"/>
        <v>1024915365.02</v>
      </c>
      <c r="N9" s="2" t="s">
        <v>1742</v>
      </c>
      <c r="O9" s="2">
        <f>ROUNDUP(O11+O951+O1310,2)</f>
        <v>3511022010.8400002</v>
      </c>
      <c r="P9" s="2">
        <f>ROUNDUP(P11+P951+P1310,2)</f>
        <v>890455580.11000001</v>
      </c>
      <c r="Q9" s="2">
        <f>ROUNDUP(Q11+Q951+Q1310,2)</f>
        <v>2993743808.0900002</v>
      </c>
      <c r="R9" s="2">
        <f>ROUNDUP(R11+R951+R1310,2)</f>
        <v>1164941454.95</v>
      </c>
      <c r="S9" s="2">
        <f>ROUNDUP(S11+S951+S1310,2)</f>
        <v>7336084.6500000004</v>
      </c>
    </row>
    <row r="10" spans="1:19" ht="13.5" customHeight="1" x14ac:dyDescent="0.25">
      <c r="A10" s="48" t="s">
        <v>36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9" x14ac:dyDescent="0.25">
      <c r="A11" s="30" t="str">
        <f>A948</f>
        <v>898</v>
      </c>
      <c r="B11" s="29" t="s">
        <v>1996</v>
      </c>
      <c r="C11" s="2">
        <f>ROUNDUP(C28+C82+C98+C136+C153+C259+C291+C395+C411+C456+C468+C491+C519+C539+C564+C744+C837+C860+C913+C949,2)</f>
        <v>2763348499.5500002</v>
      </c>
      <c r="D11" s="2">
        <f t="shared" ref="D11:M11" si="1">D28+D82+D98+D136+D153+D259+D291+D395+D411+D456+D468+D491+D519+D539+D564+D744+D837+D860+D913+D949</f>
        <v>45857782.973517999</v>
      </c>
      <c r="E11" s="2">
        <f t="shared" si="1"/>
        <v>617126172.97160006</v>
      </c>
      <c r="F11" s="2">
        <f t="shared" si="1"/>
        <v>69982741.840000004</v>
      </c>
      <c r="G11" s="2">
        <f t="shared" si="1"/>
        <v>180187935.36000001</v>
      </c>
      <c r="H11" s="2">
        <f t="shared" si="1"/>
        <v>49569610.721000001</v>
      </c>
      <c r="I11" s="2">
        <f t="shared" si="1"/>
        <v>19125931.522</v>
      </c>
      <c r="J11" s="2">
        <f t="shared" si="1"/>
        <v>56378381.482000001</v>
      </c>
      <c r="K11" s="2">
        <f t="shared" si="1"/>
        <v>14416294.889999997</v>
      </c>
      <c r="L11" s="17">
        <f t="shared" si="1"/>
        <v>196</v>
      </c>
      <c r="M11" s="2">
        <f t="shared" si="1"/>
        <v>895613320.80000043</v>
      </c>
      <c r="N11" s="2" t="s">
        <v>1742</v>
      </c>
      <c r="O11" s="2">
        <f>O28+O82+O98+O136+O153+O259+O291+O395+O411+O456+O468+O491+O519+O539+O564+O744+O837+O860+O913+O949</f>
        <v>349853294.55000001</v>
      </c>
      <c r="P11" s="2">
        <f>P28+P82+P98+P136+P153+P259+P291+P395+P411+P456+P468+P491+P519+P539+P564+P744+P837+P860+P913+P949</f>
        <v>99413692.289999992</v>
      </c>
      <c r="Q11" s="2">
        <f>Q28+Q82+Q98+Q136+Q153+Q259+Q291+Q395+Q411+Q456+Q468+Q491+Q519+Q539+Q564+Q744+Q837+Q860+Q913+Q949</f>
        <v>364839212.17299998</v>
      </c>
      <c r="R11" s="2">
        <f>R28+R82+R98+R136+R153+R259+R291+R395+R411+R456+R468+R491+R519+R539+R564+R744+R837+R860+R913+R949</f>
        <v>0</v>
      </c>
      <c r="S11" s="2">
        <f>S28+S82+S98+S136+S153+S259+S291+S395+S411+S456+S468+S491+S519+S539+S564+S744+S837+S860+S913+S949</f>
        <v>0</v>
      </c>
    </row>
    <row r="12" spans="1:19" hidden="1" x14ac:dyDescent="0.25">
      <c r="A12" s="48" t="s">
        <v>1804</v>
      </c>
      <c r="B12" s="48"/>
      <c r="C12" s="48"/>
      <c r="D12" s="2"/>
      <c r="E12" s="2"/>
      <c r="F12" s="2"/>
      <c r="G12" s="2"/>
      <c r="H12" s="2"/>
      <c r="I12" s="2"/>
      <c r="J12" s="2"/>
      <c r="K12" s="2"/>
      <c r="L12" s="17"/>
      <c r="M12" s="2"/>
      <c r="N12" s="3"/>
      <c r="O12" s="2"/>
      <c r="P12" s="2"/>
      <c r="Q12" s="2"/>
      <c r="R12" s="2"/>
      <c r="S12" s="2"/>
    </row>
    <row r="13" spans="1:19" hidden="1" x14ac:dyDescent="0.25">
      <c r="A13" s="31" t="s">
        <v>17</v>
      </c>
      <c r="B13" s="6" t="s">
        <v>37</v>
      </c>
      <c r="C13" s="4">
        <f t="shared" ref="C13:C27" si="2">ROUNDUP(SUM(D13+E13+F13+G13+H13+I13+J13+K13+M13+O13+P13+Q13+R13+S13),2)</f>
        <v>388892</v>
      </c>
      <c r="D13" s="4"/>
      <c r="E13" s="4">
        <v>388892</v>
      </c>
      <c r="F13" s="4"/>
      <c r="G13" s="4"/>
      <c r="H13" s="4"/>
      <c r="I13" s="4"/>
      <c r="J13" s="4"/>
      <c r="K13" s="4"/>
      <c r="L13" s="1"/>
      <c r="M13" s="4"/>
      <c r="N13" s="5"/>
      <c r="O13" s="4"/>
      <c r="P13" s="4"/>
      <c r="Q13" s="4"/>
      <c r="R13" s="4"/>
      <c r="S13" s="4"/>
    </row>
    <row r="14" spans="1:19" hidden="1" x14ac:dyDescent="0.25">
      <c r="A14" s="31" t="s">
        <v>18</v>
      </c>
      <c r="B14" s="6" t="s">
        <v>38</v>
      </c>
      <c r="C14" s="4">
        <f t="shared" si="2"/>
        <v>139320</v>
      </c>
      <c r="D14" s="4"/>
      <c r="E14" s="4">
        <v>139320</v>
      </c>
      <c r="F14" s="4"/>
      <c r="G14" s="4"/>
      <c r="H14" s="4"/>
      <c r="I14" s="4"/>
      <c r="J14" s="4"/>
      <c r="K14" s="4"/>
      <c r="L14" s="1"/>
      <c r="M14" s="4"/>
      <c r="N14" s="5"/>
      <c r="O14" s="4"/>
      <c r="P14" s="4"/>
      <c r="Q14" s="4"/>
      <c r="R14" s="4"/>
      <c r="S14" s="4"/>
    </row>
    <row r="15" spans="1:19" hidden="1" x14ac:dyDescent="0.25">
      <c r="A15" s="31" t="s">
        <v>19</v>
      </c>
      <c r="B15" s="6" t="s">
        <v>39</v>
      </c>
      <c r="C15" s="4">
        <f t="shared" si="2"/>
        <v>426600</v>
      </c>
      <c r="D15" s="4"/>
      <c r="E15" s="4">
        <v>426600</v>
      </c>
      <c r="F15" s="4"/>
      <c r="G15" s="4"/>
      <c r="H15" s="4"/>
      <c r="I15" s="4"/>
      <c r="J15" s="4"/>
      <c r="K15" s="4"/>
      <c r="L15" s="1"/>
      <c r="M15" s="4"/>
      <c r="N15" s="5"/>
      <c r="O15" s="4"/>
      <c r="P15" s="4"/>
      <c r="Q15" s="4"/>
      <c r="R15" s="4"/>
      <c r="S15" s="4"/>
    </row>
    <row r="16" spans="1:19" hidden="1" x14ac:dyDescent="0.25">
      <c r="A16" s="31" t="s">
        <v>20</v>
      </c>
      <c r="B16" s="6" t="s">
        <v>40</v>
      </c>
      <c r="C16" s="4">
        <f t="shared" si="2"/>
        <v>426600</v>
      </c>
      <c r="D16" s="4"/>
      <c r="E16" s="4">
        <v>426600</v>
      </c>
      <c r="F16" s="4"/>
      <c r="G16" s="4"/>
      <c r="H16" s="4"/>
      <c r="I16" s="4"/>
      <c r="J16" s="4"/>
      <c r="K16" s="4"/>
      <c r="L16" s="1"/>
      <c r="M16" s="4"/>
      <c r="N16" s="5"/>
      <c r="O16" s="4"/>
      <c r="P16" s="4"/>
      <c r="Q16" s="4"/>
      <c r="R16" s="4"/>
      <c r="S16" s="4"/>
    </row>
    <row r="17" spans="1:19" hidden="1" x14ac:dyDescent="0.25">
      <c r="A17" s="31" t="s">
        <v>21</v>
      </c>
      <c r="B17" s="6" t="s">
        <v>41</v>
      </c>
      <c r="C17" s="4">
        <f t="shared" si="2"/>
        <v>117440</v>
      </c>
      <c r="D17" s="4"/>
      <c r="E17" s="4">
        <v>117440</v>
      </c>
      <c r="F17" s="4"/>
      <c r="G17" s="4"/>
      <c r="H17" s="4"/>
      <c r="I17" s="4"/>
      <c r="J17" s="4"/>
      <c r="K17" s="4"/>
      <c r="L17" s="1"/>
      <c r="M17" s="4"/>
      <c r="N17" s="5"/>
      <c r="O17" s="4"/>
      <c r="P17" s="4"/>
      <c r="Q17" s="4"/>
      <c r="R17" s="4"/>
      <c r="S17" s="4"/>
    </row>
    <row r="18" spans="1:19" hidden="1" x14ac:dyDescent="0.25">
      <c r="A18" s="31" t="s">
        <v>22</v>
      </c>
      <c r="B18" s="6" t="s">
        <v>42</v>
      </c>
      <c r="C18" s="4">
        <f t="shared" si="2"/>
        <v>117440</v>
      </c>
      <c r="D18" s="4"/>
      <c r="E18" s="4">
        <v>117440</v>
      </c>
      <c r="F18" s="4"/>
      <c r="G18" s="4"/>
      <c r="H18" s="4"/>
      <c r="I18" s="4"/>
      <c r="J18" s="4"/>
      <c r="K18" s="4"/>
      <c r="L18" s="1"/>
      <c r="M18" s="4"/>
      <c r="N18" s="5"/>
      <c r="O18" s="4"/>
      <c r="P18" s="4"/>
      <c r="Q18" s="4"/>
      <c r="R18" s="4"/>
      <c r="S18" s="4"/>
    </row>
    <row r="19" spans="1:19" hidden="1" x14ac:dyDescent="0.25">
      <c r="A19" s="31" t="s">
        <v>23</v>
      </c>
      <c r="B19" s="6" t="s">
        <v>43</v>
      </c>
      <c r="C19" s="4">
        <f t="shared" si="2"/>
        <v>1135112.8500000001</v>
      </c>
      <c r="D19" s="4"/>
      <c r="E19" s="4">
        <v>1135112.8500000001</v>
      </c>
      <c r="F19" s="4"/>
      <c r="G19" s="4"/>
      <c r="H19" s="4"/>
      <c r="I19" s="4"/>
      <c r="J19" s="4"/>
      <c r="K19" s="4"/>
      <c r="L19" s="1"/>
      <c r="M19" s="4"/>
      <c r="N19" s="5"/>
      <c r="O19" s="4"/>
      <c r="P19" s="4"/>
      <c r="Q19" s="4"/>
      <c r="R19" s="4"/>
      <c r="S19" s="4"/>
    </row>
    <row r="20" spans="1:19" hidden="1" x14ac:dyDescent="0.25">
      <c r="A20" s="31" t="s">
        <v>24</v>
      </c>
      <c r="B20" s="6" t="s">
        <v>44</v>
      </c>
      <c r="C20" s="4">
        <f t="shared" si="2"/>
        <v>1146208</v>
      </c>
      <c r="D20" s="4"/>
      <c r="E20" s="4">
        <v>1146208</v>
      </c>
      <c r="F20" s="4"/>
      <c r="G20" s="4"/>
      <c r="H20" s="4"/>
      <c r="I20" s="4"/>
      <c r="J20" s="4"/>
      <c r="K20" s="4"/>
      <c r="L20" s="1"/>
      <c r="M20" s="4"/>
      <c r="N20" s="5"/>
      <c r="O20" s="4"/>
      <c r="P20" s="4"/>
      <c r="Q20" s="4"/>
      <c r="R20" s="4"/>
      <c r="S20" s="4"/>
    </row>
    <row r="21" spans="1:19" hidden="1" x14ac:dyDescent="0.25">
      <c r="A21" s="31" t="s">
        <v>25</v>
      </c>
      <c r="B21" s="6" t="s">
        <v>45</v>
      </c>
      <c r="C21" s="4">
        <f t="shared" si="2"/>
        <v>308440</v>
      </c>
      <c r="D21" s="4"/>
      <c r="E21" s="4">
        <v>308440</v>
      </c>
      <c r="F21" s="4"/>
      <c r="G21" s="4"/>
      <c r="H21" s="4"/>
      <c r="I21" s="4"/>
      <c r="J21" s="4"/>
      <c r="K21" s="4"/>
      <c r="L21" s="1"/>
      <c r="M21" s="4"/>
      <c r="N21" s="5"/>
      <c r="O21" s="4"/>
      <c r="P21" s="4"/>
      <c r="Q21" s="4"/>
      <c r="R21" s="4"/>
      <c r="S21" s="4"/>
    </row>
    <row r="22" spans="1:19" hidden="1" x14ac:dyDescent="0.25">
      <c r="A22" s="31" t="s">
        <v>26</v>
      </c>
      <c r="B22" s="6" t="s">
        <v>46</v>
      </c>
      <c r="C22" s="4">
        <f t="shared" si="2"/>
        <v>1319716</v>
      </c>
      <c r="D22" s="4"/>
      <c r="E22" s="4">
        <v>1319716</v>
      </c>
      <c r="F22" s="4"/>
      <c r="G22" s="4"/>
      <c r="H22" s="4"/>
      <c r="I22" s="4"/>
      <c r="J22" s="4"/>
      <c r="K22" s="4"/>
      <c r="L22" s="1"/>
      <c r="M22" s="4"/>
      <c r="N22" s="5"/>
      <c r="O22" s="4"/>
      <c r="P22" s="4"/>
      <c r="Q22" s="4"/>
      <c r="R22" s="4"/>
      <c r="S22" s="4"/>
    </row>
    <row r="23" spans="1:19" hidden="1" x14ac:dyDescent="0.25">
      <c r="A23" s="31" t="s">
        <v>27</v>
      </c>
      <c r="B23" s="6" t="s">
        <v>47</v>
      </c>
      <c r="C23" s="4">
        <f t="shared" si="2"/>
        <v>235160</v>
      </c>
      <c r="D23" s="4"/>
      <c r="E23" s="4">
        <v>235160</v>
      </c>
      <c r="F23" s="4"/>
      <c r="G23" s="4"/>
      <c r="H23" s="4"/>
      <c r="I23" s="4"/>
      <c r="J23" s="4"/>
      <c r="K23" s="4"/>
      <c r="L23" s="1"/>
      <c r="M23" s="4"/>
      <c r="N23" s="5"/>
      <c r="O23" s="4"/>
      <c r="P23" s="4"/>
      <c r="Q23" s="4"/>
      <c r="R23" s="4"/>
      <c r="S23" s="4"/>
    </row>
    <row r="24" spans="1:19" hidden="1" x14ac:dyDescent="0.25">
      <c r="A24" s="31" t="s">
        <v>28</v>
      </c>
      <c r="B24" s="6" t="s">
        <v>49</v>
      </c>
      <c r="C24" s="4">
        <f t="shared" si="2"/>
        <v>131469.54</v>
      </c>
      <c r="D24" s="4"/>
      <c r="E24" s="4">
        <v>131469.54</v>
      </c>
      <c r="F24" s="4"/>
      <c r="G24" s="4"/>
      <c r="H24" s="4"/>
      <c r="I24" s="4"/>
      <c r="J24" s="4"/>
      <c r="K24" s="4"/>
      <c r="L24" s="1"/>
      <c r="M24" s="4"/>
      <c r="N24" s="5"/>
      <c r="O24" s="4"/>
      <c r="P24" s="4"/>
      <c r="Q24" s="4"/>
      <c r="R24" s="4"/>
      <c r="S24" s="4"/>
    </row>
    <row r="25" spans="1:19" hidden="1" x14ac:dyDescent="0.25">
      <c r="A25" s="31" t="s">
        <v>29</v>
      </c>
      <c r="B25" s="6" t="s">
        <v>51</v>
      </c>
      <c r="C25" s="4">
        <f t="shared" si="2"/>
        <v>726040</v>
      </c>
      <c r="D25" s="4"/>
      <c r="E25" s="4">
        <v>726040</v>
      </c>
      <c r="F25" s="4"/>
      <c r="G25" s="4"/>
      <c r="H25" s="4"/>
      <c r="I25" s="4"/>
      <c r="J25" s="4"/>
      <c r="K25" s="4"/>
      <c r="L25" s="1"/>
      <c r="M25" s="4"/>
      <c r="N25" s="5"/>
      <c r="O25" s="4"/>
      <c r="P25" s="4"/>
      <c r="Q25" s="4"/>
      <c r="R25" s="4"/>
      <c r="S25" s="4"/>
    </row>
    <row r="26" spans="1:19" hidden="1" x14ac:dyDescent="0.25">
      <c r="A26" s="31" t="s">
        <v>30</v>
      </c>
      <c r="B26" s="6" t="s">
        <v>53</v>
      </c>
      <c r="C26" s="4">
        <f t="shared" si="2"/>
        <v>308440</v>
      </c>
      <c r="D26" s="4"/>
      <c r="E26" s="4">
        <v>308440</v>
      </c>
      <c r="F26" s="4"/>
      <c r="G26" s="4"/>
      <c r="H26" s="4"/>
      <c r="I26" s="4"/>
      <c r="J26" s="4"/>
      <c r="K26" s="4"/>
      <c r="L26" s="1"/>
      <c r="M26" s="4"/>
      <c r="N26" s="5"/>
      <c r="O26" s="4"/>
      <c r="P26" s="4"/>
      <c r="Q26" s="4"/>
      <c r="R26" s="4"/>
      <c r="S26" s="4"/>
    </row>
    <row r="27" spans="1:19" hidden="1" x14ac:dyDescent="0.25">
      <c r="A27" s="31" t="s">
        <v>31</v>
      </c>
      <c r="B27" s="6" t="s">
        <v>54</v>
      </c>
      <c r="C27" s="4">
        <f t="shared" si="2"/>
        <v>154220</v>
      </c>
      <c r="D27" s="4"/>
      <c r="E27" s="4">
        <v>154220</v>
      </c>
      <c r="F27" s="4"/>
      <c r="G27" s="4"/>
      <c r="H27" s="4"/>
      <c r="I27" s="4"/>
      <c r="J27" s="4"/>
      <c r="K27" s="4"/>
      <c r="L27" s="1"/>
      <c r="M27" s="4"/>
      <c r="N27" s="5"/>
      <c r="O27" s="4"/>
      <c r="P27" s="4"/>
      <c r="Q27" s="4"/>
      <c r="R27" s="4"/>
      <c r="S27" s="4"/>
    </row>
    <row r="28" spans="1:19" hidden="1" x14ac:dyDescent="0.25">
      <c r="A28" s="47" t="s">
        <v>2001</v>
      </c>
      <c r="B28" s="47"/>
      <c r="C28" s="2">
        <f t="shared" ref="C28:M28" si="3">SUM(C13:C27)</f>
        <v>7081098.3899999997</v>
      </c>
      <c r="D28" s="2">
        <f t="shared" si="3"/>
        <v>0</v>
      </c>
      <c r="E28" s="2">
        <f t="shared" si="3"/>
        <v>7081098.3899999997</v>
      </c>
      <c r="F28" s="2">
        <f t="shared" si="3"/>
        <v>0</v>
      </c>
      <c r="G28" s="2">
        <f t="shared" si="3"/>
        <v>0</v>
      </c>
      <c r="H28" s="2">
        <f t="shared" si="3"/>
        <v>0</v>
      </c>
      <c r="I28" s="2">
        <f t="shared" si="3"/>
        <v>0</v>
      </c>
      <c r="J28" s="2">
        <f t="shared" si="3"/>
        <v>0</v>
      </c>
      <c r="K28" s="2">
        <f t="shared" si="3"/>
        <v>0</v>
      </c>
      <c r="L28" s="17">
        <f t="shared" si="3"/>
        <v>0</v>
      </c>
      <c r="M28" s="2">
        <f t="shared" si="3"/>
        <v>0</v>
      </c>
      <c r="N28" s="2" t="s">
        <v>1742</v>
      </c>
      <c r="O28" s="2">
        <f>SUM(O13:O27)</f>
        <v>0</v>
      </c>
      <c r="P28" s="2">
        <f>SUM(P13:P27)</f>
        <v>0</v>
      </c>
      <c r="Q28" s="2">
        <f>SUM(Q13:Q27)</f>
        <v>0</v>
      </c>
      <c r="R28" s="2">
        <f>SUM(R13:R27)</f>
        <v>0</v>
      </c>
      <c r="S28" s="2">
        <f>SUM(S13:S27)</f>
        <v>0</v>
      </c>
    </row>
    <row r="29" spans="1:19" hidden="1" x14ac:dyDescent="0.25">
      <c r="A29" s="48" t="s">
        <v>2002</v>
      </c>
      <c r="B29" s="48"/>
      <c r="C29" s="48"/>
      <c r="D29" s="2"/>
      <c r="E29" s="2"/>
      <c r="F29" s="2"/>
      <c r="G29" s="2"/>
      <c r="H29" s="2"/>
      <c r="I29" s="2"/>
      <c r="J29" s="2"/>
      <c r="K29" s="2"/>
      <c r="L29" s="17"/>
      <c r="M29" s="2"/>
      <c r="N29" s="3"/>
      <c r="O29" s="2"/>
      <c r="P29" s="2"/>
      <c r="Q29" s="2"/>
      <c r="R29" s="2"/>
      <c r="S29" s="2"/>
    </row>
    <row r="30" spans="1:19" hidden="1" x14ac:dyDescent="0.25">
      <c r="A30" s="31" t="s">
        <v>48</v>
      </c>
      <c r="B30" s="6" t="s">
        <v>58</v>
      </c>
      <c r="C30" s="4">
        <f t="shared" ref="C30:C61" si="4">ROUNDUP(SUM(D30+E30+F30+G30+H30+I30+J30+K30+M30+O30+P30+Q30+R30+S30),2)</f>
        <v>250940.51</v>
      </c>
      <c r="D30" s="4"/>
      <c r="E30" s="4">
        <v>250940.51</v>
      </c>
      <c r="F30" s="4"/>
      <c r="G30" s="4"/>
      <c r="H30" s="4"/>
      <c r="I30" s="4"/>
      <c r="J30" s="4"/>
      <c r="K30" s="4"/>
      <c r="L30" s="1"/>
      <c r="M30" s="4"/>
      <c r="N30" s="5"/>
      <c r="O30" s="4"/>
      <c r="P30" s="4"/>
      <c r="Q30" s="4"/>
      <c r="R30" s="4"/>
      <c r="S30" s="4"/>
    </row>
    <row r="31" spans="1:19" hidden="1" x14ac:dyDescent="0.25">
      <c r="A31" s="31" t="s">
        <v>32</v>
      </c>
      <c r="B31" s="6" t="s">
        <v>60</v>
      </c>
      <c r="C31" s="4">
        <f t="shared" si="4"/>
        <v>395307.88</v>
      </c>
      <c r="D31" s="4"/>
      <c r="E31" s="4">
        <v>395307.88</v>
      </c>
      <c r="F31" s="4"/>
      <c r="G31" s="4"/>
      <c r="H31" s="4"/>
      <c r="I31" s="4"/>
      <c r="J31" s="4"/>
      <c r="K31" s="4"/>
      <c r="L31" s="1"/>
      <c r="M31" s="4"/>
      <c r="N31" s="5"/>
      <c r="O31" s="4"/>
      <c r="P31" s="4"/>
      <c r="Q31" s="4"/>
      <c r="R31" s="4"/>
      <c r="S31" s="4"/>
    </row>
    <row r="32" spans="1:19" hidden="1" x14ac:dyDescent="0.25">
      <c r="A32" s="31" t="s">
        <v>50</v>
      </c>
      <c r="B32" s="6" t="s">
        <v>56</v>
      </c>
      <c r="C32" s="4">
        <f t="shared" si="4"/>
        <v>152026.38</v>
      </c>
      <c r="D32" s="4"/>
      <c r="E32" s="4">
        <v>152026.38</v>
      </c>
      <c r="F32" s="4"/>
      <c r="G32" s="4"/>
      <c r="H32" s="4"/>
      <c r="I32" s="4"/>
      <c r="J32" s="4"/>
      <c r="K32" s="4"/>
      <c r="L32" s="1"/>
      <c r="M32" s="4"/>
      <c r="N32" s="5"/>
      <c r="O32" s="4"/>
      <c r="P32" s="4"/>
      <c r="Q32" s="4"/>
      <c r="R32" s="4"/>
      <c r="S32" s="4"/>
    </row>
    <row r="33" spans="1:19" hidden="1" x14ac:dyDescent="0.25">
      <c r="A33" s="31" t="s">
        <v>33</v>
      </c>
      <c r="B33" s="6" t="s">
        <v>62</v>
      </c>
      <c r="C33" s="4">
        <f t="shared" si="4"/>
        <v>121812.7</v>
      </c>
      <c r="D33" s="4"/>
      <c r="E33" s="4">
        <v>121812.7</v>
      </c>
      <c r="F33" s="4"/>
      <c r="G33" s="4"/>
      <c r="H33" s="4"/>
      <c r="I33" s="4"/>
      <c r="J33" s="4"/>
      <c r="K33" s="4"/>
      <c r="L33" s="1"/>
      <c r="M33" s="4"/>
      <c r="N33" s="5"/>
      <c r="O33" s="4"/>
      <c r="P33" s="4"/>
      <c r="Q33" s="4"/>
      <c r="R33" s="4"/>
      <c r="S33" s="4"/>
    </row>
    <row r="34" spans="1:19" hidden="1" x14ac:dyDescent="0.25">
      <c r="A34" s="31" t="s">
        <v>52</v>
      </c>
      <c r="B34" s="6" t="s">
        <v>70</v>
      </c>
      <c r="C34" s="4">
        <f t="shared" si="4"/>
        <v>134834.70000000001</v>
      </c>
      <c r="D34" s="4"/>
      <c r="E34" s="4">
        <v>134834.70000000001</v>
      </c>
      <c r="F34" s="4"/>
      <c r="G34" s="4"/>
      <c r="H34" s="4"/>
      <c r="I34" s="4"/>
      <c r="J34" s="4"/>
      <c r="K34" s="4"/>
      <c r="L34" s="1"/>
      <c r="M34" s="4"/>
      <c r="N34" s="5"/>
      <c r="O34" s="4"/>
      <c r="P34" s="4"/>
      <c r="Q34" s="4"/>
      <c r="R34" s="4"/>
      <c r="S34" s="4"/>
    </row>
    <row r="35" spans="1:19" hidden="1" x14ac:dyDescent="0.25">
      <c r="A35" s="31" t="s">
        <v>34</v>
      </c>
      <c r="B35" s="6" t="s">
        <v>64</v>
      </c>
      <c r="C35" s="4">
        <f t="shared" si="4"/>
        <v>185427.07</v>
      </c>
      <c r="D35" s="4"/>
      <c r="E35" s="4">
        <v>185427.07</v>
      </c>
      <c r="F35" s="4"/>
      <c r="G35" s="4"/>
      <c r="H35" s="4"/>
      <c r="I35" s="4"/>
      <c r="J35" s="4"/>
      <c r="K35" s="4"/>
      <c r="L35" s="1"/>
      <c r="M35" s="4"/>
      <c r="N35" s="5"/>
      <c r="O35" s="4"/>
      <c r="P35" s="4"/>
      <c r="Q35" s="4"/>
      <c r="R35" s="4"/>
      <c r="S35" s="4"/>
    </row>
    <row r="36" spans="1:19" hidden="1" x14ac:dyDescent="0.25">
      <c r="A36" s="31" t="s">
        <v>1743</v>
      </c>
      <c r="B36" s="6" t="s">
        <v>66</v>
      </c>
      <c r="C36" s="4">
        <f t="shared" si="4"/>
        <v>121176.6</v>
      </c>
      <c r="D36" s="4"/>
      <c r="E36" s="4">
        <v>121176.59999999999</v>
      </c>
      <c r="F36" s="4"/>
      <c r="G36" s="4"/>
      <c r="H36" s="4"/>
      <c r="I36" s="4"/>
      <c r="J36" s="4"/>
      <c r="K36" s="4"/>
      <c r="L36" s="1"/>
      <c r="M36" s="4"/>
      <c r="N36" s="5"/>
      <c r="O36" s="4"/>
      <c r="P36" s="4"/>
      <c r="Q36" s="4"/>
      <c r="R36" s="4"/>
      <c r="S36" s="4"/>
    </row>
    <row r="37" spans="1:19" hidden="1" x14ac:dyDescent="0.25">
      <c r="A37" s="31" t="s">
        <v>35</v>
      </c>
      <c r="B37" s="6" t="s">
        <v>68</v>
      </c>
      <c r="C37" s="4">
        <f t="shared" si="4"/>
        <v>161865.79</v>
      </c>
      <c r="D37" s="4"/>
      <c r="E37" s="4">
        <v>161865.79</v>
      </c>
      <c r="F37" s="4"/>
      <c r="G37" s="4"/>
      <c r="H37" s="4"/>
      <c r="I37" s="4"/>
      <c r="J37" s="4"/>
      <c r="K37" s="4"/>
      <c r="L37" s="1"/>
      <c r="M37" s="4"/>
      <c r="N37" s="5"/>
      <c r="O37" s="4"/>
      <c r="P37" s="4"/>
      <c r="Q37" s="4"/>
      <c r="R37" s="4"/>
      <c r="S37" s="4"/>
    </row>
    <row r="38" spans="1:19" hidden="1" x14ac:dyDescent="0.25">
      <c r="A38" s="31" t="s">
        <v>1744</v>
      </c>
      <c r="B38" s="6" t="s">
        <v>72</v>
      </c>
      <c r="C38" s="4">
        <f t="shared" si="4"/>
        <v>530080.64</v>
      </c>
      <c r="D38" s="4"/>
      <c r="E38" s="4">
        <v>530080.64</v>
      </c>
      <c r="F38" s="4"/>
      <c r="G38" s="4"/>
      <c r="H38" s="4"/>
      <c r="I38" s="4"/>
      <c r="J38" s="4"/>
      <c r="K38" s="4"/>
      <c r="L38" s="1"/>
      <c r="M38" s="4"/>
      <c r="N38" s="5"/>
      <c r="O38" s="4"/>
      <c r="P38" s="4"/>
      <c r="Q38" s="4"/>
      <c r="R38" s="4"/>
      <c r="S38" s="4"/>
    </row>
    <row r="39" spans="1:19" hidden="1" x14ac:dyDescent="0.25">
      <c r="A39" s="31" t="s">
        <v>1745</v>
      </c>
      <c r="B39" s="6" t="s">
        <v>74</v>
      </c>
      <c r="C39" s="4">
        <f t="shared" si="4"/>
        <v>10546156.1</v>
      </c>
      <c r="D39" s="4">
        <f>ROUNDUP(SUM(F39+G39+H39+I39+J39+K39+M39+O39+P39+Q39+R39+S39)*0.0214,2)</f>
        <v>212632.13</v>
      </c>
      <c r="E39" s="4">
        <v>397443.23</v>
      </c>
      <c r="F39" s="4">
        <v>1915587.26</v>
      </c>
      <c r="G39" s="4"/>
      <c r="H39" s="4"/>
      <c r="I39" s="4"/>
      <c r="J39" s="4"/>
      <c r="K39" s="4"/>
      <c r="L39" s="1">
        <v>2</v>
      </c>
      <c r="M39" s="4">
        <v>8020493.4800000004</v>
      </c>
      <c r="N39" s="5"/>
      <c r="O39" s="4"/>
      <c r="P39" s="4"/>
      <c r="Q39" s="4"/>
      <c r="R39" s="4"/>
      <c r="S39" s="4"/>
    </row>
    <row r="40" spans="1:19" hidden="1" x14ac:dyDescent="0.25">
      <c r="A40" s="31" t="s">
        <v>1746</v>
      </c>
      <c r="B40" s="6" t="s">
        <v>76</v>
      </c>
      <c r="C40" s="4">
        <f t="shared" si="4"/>
        <v>193617.51</v>
      </c>
      <c r="D40" s="4"/>
      <c r="E40" s="4">
        <v>193617.51</v>
      </c>
      <c r="F40" s="4"/>
      <c r="G40" s="4"/>
      <c r="H40" s="4"/>
      <c r="I40" s="4"/>
      <c r="J40" s="4"/>
      <c r="K40" s="4"/>
      <c r="L40" s="1"/>
      <c r="M40" s="4"/>
      <c r="N40" s="5"/>
      <c r="O40" s="4"/>
      <c r="P40" s="4"/>
      <c r="Q40" s="4"/>
      <c r="R40" s="4"/>
      <c r="S40" s="4"/>
    </row>
    <row r="41" spans="1:19" hidden="1" x14ac:dyDescent="0.25">
      <c r="A41" s="31" t="s">
        <v>1747</v>
      </c>
      <c r="B41" s="6" t="s">
        <v>86</v>
      </c>
      <c r="C41" s="4">
        <f t="shared" si="4"/>
        <v>493922.95</v>
      </c>
      <c r="D41" s="4"/>
      <c r="E41" s="4">
        <v>493922.95</v>
      </c>
      <c r="F41" s="4"/>
      <c r="G41" s="4"/>
      <c r="H41" s="4"/>
      <c r="I41" s="4"/>
      <c r="J41" s="4"/>
      <c r="K41" s="4"/>
      <c r="L41" s="1"/>
      <c r="M41" s="4"/>
      <c r="N41" s="5"/>
      <c r="O41" s="4"/>
      <c r="P41" s="4"/>
      <c r="Q41" s="4"/>
      <c r="R41" s="4"/>
      <c r="S41" s="4"/>
    </row>
    <row r="42" spans="1:19" hidden="1" x14ac:dyDescent="0.25">
      <c r="A42" s="31" t="s">
        <v>1748</v>
      </c>
      <c r="B42" s="6" t="s">
        <v>88</v>
      </c>
      <c r="C42" s="4">
        <f t="shared" si="4"/>
        <v>1134161.5</v>
      </c>
      <c r="D42" s="4"/>
      <c r="E42" s="4">
        <v>1134161.5</v>
      </c>
      <c r="F42" s="4"/>
      <c r="G42" s="4"/>
      <c r="H42" s="4"/>
      <c r="I42" s="4"/>
      <c r="J42" s="4"/>
      <c r="K42" s="4"/>
      <c r="L42" s="1"/>
      <c r="M42" s="4"/>
      <c r="N42" s="5"/>
      <c r="O42" s="4"/>
      <c r="P42" s="4"/>
      <c r="Q42" s="4"/>
      <c r="R42" s="4"/>
      <c r="S42" s="4"/>
    </row>
    <row r="43" spans="1:19" hidden="1" x14ac:dyDescent="0.25">
      <c r="A43" s="31" t="s">
        <v>1749</v>
      </c>
      <c r="B43" s="6" t="s">
        <v>78</v>
      </c>
      <c r="C43" s="4">
        <f t="shared" si="4"/>
        <v>490258.46</v>
      </c>
      <c r="D43" s="4"/>
      <c r="E43" s="4">
        <v>490258.46</v>
      </c>
      <c r="F43" s="4"/>
      <c r="G43" s="4"/>
      <c r="H43" s="4"/>
      <c r="I43" s="4"/>
      <c r="J43" s="4"/>
      <c r="K43" s="4"/>
      <c r="L43" s="1"/>
      <c r="M43" s="4"/>
      <c r="N43" s="5"/>
      <c r="O43" s="4"/>
      <c r="P43" s="4"/>
      <c r="Q43" s="4"/>
      <c r="R43" s="4"/>
      <c r="S43" s="4"/>
    </row>
    <row r="44" spans="1:19" hidden="1" x14ac:dyDescent="0.25">
      <c r="A44" s="31" t="s">
        <v>1750</v>
      </c>
      <c r="B44" s="6" t="s">
        <v>90</v>
      </c>
      <c r="C44" s="4">
        <f t="shared" si="4"/>
        <v>478342.98</v>
      </c>
      <c r="D44" s="4"/>
      <c r="E44" s="4">
        <v>478342.98</v>
      </c>
      <c r="F44" s="4"/>
      <c r="G44" s="4"/>
      <c r="H44" s="4"/>
      <c r="I44" s="4"/>
      <c r="J44" s="4"/>
      <c r="K44" s="4"/>
      <c r="L44" s="1"/>
      <c r="M44" s="4"/>
      <c r="N44" s="5"/>
      <c r="O44" s="4"/>
      <c r="P44" s="4"/>
      <c r="Q44" s="4"/>
      <c r="R44" s="4"/>
      <c r="S44" s="4"/>
    </row>
    <row r="45" spans="1:19" hidden="1" x14ac:dyDescent="0.25">
      <c r="A45" s="31" t="s">
        <v>1751</v>
      </c>
      <c r="B45" s="6" t="s">
        <v>92</v>
      </c>
      <c r="C45" s="4">
        <f t="shared" si="4"/>
        <v>281654.84999999998</v>
      </c>
      <c r="D45" s="4"/>
      <c r="E45" s="4">
        <v>281654.85000000003</v>
      </c>
      <c r="F45" s="4"/>
      <c r="G45" s="4"/>
      <c r="H45" s="4"/>
      <c r="I45" s="4"/>
      <c r="J45" s="4"/>
      <c r="K45" s="4"/>
      <c r="L45" s="1"/>
      <c r="M45" s="4"/>
      <c r="N45" s="5"/>
      <c r="O45" s="4"/>
      <c r="P45" s="4"/>
      <c r="Q45" s="4"/>
      <c r="R45" s="4"/>
      <c r="S45" s="4"/>
    </row>
    <row r="46" spans="1:19" hidden="1" x14ac:dyDescent="0.25">
      <c r="A46" s="31" t="s">
        <v>1752</v>
      </c>
      <c r="B46" s="6" t="s">
        <v>98</v>
      </c>
      <c r="C46" s="4">
        <f t="shared" si="4"/>
        <v>203392.21</v>
      </c>
      <c r="D46" s="4"/>
      <c r="E46" s="4">
        <v>203392.21000000002</v>
      </c>
      <c r="F46" s="4"/>
      <c r="G46" s="4"/>
      <c r="H46" s="4"/>
      <c r="I46" s="4"/>
      <c r="J46" s="4"/>
      <c r="K46" s="4"/>
      <c r="L46" s="1"/>
      <c r="M46" s="4"/>
      <c r="N46" s="5"/>
      <c r="O46" s="4"/>
      <c r="P46" s="4"/>
      <c r="Q46" s="4"/>
      <c r="R46" s="4"/>
      <c r="S46" s="4"/>
    </row>
    <row r="47" spans="1:19" hidden="1" x14ac:dyDescent="0.25">
      <c r="A47" s="31" t="s">
        <v>1753</v>
      </c>
      <c r="B47" s="6" t="s">
        <v>80</v>
      </c>
      <c r="C47" s="4">
        <f t="shared" si="4"/>
        <v>1231583.73</v>
      </c>
      <c r="D47" s="4"/>
      <c r="E47" s="4">
        <v>1231583.73</v>
      </c>
      <c r="F47" s="4"/>
      <c r="G47" s="4"/>
      <c r="H47" s="4"/>
      <c r="I47" s="4"/>
      <c r="J47" s="4"/>
      <c r="K47" s="4"/>
      <c r="L47" s="1"/>
      <c r="M47" s="4"/>
      <c r="N47" s="5"/>
      <c r="O47" s="4"/>
      <c r="P47" s="4"/>
      <c r="Q47" s="4"/>
      <c r="R47" s="4"/>
      <c r="S47" s="4"/>
    </row>
    <row r="48" spans="1:19" hidden="1" x14ac:dyDescent="0.25">
      <c r="A48" s="31" t="s">
        <v>1754</v>
      </c>
      <c r="B48" s="6" t="s">
        <v>100</v>
      </c>
      <c r="C48" s="4">
        <f t="shared" si="4"/>
        <v>831656.43</v>
      </c>
      <c r="D48" s="4"/>
      <c r="E48" s="4">
        <v>831656.43</v>
      </c>
      <c r="F48" s="4"/>
      <c r="G48" s="4"/>
      <c r="H48" s="4"/>
      <c r="I48" s="4"/>
      <c r="J48" s="4"/>
      <c r="K48" s="4"/>
      <c r="L48" s="1"/>
      <c r="M48" s="4"/>
      <c r="N48" s="5"/>
      <c r="O48" s="4"/>
      <c r="P48" s="4"/>
      <c r="Q48" s="4"/>
      <c r="R48" s="4"/>
      <c r="S48" s="4"/>
    </row>
    <row r="49" spans="1:19" hidden="1" x14ac:dyDescent="0.25">
      <c r="A49" s="31" t="s">
        <v>1755</v>
      </c>
      <c r="B49" s="6" t="s">
        <v>102</v>
      </c>
      <c r="C49" s="4">
        <f t="shared" si="4"/>
        <v>541644.06999999995</v>
      </c>
      <c r="D49" s="4"/>
      <c r="E49" s="4">
        <v>541644.07000000007</v>
      </c>
      <c r="F49" s="4"/>
      <c r="G49" s="4"/>
      <c r="H49" s="4"/>
      <c r="I49" s="4"/>
      <c r="J49" s="4"/>
      <c r="K49" s="4"/>
      <c r="L49" s="1"/>
      <c r="M49" s="4"/>
      <c r="N49" s="5"/>
      <c r="O49" s="4"/>
      <c r="P49" s="4"/>
      <c r="Q49" s="4"/>
      <c r="R49" s="4"/>
      <c r="S49" s="4"/>
    </row>
    <row r="50" spans="1:19" hidden="1" x14ac:dyDescent="0.25">
      <c r="A50" s="31" t="s">
        <v>1756</v>
      </c>
      <c r="B50" s="6" t="s">
        <v>104</v>
      </c>
      <c r="C50" s="4">
        <f t="shared" si="4"/>
        <v>223285.29</v>
      </c>
      <c r="D50" s="4"/>
      <c r="E50" s="4">
        <v>223285.29</v>
      </c>
      <c r="F50" s="4"/>
      <c r="G50" s="4"/>
      <c r="H50" s="4"/>
      <c r="I50" s="4"/>
      <c r="J50" s="4"/>
      <c r="K50" s="4"/>
      <c r="L50" s="1"/>
      <c r="M50" s="4"/>
      <c r="N50" s="5"/>
      <c r="O50" s="4"/>
      <c r="P50" s="4"/>
      <c r="Q50" s="4"/>
      <c r="R50" s="4"/>
      <c r="S50" s="4"/>
    </row>
    <row r="51" spans="1:19" hidden="1" x14ac:dyDescent="0.25">
      <c r="A51" s="31" t="s">
        <v>1757</v>
      </c>
      <c r="B51" s="6" t="s">
        <v>106</v>
      </c>
      <c r="C51" s="4">
        <f t="shared" si="4"/>
        <v>268419.94</v>
      </c>
      <c r="D51" s="4"/>
      <c r="E51" s="4">
        <v>268419.94</v>
      </c>
      <c r="F51" s="4"/>
      <c r="G51" s="4"/>
      <c r="H51" s="4"/>
      <c r="I51" s="4"/>
      <c r="J51" s="4"/>
      <c r="K51" s="4"/>
      <c r="L51" s="1"/>
      <c r="M51" s="4"/>
      <c r="N51" s="5"/>
      <c r="O51" s="4"/>
      <c r="P51" s="4"/>
      <c r="Q51" s="4"/>
      <c r="R51" s="4"/>
      <c r="S51" s="4"/>
    </row>
    <row r="52" spans="1:19" hidden="1" x14ac:dyDescent="0.25">
      <c r="A52" s="31" t="s">
        <v>1758</v>
      </c>
      <c r="B52" s="6" t="s">
        <v>108</v>
      </c>
      <c r="C52" s="4">
        <f t="shared" si="4"/>
        <v>437158.08</v>
      </c>
      <c r="D52" s="4"/>
      <c r="E52" s="4">
        <v>437158.08</v>
      </c>
      <c r="F52" s="4"/>
      <c r="G52" s="4"/>
      <c r="H52" s="4"/>
      <c r="I52" s="4"/>
      <c r="J52" s="4"/>
      <c r="K52" s="4"/>
      <c r="L52" s="1"/>
      <c r="M52" s="4"/>
      <c r="N52" s="5"/>
      <c r="O52" s="4"/>
      <c r="P52" s="4"/>
      <c r="Q52" s="4"/>
      <c r="R52" s="4"/>
      <c r="S52" s="4"/>
    </row>
    <row r="53" spans="1:19" hidden="1" x14ac:dyDescent="0.25">
      <c r="A53" s="31" t="s">
        <v>1759</v>
      </c>
      <c r="B53" s="6" t="s">
        <v>110</v>
      </c>
      <c r="C53" s="4">
        <f t="shared" si="4"/>
        <v>830373.88</v>
      </c>
      <c r="D53" s="4"/>
      <c r="E53" s="4">
        <v>830373.88</v>
      </c>
      <c r="F53" s="4"/>
      <c r="G53" s="4"/>
      <c r="H53" s="4"/>
      <c r="I53" s="4"/>
      <c r="J53" s="4"/>
      <c r="K53" s="4"/>
      <c r="L53" s="1"/>
      <c r="M53" s="4"/>
      <c r="N53" s="5"/>
      <c r="O53" s="4"/>
      <c r="P53" s="4"/>
      <c r="Q53" s="4"/>
      <c r="R53" s="4"/>
      <c r="S53" s="4"/>
    </row>
    <row r="54" spans="1:19" hidden="1" x14ac:dyDescent="0.25">
      <c r="A54" s="31" t="s">
        <v>1760</v>
      </c>
      <c r="B54" s="6" t="s">
        <v>112</v>
      </c>
      <c r="C54" s="4">
        <f t="shared" si="4"/>
        <v>490111.34</v>
      </c>
      <c r="D54" s="4"/>
      <c r="E54" s="4">
        <v>490111.34</v>
      </c>
      <c r="F54" s="4"/>
      <c r="G54" s="4"/>
      <c r="H54" s="4"/>
      <c r="I54" s="4"/>
      <c r="J54" s="4"/>
      <c r="K54" s="4"/>
      <c r="L54" s="1"/>
      <c r="M54" s="4"/>
      <c r="N54" s="5"/>
      <c r="O54" s="4"/>
      <c r="P54" s="4"/>
      <c r="Q54" s="4"/>
      <c r="R54" s="4"/>
      <c r="S54" s="4"/>
    </row>
    <row r="55" spans="1:19" hidden="1" x14ac:dyDescent="0.25">
      <c r="A55" s="31" t="s">
        <v>1761</v>
      </c>
      <c r="B55" s="6" t="s">
        <v>114</v>
      </c>
      <c r="C55" s="4">
        <f t="shared" si="4"/>
        <v>152201.38</v>
      </c>
      <c r="D55" s="4"/>
      <c r="E55" s="4">
        <v>152201.38</v>
      </c>
      <c r="F55" s="4"/>
      <c r="G55" s="4"/>
      <c r="H55" s="4"/>
      <c r="I55" s="4"/>
      <c r="J55" s="4"/>
      <c r="K55" s="4"/>
      <c r="L55" s="1"/>
      <c r="M55" s="4"/>
      <c r="N55" s="5"/>
      <c r="O55" s="4"/>
      <c r="P55" s="4"/>
      <c r="Q55" s="4"/>
      <c r="R55" s="4"/>
      <c r="S55" s="4"/>
    </row>
    <row r="56" spans="1:19" hidden="1" x14ac:dyDescent="0.25">
      <c r="A56" s="31" t="s">
        <v>1762</v>
      </c>
      <c r="B56" s="6" t="s">
        <v>82</v>
      </c>
      <c r="C56" s="4">
        <f t="shared" si="4"/>
        <v>496141.42</v>
      </c>
      <c r="D56" s="4"/>
      <c r="E56" s="4">
        <v>496141.42</v>
      </c>
      <c r="F56" s="4"/>
      <c r="G56" s="4"/>
      <c r="H56" s="4"/>
      <c r="I56" s="4"/>
      <c r="J56" s="4"/>
      <c r="K56" s="4"/>
      <c r="L56" s="1"/>
      <c r="M56" s="4"/>
      <c r="N56" s="5"/>
      <c r="O56" s="4"/>
      <c r="P56" s="4"/>
      <c r="Q56" s="4"/>
      <c r="R56" s="4"/>
      <c r="S56" s="4"/>
    </row>
    <row r="57" spans="1:19" hidden="1" x14ac:dyDescent="0.25">
      <c r="A57" s="31" t="s">
        <v>1763</v>
      </c>
      <c r="B57" s="6" t="s">
        <v>116</v>
      </c>
      <c r="C57" s="4">
        <f t="shared" si="4"/>
        <v>1142124.18</v>
      </c>
      <c r="D57" s="4"/>
      <c r="E57" s="4">
        <v>1142124.18</v>
      </c>
      <c r="F57" s="4"/>
      <c r="G57" s="4"/>
      <c r="H57" s="4"/>
      <c r="I57" s="4"/>
      <c r="J57" s="4"/>
      <c r="K57" s="4"/>
      <c r="L57" s="1"/>
      <c r="M57" s="4"/>
      <c r="N57" s="5"/>
      <c r="O57" s="4"/>
      <c r="P57" s="4"/>
      <c r="Q57" s="4"/>
      <c r="R57" s="4"/>
      <c r="S57" s="4"/>
    </row>
    <row r="58" spans="1:19" hidden="1" x14ac:dyDescent="0.25">
      <c r="A58" s="31" t="s">
        <v>1764</v>
      </c>
      <c r="B58" s="6" t="s">
        <v>84</v>
      </c>
      <c r="C58" s="4">
        <f t="shared" si="4"/>
        <v>1227757.24</v>
      </c>
      <c r="D58" s="4"/>
      <c r="E58" s="4">
        <v>1227757.24</v>
      </c>
      <c r="F58" s="4"/>
      <c r="G58" s="4"/>
      <c r="H58" s="4"/>
      <c r="I58" s="4"/>
      <c r="J58" s="4"/>
      <c r="K58" s="4"/>
      <c r="L58" s="1"/>
      <c r="M58" s="4"/>
      <c r="N58" s="5"/>
      <c r="O58" s="4"/>
      <c r="P58" s="4"/>
      <c r="Q58" s="4"/>
      <c r="R58" s="4"/>
      <c r="S58" s="4"/>
    </row>
    <row r="59" spans="1:19" hidden="1" x14ac:dyDescent="0.25">
      <c r="A59" s="31" t="s">
        <v>55</v>
      </c>
      <c r="B59" s="6" t="s">
        <v>124</v>
      </c>
      <c r="C59" s="4">
        <f t="shared" si="4"/>
        <v>8512951.7899999991</v>
      </c>
      <c r="D59" s="4">
        <f>ROUNDUP(SUM(F59+G59+H59+I59+J59+K59+M59+O59+P59+Q59+R59+S59)*0.0214,2)</f>
        <v>171638.57</v>
      </c>
      <c r="E59" s="4">
        <v>320819.74</v>
      </c>
      <c r="F59" s="4"/>
      <c r="G59" s="4"/>
      <c r="H59" s="4"/>
      <c r="I59" s="4"/>
      <c r="J59" s="4"/>
      <c r="K59" s="4"/>
      <c r="L59" s="1">
        <v>2</v>
      </c>
      <c r="M59" s="4">
        <v>8020493.4800000004</v>
      </c>
      <c r="N59" s="5"/>
      <c r="O59" s="4"/>
      <c r="P59" s="4"/>
      <c r="Q59" s="4"/>
      <c r="R59" s="4"/>
      <c r="S59" s="4"/>
    </row>
    <row r="60" spans="1:19" hidden="1" x14ac:dyDescent="0.25">
      <c r="A60" s="31" t="s">
        <v>57</v>
      </c>
      <c r="B60" s="6" t="s">
        <v>128</v>
      </c>
      <c r="C60" s="4">
        <f t="shared" si="4"/>
        <v>215600.34</v>
      </c>
      <c r="D60" s="4"/>
      <c r="E60" s="4">
        <v>215600.34</v>
      </c>
      <c r="F60" s="4"/>
      <c r="G60" s="4"/>
      <c r="H60" s="4"/>
      <c r="I60" s="4"/>
      <c r="J60" s="4"/>
      <c r="K60" s="4"/>
      <c r="L60" s="1"/>
      <c r="M60" s="4"/>
      <c r="N60" s="5"/>
      <c r="O60" s="4"/>
      <c r="P60" s="4"/>
      <c r="Q60" s="4"/>
      <c r="R60" s="4"/>
      <c r="S60" s="4"/>
    </row>
    <row r="61" spans="1:19" hidden="1" x14ac:dyDescent="0.25">
      <c r="A61" s="31" t="s">
        <v>59</v>
      </c>
      <c r="B61" s="6" t="s">
        <v>130</v>
      </c>
      <c r="C61" s="4">
        <f t="shared" si="4"/>
        <v>1015077.92</v>
      </c>
      <c r="D61" s="4"/>
      <c r="E61" s="4">
        <v>1015077.92</v>
      </c>
      <c r="F61" s="4"/>
      <c r="G61" s="4"/>
      <c r="H61" s="4"/>
      <c r="I61" s="4"/>
      <c r="J61" s="4"/>
      <c r="K61" s="4"/>
      <c r="L61" s="1"/>
      <c r="M61" s="4"/>
      <c r="N61" s="5"/>
      <c r="O61" s="4"/>
      <c r="P61" s="4"/>
      <c r="Q61" s="4"/>
      <c r="R61" s="4"/>
      <c r="S61" s="4"/>
    </row>
    <row r="62" spans="1:19" hidden="1" x14ac:dyDescent="0.25">
      <c r="A62" s="31" t="s">
        <v>61</v>
      </c>
      <c r="B62" s="6" t="s">
        <v>132</v>
      </c>
      <c r="C62" s="4">
        <f t="shared" ref="C62:C81" si="5">ROUNDUP(SUM(D62+E62+F62+G62+H62+I62+J62+K62+M62+O62+P62+Q62+R62+S62),2)</f>
        <v>1192607.82</v>
      </c>
      <c r="D62" s="4"/>
      <c r="E62" s="4">
        <v>1192607.82</v>
      </c>
      <c r="F62" s="4"/>
      <c r="G62" s="4"/>
      <c r="H62" s="4"/>
      <c r="I62" s="4"/>
      <c r="J62" s="4"/>
      <c r="K62" s="4"/>
      <c r="L62" s="1"/>
      <c r="M62" s="4"/>
      <c r="N62" s="5"/>
      <c r="O62" s="4"/>
      <c r="P62" s="4"/>
      <c r="Q62" s="4"/>
      <c r="R62" s="4"/>
      <c r="S62" s="4"/>
    </row>
    <row r="63" spans="1:19" hidden="1" x14ac:dyDescent="0.25">
      <c r="A63" s="31" t="s">
        <v>63</v>
      </c>
      <c r="B63" s="6" t="s">
        <v>134</v>
      </c>
      <c r="C63" s="4">
        <f t="shared" si="5"/>
        <v>700429.25</v>
      </c>
      <c r="D63" s="4"/>
      <c r="E63" s="4">
        <v>700429.25</v>
      </c>
      <c r="F63" s="4"/>
      <c r="G63" s="4"/>
      <c r="H63" s="4"/>
      <c r="I63" s="4"/>
      <c r="J63" s="4"/>
      <c r="K63" s="4"/>
      <c r="L63" s="1"/>
      <c r="M63" s="4"/>
      <c r="N63" s="5"/>
      <c r="O63" s="4"/>
      <c r="P63" s="4"/>
      <c r="Q63" s="4"/>
      <c r="R63" s="4"/>
      <c r="S63" s="4"/>
    </row>
    <row r="64" spans="1:19" hidden="1" x14ac:dyDescent="0.25">
      <c r="A64" s="31" t="s">
        <v>65</v>
      </c>
      <c r="B64" s="6" t="s">
        <v>136</v>
      </c>
      <c r="C64" s="4">
        <f t="shared" si="5"/>
        <v>698087.66</v>
      </c>
      <c r="D64" s="4"/>
      <c r="E64" s="4">
        <v>698087.66</v>
      </c>
      <c r="F64" s="4"/>
      <c r="G64" s="4"/>
      <c r="H64" s="4"/>
      <c r="I64" s="4"/>
      <c r="J64" s="4"/>
      <c r="K64" s="4"/>
      <c r="L64" s="1"/>
      <c r="M64" s="4"/>
      <c r="N64" s="5"/>
      <c r="O64" s="4"/>
      <c r="P64" s="4"/>
      <c r="Q64" s="4"/>
      <c r="R64" s="4"/>
      <c r="S64" s="4"/>
    </row>
    <row r="65" spans="1:19" hidden="1" x14ac:dyDescent="0.25">
      <c r="A65" s="31" t="s">
        <v>67</v>
      </c>
      <c r="B65" s="6" t="s">
        <v>138</v>
      </c>
      <c r="C65" s="4">
        <f t="shared" si="5"/>
        <v>700310.4</v>
      </c>
      <c r="D65" s="4"/>
      <c r="E65" s="4">
        <v>700310.4</v>
      </c>
      <c r="F65" s="4"/>
      <c r="G65" s="4"/>
      <c r="H65" s="4"/>
      <c r="I65" s="4"/>
      <c r="J65" s="4"/>
      <c r="K65" s="4"/>
      <c r="L65" s="1"/>
      <c r="M65" s="4"/>
      <c r="N65" s="5"/>
      <c r="O65" s="4"/>
      <c r="P65" s="4"/>
      <c r="Q65" s="4"/>
      <c r="R65" s="4"/>
      <c r="S65" s="4"/>
    </row>
    <row r="66" spans="1:19" hidden="1" x14ac:dyDescent="0.25">
      <c r="A66" s="31" t="s">
        <v>69</v>
      </c>
      <c r="B66" s="6" t="s">
        <v>140</v>
      </c>
      <c r="C66" s="4">
        <f t="shared" si="5"/>
        <v>495957.96</v>
      </c>
      <c r="D66" s="4"/>
      <c r="E66" s="4">
        <v>495957.96</v>
      </c>
      <c r="F66" s="4"/>
      <c r="G66" s="4"/>
      <c r="H66" s="4"/>
      <c r="I66" s="4"/>
      <c r="J66" s="4"/>
      <c r="K66" s="4"/>
      <c r="L66" s="1"/>
      <c r="M66" s="4"/>
      <c r="N66" s="5"/>
      <c r="O66" s="4"/>
      <c r="P66" s="4"/>
      <c r="Q66" s="4"/>
      <c r="R66" s="4"/>
      <c r="S66" s="4"/>
    </row>
    <row r="67" spans="1:19" hidden="1" x14ac:dyDescent="0.25">
      <c r="A67" s="31" t="s">
        <v>71</v>
      </c>
      <c r="B67" s="6" t="s">
        <v>126</v>
      </c>
      <c r="C67" s="4">
        <f t="shared" si="5"/>
        <v>896834.34</v>
      </c>
      <c r="D67" s="4"/>
      <c r="E67" s="4">
        <v>896834.34</v>
      </c>
      <c r="F67" s="4"/>
      <c r="G67" s="4"/>
      <c r="H67" s="4"/>
      <c r="I67" s="4"/>
      <c r="J67" s="4"/>
      <c r="K67" s="4"/>
      <c r="L67" s="1"/>
      <c r="M67" s="4"/>
      <c r="N67" s="5"/>
      <c r="O67" s="4"/>
      <c r="P67" s="4"/>
      <c r="Q67" s="4"/>
      <c r="R67" s="4"/>
      <c r="S67" s="4"/>
    </row>
    <row r="68" spans="1:19" hidden="1" x14ac:dyDescent="0.25">
      <c r="A68" s="31" t="s">
        <v>73</v>
      </c>
      <c r="B68" s="6" t="s">
        <v>142</v>
      </c>
      <c r="C68" s="4">
        <f t="shared" si="5"/>
        <v>305216.40999999997</v>
      </c>
      <c r="D68" s="4"/>
      <c r="E68" s="4">
        <v>305216.41000000003</v>
      </c>
      <c r="F68" s="4"/>
      <c r="G68" s="4"/>
      <c r="H68" s="4"/>
      <c r="I68" s="4"/>
      <c r="J68" s="4"/>
      <c r="K68" s="4"/>
      <c r="L68" s="1"/>
      <c r="M68" s="4"/>
      <c r="N68" s="5"/>
      <c r="O68" s="4"/>
      <c r="P68" s="4"/>
      <c r="Q68" s="4"/>
      <c r="R68" s="4"/>
      <c r="S68" s="4"/>
    </row>
    <row r="69" spans="1:19" hidden="1" x14ac:dyDescent="0.25">
      <c r="A69" s="31" t="s">
        <v>75</v>
      </c>
      <c r="B69" s="6" t="s">
        <v>146</v>
      </c>
      <c r="C69" s="4">
        <f t="shared" si="5"/>
        <v>1125895.08</v>
      </c>
      <c r="D69" s="4"/>
      <c r="E69" s="4">
        <v>1125895.08</v>
      </c>
      <c r="F69" s="4"/>
      <c r="G69" s="4"/>
      <c r="H69" s="4"/>
      <c r="I69" s="4"/>
      <c r="J69" s="4"/>
      <c r="K69" s="4"/>
      <c r="L69" s="1"/>
      <c r="M69" s="4"/>
      <c r="N69" s="5"/>
      <c r="O69" s="4"/>
      <c r="P69" s="4"/>
      <c r="Q69" s="4"/>
      <c r="R69" s="4"/>
      <c r="S69" s="4"/>
    </row>
    <row r="70" spans="1:19" hidden="1" x14ac:dyDescent="0.25">
      <c r="A70" s="31" t="s">
        <v>77</v>
      </c>
      <c r="B70" s="6" t="s">
        <v>148</v>
      </c>
      <c r="C70" s="4">
        <f t="shared" si="5"/>
        <v>128268.64</v>
      </c>
      <c r="D70" s="4"/>
      <c r="E70" s="4">
        <v>128268.64</v>
      </c>
      <c r="F70" s="4"/>
      <c r="G70" s="4"/>
      <c r="H70" s="4"/>
      <c r="I70" s="4"/>
      <c r="J70" s="4"/>
      <c r="K70" s="4"/>
      <c r="L70" s="1"/>
      <c r="M70" s="4"/>
      <c r="N70" s="5"/>
      <c r="O70" s="4"/>
      <c r="P70" s="4"/>
      <c r="Q70" s="4"/>
      <c r="R70" s="4"/>
      <c r="S70" s="4"/>
    </row>
    <row r="71" spans="1:19" hidden="1" x14ac:dyDescent="0.25">
      <c r="A71" s="31" t="s">
        <v>79</v>
      </c>
      <c r="B71" s="6" t="s">
        <v>150</v>
      </c>
      <c r="C71" s="4">
        <f t="shared" si="5"/>
        <v>1133122.24</v>
      </c>
      <c r="D71" s="4"/>
      <c r="E71" s="4">
        <v>1133122.24</v>
      </c>
      <c r="F71" s="4"/>
      <c r="G71" s="4"/>
      <c r="H71" s="4"/>
      <c r="I71" s="4"/>
      <c r="J71" s="4"/>
      <c r="K71" s="4"/>
      <c r="L71" s="1"/>
      <c r="M71" s="4"/>
      <c r="N71" s="5"/>
      <c r="O71" s="4"/>
      <c r="P71" s="4"/>
      <c r="Q71" s="4"/>
      <c r="R71" s="4"/>
      <c r="S71" s="4"/>
    </row>
    <row r="72" spans="1:19" hidden="1" x14ac:dyDescent="0.25">
      <c r="A72" s="31" t="s">
        <v>81</v>
      </c>
      <c r="B72" s="6" t="s">
        <v>152</v>
      </c>
      <c r="C72" s="4">
        <f t="shared" si="5"/>
        <v>1134581.3700000001</v>
      </c>
      <c r="D72" s="4"/>
      <c r="E72" s="4">
        <v>1134581.3700000001</v>
      </c>
      <c r="F72" s="4"/>
      <c r="G72" s="4"/>
      <c r="H72" s="4"/>
      <c r="I72" s="4"/>
      <c r="J72" s="4"/>
      <c r="K72" s="4"/>
      <c r="L72" s="1"/>
      <c r="M72" s="4"/>
      <c r="N72" s="5"/>
      <c r="O72" s="4"/>
      <c r="P72" s="4"/>
      <c r="Q72" s="4"/>
      <c r="R72" s="4"/>
      <c r="S72" s="4"/>
    </row>
    <row r="73" spans="1:19" hidden="1" x14ac:dyDescent="0.25">
      <c r="A73" s="31" t="s">
        <v>83</v>
      </c>
      <c r="B73" s="6" t="s">
        <v>154</v>
      </c>
      <c r="C73" s="4">
        <f t="shared" si="5"/>
        <v>539426.97</v>
      </c>
      <c r="D73" s="4"/>
      <c r="E73" s="4">
        <v>539426.97</v>
      </c>
      <c r="F73" s="4"/>
      <c r="G73" s="4"/>
      <c r="H73" s="4"/>
      <c r="I73" s="4"/>
      <c r="J73" s="4"/>
      <c r="K73" s="4"/>
      <c r="L73" s="1"/>
      <c r="M73" s="4"/>
      <c r="N73" s="5"/>
      <c r="O73" s="4"/>
      <c r="P73" s="4"/>
      <c r="Q73" s="4"/>
      <c r="R73" s="4"/>
      <c r="S73" s="4"/>
    </row>
    <row r="74" spans="1:19" hidden="1" x14ac:dyDescent="0.25">
      <c r="A74" s="31" t="s">
        <v>85</v>
      </c>
      <c r="B74" s="6" t="s">
        <v>156</v>
      </c>
      <c r="C74" s="4">
        <f t="shared" si="5"/>
        <v>267702.14</v>
      </c>
      <c r="D74" s="4"/>
      <c r="E74" s="4">
        <v>267702.14</v>
      </c>
      <c r="F74" s="4"/>
      <c r="G74" s="4"/>
      <c r="H74" s="4"/>
      <c r="I74" s="4"/>
      <c r="J74" s="4"/>
      <c r="K74" s="4"/>
      <c r="L74" s="1"/>
      <c r="M74" s="4"/>
      <c r="N74" s="5"/>
      <c r="O74" s="4"/>
      <c r="P74" s="4"/>
      <c r="Q74" s="4"/>
      <c r="R74" s="4"/>
      <c r="S74" s="4"/>
    </row>
    <row r="75" spans="1:19" hidden="1" x14ac:dyDescent="0.25">
      <c r="A75" s="31" t="s">
        <v>87</v>
      </c>
      <c r="B75" s="6" t="s">
        <v>158</v>
      </c>
      <c r="C75" s="4">
        <f t="shared" si="5"/>
        <v>439679.39</v>
      </c>
      <c r="D75" s="4"/>
      <c r="E75" s="4">
        <v>439679.39</v>
      </c>
      <c r="F75" s="4"/>
      <c r="G75" s="4"/>
      <c r="H75" s="4"/>
      <c r="I75" s="4"/>
      <c r="J75" s="4"/>
      <c r="K75" s="4"/>
      <c r="L75" s="1"/>
      <c r="M75" s="4"/>
      <c r="N75" s="5"/>
      <c r="O75" s="4"/>
      <c r="P75" s="4"/>
      <c r="Q75" s="4"/>
      <c r="R75" s="4"/>
      <c r="S75" s="4"/>
    </row>
    <row r="76" spans="1:19" hidden="1" x14ac:dyDescent="0.25">
      <c r="A76" s="31" t="s">
        <v>89</v>
      </c>
      <c r="B76" s="6" t="s">
        <v>160</v>
      </c>
      <c r="C76" s="4">
        <f t="shared" si="5"/>
        <v>507480.66</v>
      </c>
      <c r="D76" s="4"/>
      <c r="E76" s="4">
        <v>507480.66000000003</v>
      </c>
      <c r="F76" s="4"/>
      <c r="G76" s="4"/>
      <c r="H76" s="4"/>
      <c r="I76" s="4"/>
      <c r="J76" s="4"/>
      <c r="K76" s="4"/>
      <c r="L76" s="1"/>
      <c r="M76" s="4"/>
      <c r="N76" s="5"/>
      <c r="O76" s="4"/>
      <c r="P76" s="4"/>
      <c r="Q76" s="4"/>
      <c r="R76" s="4"/>
      <c r="S76" s="4"/>
    </row>
    <row r="77" spans="1:19" hidden="1" x14ac:dyDescent="0.25">
      <c r="A77" s="31" t="s">
        <v>91</v>
      </c>
      <c r="B77" s="6" t="s">
        <v>162</v>
      </c>
      <c r="C77" s="4">
        <f t="shared" si="5"/>
        <v>1157159.28</v>
      </c>
      <c r="D77" s="4"/>
      <c r="E77" s="4">
        <v>1157159.28</v>
      </c>
      <c r="F77" s="4"/>
      <c r="G77" s="4"/>
      <c r="H77" s="4"/>
      <c r="I77" s="4"/>
      <c r="J77" s="4"/>
      <c r="K77" s="4"/>
      <c r="L77" s="1"/>
      <c r="M77" s="4"/>
      <c r="N77" s="5"/>
      <c r="O77" s="4"/>
      <c r="P77" s="4"/>
      <c r="Q77" s="4"/>
      <c r="R77" s="4"/>
      <c r="S77" s="4"/>
    </row>
    <row r="78" spans="1:19" hidden="1" x14ac:dyDescent="0.25">
      <c r="A78" s="31" t="s">
        <v>93</v>
      </c>
      <c r="B78" s="6" t="s">
        <v>166</v>
      </c>
      <c r="C78" s="4">
        <f t="shared" si="5"/>
        <v>149544.29999999999</v>
      </c>
      <c r="D78" s="4"/>
      <c r="E78" s="4">
        <v>149544.30000000002</v>
      </c>
      <c r="F78" s="4"/>
      <c r="G78" s="4"/>
      <c r="H78" s="4"/>
      <c r="I78" s="4"/>
      <c r="J78" s="4"/>
      <c r="K78" s="4"/>
      <c r="L78" s="1"/>
      <c r="M78" s="4"/>
      <c r="N78" s="5"/>
      <c r="O78" s="4"/>
      <c r="P78" s="4"/>
      <c r="Q78" s="4"/>
      <c r="R78" s="4"/>
      <c r="S78" s="4"/>
    </row>
    <row r="79" spans="1:19" hidden="1" x14ac:dyDescent="0.25">
      <c r="A79" s="31" t="s">
        <v>95</v>
      </c>
      <c r="B79" s="6" t="s">
        <v>168</v>
      </c>
      <c r="C79" s="4">
        <f t="shared" si="5"/>
        <v>1164228.6100000001</v>
      </c>
      <c r="D79" s="4"/>
      <c r="E79" s="4">
        <v>1164228.6100000001</v>
      </c>
      <c r="F79" s="4"/>
      <c r="G79" s="4"/>
      <c r="H79" s="4"/>
      <c r="I79" s="4"/>
      <c r="J79" s="4"/>
      <c r="K79" s="4"/>
      <c r="L79" s="1"/>
      <c r="M79" s="4"/>
      <c r="N79" s="5"/>
      <c r="O79" s="4"/>
      <c r="P79" s="4"/>
      <c r="Q79" s="4"/>
      <c r="R79" s="4"/>
      <c r="S79" s="4"/>
    </row>
    <row r="80" spans="1:19" hidden="1" x14ac:dyDescent="0.25">
      <c r="A80" s="31" t="s">
        <v>97</v>
      </c>
      <c r="B80" s="6" t="s">
        <v>170</v>
      </c>
      <c r="C80" s="4">
        <f t="shared" si="5"/>
        <v>128810.76</v>
      </c>
      <c r="D80" s="4"/>
      <c r="E80" s="4">
        <v>128810.76</v>
      </c>
      <c r="F80" s="4"/>
      <c r="G80" s="4"/>
      <c r="H80" s="4"/>
      <c r="I80" s="4"/>
      <c r="J80" s="4"/>
      <c r="K80" s="4"/>
      <c r="L80" s="1"/>
      <c r="M80" s="4"/>
      <c r="N80" s="5"/>
      <c r="O80" s="4"/>
      <c r="P80" s="4"/>
      <c r="Q80" s="4"/>
      <c r="R80" s="4"/>
      <c r="S80" s="4"/>
    </row>
    <row r="81" spans="1:19" hidden="1" x14ac:dyDescent="0.25">
      <c r="A81" s="31" t="s">
        <v>99</v>
      </c>
      <c r="B81" s="6" t="s">
        <v>172</v>
      </c>
      <c r="C81" s="4">
        <f t="shared" si="5"/>
        <v>110452.99</v>
      </c>
      <c r="D81" s="4"/>
      <c r="E81" s="4">
        <v>110452.98999999999</v>
      </c>
      <c r="F81" s="4"/>
      <c r="G81" s="4"/>
      <c r="H81" s="4"/>
      <c r="I81" s="4"/>
      <c r="J81" s="4"/>
      <c r="K81" s="4"/>
      <c r="L81" s="1"/>
      <c r="M81" s="4"/>
      <c r="N81" s="5"/>
      <c r="O81" s="4"/>
      <c r="P81" s="4"/>
      <c r="Q81" s="4"/>
      <c r="R81" s="4"/>
      <c r="S81" s="4"/>
    </row>
    <row r="82" spans="1:19" hidden="1" x14ac:dyDescent="0.25">
      <c r="A82" s="47" t="s">
        <v>2003</v>
      </c>
      <c r="B82" s="47"/>
      <c r="C82" s="2">
        <f t="shared" ref="C82:M82" si="6">SUM(C30:C81)</f>
        <v>46466862.12999998</v>
      </c>
      <c r="D82" s="2">
        <f t="shared" si="6"/>
        <v>384270.7</v>
      </c>
      <c r="E82" s="2">
        <f t="shared" si="6"/>
        <v>28126017.210000001</v>
      </c>
      <c r="F82" s="2">
        <f t="shared" si="6"/>
        <v>1915587.26</v>
      </c>
      <c r="G82" s="2">
        <f t="shared" si="6"/>
        <v>0</v>
      </c>
      <c r="H82" s="2">
        <f t="shared" si="6"/>
        <v>0</v>
      </c>
      <c r="I82" s="2">
        <f t="shared" si="6"/>
        <v>0</v>
      </c>
      <c r="J82" s="2">
        <f t="shared" si="6"/>
        <v>0</v>
      </c>
      <c r="K82" s="2">
        <f t="shared" si="6"/>
        <v>0</v>
      </c>
      <c r="L82" s="17">
        <f t="shared" si="6"/>
        <v>4</v>
      </c>
      <c r="M82" s="2">
        <f t="shared" si="6"/>
        <v>16040986.960000001</v>
      </c>
      <c r="N82" s="2" t="s">
        <v>1742</v>
      </c>
      <c r="O82" s="2">
        <f>SUM(O30:O81)</f>
        <v>0</v>
      </c>
      <c r="P82" s="2">
        <f>SUM(P30:P81)</f>
        <v>0</v>
      </c>
      <c r="Q82" s="2">
        <f>SUM(Q30:Q81)</f>
        <v>0</v>
      </c>
      <c r="R82" s="2">
        <f>SUM(R30:R81)</f>
        <v>0</v>
      </c>
      <c r="S82" s="2">
        <f>SUM(S30:S81)</f>
        <v>0</v>
      </c>
    </row>
    <row r="83" spans="1:19" hidden="1" x14ac:dyDescent="0.25">
      <c r="A83" s="48" t="s">
        <v>1805</v>
      </c>
      <c r="B83" s="48"/>
      <c r="C83" s="48"/>
      <c r="D83" s="2"/>
      <c r="E83" s="2"/>
      <c r="F83" s="2"/>
      <c r="G83" s="2"/>
      <c r="H83" s="2"/>
      <c r="I83" s="2"/>
      <c r="J83" s="2"/>
      <c r="K83" s="2"/>
      <c r="L83" s="17"/>
      <c r="M83" s="2"/>
      <c r="N83" s="3"/>
      <c r="O83" s="2"/>
      <c r="P83" s="2"/>
      <c r="Q83" s="2"/>
      <c r="R83" s="2"/>
      <c r="S83" s="2"/>
    </row>
    <row r="84" spans="1:19" hidden="1" x14ac:dyDescent="0.25">
      <c r="A84" s="31" t="s">
        <v>101</v>
      </c>
      <c r="B84" s="6" t="s">
        <v>174</v>
      </c>
      <c r="C84" s="4">
        <f t="shared" ref="C84:C97" si="7">ROUNDUP(SUM(D84+E84+F84+G84+H84+I84+J84+K84+M84+O84+P84+Q84+R84+S84),2)</f>
        <v>306368.75</v>
      </c>
      <c r="D84" s="4"/>
      <c r="E84" s="4">
        <v>306368.75</v>
      </c>
      <c r="F84" s="4"/>
      <c r="G84" s="4"/>
      <c r="H84" s="4"/>
      <c r="I84" s="4"/>
      <c r="J84" s="4"/>
      <c r="K84" s="4"/>
      <c r="L84" s="1"/>
      <c r="M84" s="4"/>
      <c r="N84" s="5"/>
      <c r="O84" s="4"/>
      <c r="P84" s="4"/>
      <c r="Q84" s="4"/>
      <c r="R84" s="4"/>
      <c r="S84" s="4"/>
    </row>
    <row r="85" spans="1:19" hidden="1" x14ac:dyDescent="0.25">
      <c r="A85" s="31" t="s">
        <v>103</v>
      </c>
      <c r="B85" s="6" t="s">
        <v>176</v>
      </c>
      <c r="C85" s="4">
        <f t="shared" si="7"/>
        <v>473782.05</v>
      </c>
      <c r="D85" s="4"/>
      <c r="E85" s="4">
        <v>473782.05</v>
      </c>
      <c r="F85" s="4"/>
      <c r="G85" s="4"/>
      <c r="H85" s="4"/>
      <c r="I85" s="4"/>
      <c r="J85" s="4"/>
      <c r="K85" s="4"/>
      <c r="L85" s="1"/>
      <c r="M85" s="4"/>
      <c r="N85" s="5"/>
      <c r="O85" s="4"/>
      <c r="P85" s="4"/>
      <c r="Q85" s="4"/>
      <c r="R85" s="4"/>
      <c r="S85" s="4"/>
    </row>
    <row r="86" spans="1:19" hidden="1" x14ac:dyDescent="0.25">
      <c r="A86" s="31" t="s">
        <v>105</v>
      </c>
      <c r="B86" s="6" t="s">
        <v>178</v>
      </c>
      <c r="C86" s="4">
        <f t="shared" si="7"/>
        <v>173792.65</v>
      </c>
      <c r="D86" s="4"/>
      <c r="E86" s="4">
        <v>173792.65000000002</v>
      </c>
      <c r="F86" s="4"/>
      <c r="G86" s="4"/>
      <c r="H86" s="4"/>
      <c r="I86" s="4"/>
      <c r="J86" s="4"/>
      <c r="K86" s="4"/>
      <c r="L86" s="1"/>
      <c r="M86" s="4"/>
      <c r="N86" s="5"/>
      <c r="O86" s="4"/>
      <c r="P86" s="4"/>
      <c r="Q86" s="4"/>
      <c r="R86" s="4"/>
      <c r="S86" s="4"/>
    </row>
    <row r="87" spans="1:19" hidden="1" x14ac:dyDescent="0.25">
      <c r="A87" s="31" t="s">
        <v>107</v>
      </c>
      <c r="B87" s="6" t="s">
        <v>180</v>
      </c>
      <c r="C87" s="4">
        <f t="shared" si="7"/>
        <v>533533.55000000005</v>
      </c>
      <c r="D87" s="4"/>
      <c r="E87" s="4">
        <v>533533.55000000005</v>
      </c>
      <c r="F87" s="4"/>
      <c r="G87" s="4"/>
      <c r="H87" s="4"/>
      <c r="I87" s="4"/>
      <c r="J87" s="4"/>
      <c r="K87" s="4"/>
      <c r="L87" s="1"/>
      <c r="M87" s="4"/>
      <c r="N87" s="5"/>
      <c r="O87" s="4"/>
      <c r="P87" s="4"/>
      <c r="Q87" s="4"/>
      <c r="R87" s="4"/>
      <c r="S87" s="4"/>
    </row>
    <row r="88" spans="1:19" hidden="1" x14ac:dyDescent="0.25">
      <c r="A88" s="31" t="s">
        <v>109</v>
      </c>
      <c r="B88" s="6" t="s">
        <v>182</v>
      </c>
      <c r="C88" s="4">
        <f t="shared" si="7"/>
        <v>315482.12</v>
      </c>
      <c r="D88" s="4"/>
      <c r="E88" s="4">
        <v>315482.12</v>
      </c>
      <c r="F88" s="4"/>
      <c r="G88" s="4"/>
      <c r="H88" s="4"/>
      <c r="I88" s="4"/>
      <c r="J88" s="4"/>
      <c r="K88" s="4"/>
      <c r="L88" s="1"/>
      <c r="M88" s="4"/>
      <c r="N88" s="5"/>
      <c r="O88" s="4"/>
      <c r="P88" s="4"/>
      <c r="Q88" s="4"/>
      <c r="R88" s="4"/>
      <c r="S88" s="4"/>
    </row>
    <row r="89" spans="1:19" hidden="1" x14ac:dyDescent="0.25">
      <c r="A89" s="31" t="s">
        <v>111</v>
      </c>
      <c r="B89" s="6" t="s">
        <v>184</v>
      </c>
      <c r="C89" s="4">
        <f t="shared" si="7"/>
        <v>428099.7</v>
      </c>
      <c r="D89" s="4"/>
      <c r="E89" s="4">
        <v>428099.7</v>
      </c>
      <c r="F89" s="4"/>
      <c r="G89" s="4"/>
      <c r="H89" s="4"/>
      <c r="I89" s="4"/>
      <c r="J89" s="4"/>
      <c r="K89" s="4"/>
      <c r="L89" s="1"/>
      <c r="M89" s="4"/>
      <c r="N89" s="5"/>
      <c r="O89" s="4"/>
      <c r="P89" s="4"/>
      <c r="Q89" s="4"/>
      <c r="R89" s="4"/>
      <c r="S89" s="4"/>
    </row>
    <row r="90" spans="1:19" hidden="1" x14ac:dyDescent="0.25">
      <c r="A90" s="31" t="s">
        <v>113</v>
      </c>
      <c r="B90" s="6" t="s">
        <v>186</v>
      </c>
      <c r="C90" s="4">
        <f t="shared" si="7"/>
        <v>427581.72</v>
      </c>
      <c r="D90" s="4"/>
      <c r="E90" s="4">
        <v>427581.72</v>
      </c>
      <c r="F90" s="4"/>
      <c r="G90" s="4"/>
      <c r="H90" s="4"/>
      <c r="I90" s="4"/>
      <c r="J90" s="4"/>
      <c r="K90" s="4"/>
      <c r="L90" s="1"/>
      <c r="M90" s="4"/>
      <c r="N90" s="5"/>
      <c r="O90" s="4"/>
      <c r="P90" s="4"/>
      <c r="Q90" s="4"/>
      <c r="R90" s="4"/>
      <c r="S90" s="4"/>
    </row>
    <row r="91" spans="1:19" hidden="1" x14ac:dyDescent="0.25">
      <c r="A91" s="31" t="s">
        <v>115</v>
      </c>
      <c r="B91" s="6" t="s">
        <v>188</v>
      </c>
      <c r="C91" s="4">
        <f t="shared" si="7"/>
        <v>222751.16</v>
      </c>
      <c r="D91" s="4"/>
      <c r="E91" s="4">
        <v>222751.16</v>
      </c>
      <c r="F91" s="4"/>
      <c r="G91" s="4"/>
      <c r="H91" s="4"/>
      <c r="I91" s="4"/>
      <c r="J91" s="4"/>
      <c r="K91" s="4"/>
      <c r="L91" s="1"/>
      <c r="M91" s="4"/>
      <c r="N91" s="5"/>
      <c r="O91" s="4"/>
      <c r="P91" s="4"/>
      <c r="Q91" s="4"/>
      <c r="R91" s="4"/>
      <c r="S91" s="4"/>
    </row>
    <row r="92" spans="1:19" hidden="1" x14ac:dyDescent="0.25">
      <c r="A92" s="31" t="s">
        <v>117</v>
      </c>
      <c r="B92" s="6" t="s">
        <v>190</v>
      </c>
      <c r="C92" s="4">
        <f t="shared" si="7"/>
        <v>260806</v>
      </c>
      <c r="D92" s="4"/>
      <c r="E92" s="4">
        <v>260806</v>
      </c>
      <c r="F92" s="4"/>
      <c r="G92" s="4"/>
      <c r="H92" s="4"/>
      <c r="I92" s="4"/>
      <c r="J92" s="4"/>
      <c r="K92" s="4"/>
      <c r="L92" s="1"/>
      <c r="M92" s="4"/>
      <c r="N92" s="5"/>
      <c r="O92" s="4"/>
      <c r="P92" s="4"/>
      <c r="Q92" s="4"/>
      <c r="R92" s="4"/>
      <c r="S92" s="4"/>
    </row>
    <row r="93" spans="1:19" hidden="1" x14ac:dyDescent="0.25">
      <c r="A93" s="31" t="s">
        <v>119</v>
      </c>
      <c r="B93" s="6" t="s">
        <v>192</v>
      </c>
      <c r="C93" s="4">
        <f t="shared" si="7"/>
        <v>192394.44</v>
      </c>
      <c r="D93" s="4"/>
      <c r="E93" s="4">
        <v>192394.44</v>
      </c>
      <c r="F93" s="4"/>
      <c r="G93" s="4"/>
      <c r="H93" s="4"/>
      <c r="I93" s="4"/>
      <c r="J93" s="4"/>
      <c r="K93" s="4"/>
      <c r="L93" s="1"/>
      <c r="M93" s="4"/>
      <c r="N93" s="5"/>
      <c r="O93" s="4"/>
      <c r="P93" s="4"/>
      <c r="Q93" s="4"/>
      <c r="R93" s="4"/>
      <c r="S93" s="4"/>
    </row>
    <row r="94" spans="1:19" hidden="1" x14ac:dyDescent="0.25">
      <c r="A94" s="31" t="s">
        <v>121</v>
      </c>
      <c r="B94" s="6" t="s">
        <v>194</v>
      </c>
      <c r="C94" s="4">
        <f t="shared" si="7"/>
        <v>32774.94</v>
      </c>
      <c r="D94" s="4"/>
      <c r="E94" s="4">
        <v>32774.94</v>
      </c>
      <c r="F94" s="4"/>
      <c r="G94" s="4"/>
      <c r="H94" s="4"/>
      <c r="I94" s="4"/>
      <c r="J94" s="4"/>
      <c r="K94" s="4"/>
      <c r="L94" s="1"/>
      <c r="M94" s="4"/>
      <c r="N94" s="5"/>
      <c r="O94" s="4"/>
      <c r="P94" s="4"/>
      <c r="Q94" s="4"/>
      <c r="R94" s="4"/>
      <c r="S94" s="4"/>
    </row>
    <row r="95" spans="1:19" hidden="1" x14ac:dyDescent="0.25">
      <c r="A95" s="31" t="s">
        <v>123</v>
      </c>
      <c r="B95" s="6" t="s">
        <v>196</v>
      </c>
      <c r="C95" s="4">
        <f t="shared" si="7"/>
        <v>244181.26</v>
      </c>
      <c r="D95" s="4"/>
      <c r="E95" s="4">
        <v>244181.25839999999</v>
      </c>
      <c r="F95" s="4"/>
      <c r="G95" s="4"/>
      <c r="H95" s="4"/>
      <c r="I95" s="4"/>
      <c r="J95" s="4"/>
      <c r="K95" s="4"/>
      <c r="L95" s="1"/>
      <c r="M95" s="4"/>
      <c r="N95" s="5"/>
      <c r="O95" s="4"/>
      <c r="P95" s="4"/>
      <c r="Q95" s="4"/>
      <c r="R95" s="4"/>
      <c r="S95" s="4"/>
    </row>
    <row r="96" spans="1:19" hidden="1" x14ac:dyDescent="0.25">
      <c r="A96" s="31" t="s">
        <v>125</v>
      </c>
      <c r="B96" s="6" t="s">
        <v>198</v>
      </c>
      <c r="C96" s="4">
        <f t="shared" si="7"/>
        <v>259335.88</v>
      </c>
      <c r="D96" s="4"/>
      <c r="E96" s="4">
        <v>259335.88</v>
      </c>
      <c r="F96" s="4"/>
      <c r="G96" s="4"/>
      <c r="H96" s="4"/>
      <c r="I96" s="4"/>
      <c r="J96" s="4"/>
      <c r="K96" s="4"/>
      <c r="L96" s="1"/>
      <c r="M96" s="4"/>
      <c r="N96" s="5"/>
      <c r="O96" s="4"/>
      <c r="P96" s="4"/>
      <c r="Q96" s="4"/>
      <c r="R96" s="4"/>
      <c r="S96" s="4"/>
    </row>
    <row r="97" spans="1:19" hidden="1" x14ac:dyDescent="0.25">
      <c r="A97" s="31" t="s">
        <v>127</v>
      </c>
      <c r="B97" s="6" t="s">
        <v>200</v>
      </c>
      <c r="C97" s="4">
        <f t="shared" si="7"/>
        <v>253335.33</v>
      </c>
      <c r="D97" s="4"/>
      <c r="E97" s="4">
        <v>253335.33000000002</v>
      </c>
      <c r="F97" s="4"/>
      <c r="G97" s="4"/>
      <c r="H97" s="4"/>
      <c r="I97" s="4"/>
      <c r="J97" s="4"/>
      <c r="K97" s="4"/>
      <c r="L97" s="1"/>
      <c r="M97" s="4"/>
      <c r="N97" s="5"/>
      <c r="O97" s="4"/>
      <c r="P97" s="4"/>
      <c r="Q97" s="4"/>
      <c r="R97" s="4"/>
      <c r="S97" s="4"/>
    </row>
    <row r="98" spans="1:19" hidden="1" x14ac:dyDescent="0.25">
      <c r="A98" s="47" t="s">
        <v>2004</v>
      </c>
      <c r="B98" s="47"/>
      <c r="C98" s="2">
        <f t="shared" ref="C98:M98" si="8">SUM(C84:C97)</f>
        <v>4124219.55</v>
      </c>
      <c r="D98" s="2">
        <f t="shared" si="8"/>
        <v>0</v>
      </c>
      <c r="E98" s="2">
        <f t="shared" si="8"/>
        <v>4124219.5484000002</v>
      </c>
      <c r="F98" s="2">
        <f t="shared" si="8"/>
        <v>0</v>
      </c>
      <c r="G98" s="2">
        <f t="shared" si="8"/>
        <v>0</v>
      </c>
      <c r="H98" s="2">
        <f t="shared" si="8"/>
        <v>0</v>
      </c>
      <c r="I98" s="2">
        <f t="shared" si="8"/>
        <v>0</v>
      </c>
      <c r="J98" s="2">
        <f t="shared" si="8"/>
        <v>0</v>
      </c>
      <c r="K98" s="2">
        <f t="shared" si="8"/>
        <v>0</v>
      </c>
      <c r="L98" s="17">
        <f t="shared" si="8"/>
        <v>0</v>
      </c>
      <c r="M98" s="2">
        <f t="shared" si="8"/>
        <v>0</v>
      </c>
      <c r="N98" s="2" t="s">
        <v>1742</v>
      </c>
      <c r="O98" s="2">
        <f>SUM(O84:O97)</f>
        <v>0</v>
      </c>
      <c r="P98" s="2">
        <f>SUM(P84:P97)</f>
        <v>0</v>
      </c>
      <c r="Q98" s="2">
        <f>SUM(Q84:Q97)</f>
        <v>0</v>
      </c>
      <c r="R98" s="2">
        <f>SUM(R84:R97)</f>
        <v>0</v>
      </c>
      <c r="S98" s="2">
        <f>SUM(S84:S97)</f>
        <v>0</v>
      </c>
    </row>
    <row r="99" spans="1:19" hidden="1" x14ac:dyDescent="0.25">
      <c r="A99" s="48" t="s">
        <v>2005</v>
      </c>
      <c r="B99" s="48"/>
      <c r="C99" s="48"/>
      <c r="D99" s="2"/>
      <c r="E99" s="2"/>
      <c r="F99" s="2"/>
      <c r="G99" s="2"/>
      <c r="H99" s="2"/>
      <c r="I99" s="2"/>
      <c r="J99" s="2"/>
      <c r="K99" s="2"/>
      <c r="L99" s="17"/>
      <c r="M99" s="2"/>
      <c r="N99" s="3"/>
      <c r="O99" s="2"/>
      <c r="P99" s="2"/>
      <c r="Q99" s="2"/>
      <c r="R99" s="2"/>
      <c r="S99" s="2"/>
    </row>
    <row r="100" spans="1:19" hidden="1" x14ac:dyDescent="0.25">
      <c r="A100" s="31" t="s">
        <v>129</v>
      </c>
      <c r="B100" s="6" t="s">
        <v>202</v>
      </c>
      <c r="C100" s="4">
        <f t="shared" ref="C100:C135" si="9">ROUNDUP(SUM(D100+E100+F100+G100+H100+I100+J100+K100+M100+O100+P100+Q100+R100+S100),2)</f>
        <v>319313.23</v>
      </c>
      <c r="D100" s="4"/>
      <c r="E100" s="4">
        <v>319313.23</v>
      </c>
      <c r="F100" s="4"/>
      <c r="G100" s="4"/>
      <c r="H100" s="4"/>
      <c r="I100" s="4"/>
      <c r="J100" s="4"/>
      <c r="K100" s="4"/>
      <c r="L100" s="1"/>
      <c r="M100" s="4"/>
      <c r="N100" s="5"/>
      <c r="O100" s="4"/>
      <c r="P100" s="4"/>
      <c r="Q100" s="4"/>
      <c r="R100" s="4"/>
      <c r="S100" s="4"/>
    </row>
    <row r="101" spans="1:19" hidden="1" x14ac:dyDescent="0.25">
      <c r="A101" s="31" t="s">
        <v>131</v>
      </c>
      <c r="B101" s="6" t="s">
        <v>204</v>
      </c>
      <c r="C101" s="4">
        <f t="shared" si="9"/>
        <v>199949.44</v>
      </c>
      <c r="D101" s="4"/>
      <c r="E101" s="4">
        <v>199949.44</v>
      </c>
      <c r="F101" s="4"/>
      <c r="G101" s="4"/>
      <c r="H101" s="4"/>
      <c r="I101" s="4"/>
      <c r="J101" s="4"/>
      <c r="K101" s="4"/>
      <c r="L101" s="1"/>
      <c r="M101" s="4"/>
      <c r="N101" s="5"/>
      <c r="O101" s="4"/>
      <c r="P101" s="4"/>
      <c r="Q101" s="4"/>
      <c r="R101" s="4"/>
      <c r="S101" s="4"/>
    </row>
    <row r="102" spans="1:19" hidden="1" x14ac:dyDescent="0.25">
      <c r="A102" s="31" t="s">
        <v>133</v>
      </c>
      <c r="B102" s="6" t="s">
        <v>206</v>
      </c>
      <c r="C102" s="4">
        <f t="shared" si="9"/>
        <v>1186301.95</v>
      </c>
      <c r="D102" s="4"/>
      <c r="E102" s="4">
        <v>1186301.95</v>
      </c>
      <c r="F102" s="4"/>
      <c r="G102" s="4"/>
      <c r="H102" s="4"/>
      <c r="I102" s="4"/>
      <c r="J102" s="4"/>
      <c r="K102" s="4"/>
      <c r="L102" s="1"/>
      <c r="M102" s="4"/>
      <c r="N102" s="5"/>
      <c r="O102" s="4"/>
      <c r="P102" s="4"/>
      <c r="Q102" s="4"/>
      <c r="R102" s="4"/>
      <c r="S102" s="4"/>
    </row>
    <row r="103" spans="1:19" hidden="1" x14ac:dyDescent="0.25">
      <c r="A103" s="31" t="s">
        <v>135</v>
      </c>
      <c r="B103" s="6" t="s">
        <v>208</v>
      </c>
      <c r="C103" s="4">
        <f t="shared" si="9"/>
        <v>319313.23</v>
      </c>
      <c r="D103" s="4"/>
      <c r="E103" s="4">
        <v>319313.23</v>
      </c>
      <c r="F103" s="4"/>
      <c r="G103" s="4"/>
      <c r="H103" s="4"/>
      <c r="I103" s="4"/>
      <c r="J103" s="4"/>
      <c r="K103" s="4"/>
      <c r="L103" s="1"/>
      <c r="M103" s="4"/>
      <c r="N103" s="5"/>
      <c r="O103" s="4"/>
      <c r="P103" s="4"/>
      <c r="Q103" s="4"/>
      <c r="R103" s="4"/>
      <c r="S103" s="4"/>
    </row>
    <row r="104" spans="1:19" hidden="1" x14ac:dyDescent="0.25">
      <c r="A104" s="31" t="s">
        <v>137</v>
      </c>
      <c r="B104" s="6" t="s">
        <v>210</v>
      </c>
      <c r="C104" s="4">
        <f t="shared" si="9"/>
        <v>725224.26</v>
      </c>
      <c r="D104" s="4"/>
      <c r="E104" s="4">
        <v>725224.26</v>
      </c>
      <c r="F104" s="4"/>
      <c r="G104" s="4"/>
      <c r="H104" s="4"/>
      <c r="I104" s="4"/>
      <c r="J104" s="4"/>
      <c r="K104" s="4"/>
      <c r="L104" s="1"/>
      <c r="M104" s="4"/>
      <c r="N104" s="5"/>
      <c r="O104" s="4"/>
      <c r="P104" s="4"/>
      <c r="Q104" s="4"/>
      <c r="R104" s="4"/>
      <c r="S104" s="4"/>
    </row>
    <row r="105" spans="1:19" hidden="1" x14ac:dyDescent="0.25">
      <c r="A105" s="31" t="s">
        <v>139</v>
      </c>
      <c r="B105" s="6" t="s">
        <v>212</v>
      </c>
      <c r="C105" s="4">
        <f t="shared" si="9"/>
        <v>299851.55</v>
      </c>
      <c r="D105" s="4"/>
      <c r="E105" s="4">
        <v>299851.55</v>
      </c>
      <c r="F105" s="4"/>
      <c r="G105" s="4"/>
      <c r="H105" s="4"/>
      <c r="I105" s="4"/>
      <c r="J105" s="4"/>
      <c r="K105" s="4"/>
      <c r="L105" s="1"/>
      <c r="M105" s="4"/>
      <c r="N105" s="5"/>
      <c r="O105" s="4"/>
      <c r="P105" s="4"/>
      <c r="Q105" s="4"/>
      <c r="R105" s="4"/>
      <c r="S105" s="4"/>
    </row>
    <row r="106" spans="1:19" hidden="1" x14ac:dyDescent="0.25">
      <c r="A106" s="31" t="s">
        <v>141</v>
      </c>
      <c r="B106" s="6" t="s">
        <v>214</v>
      </c>
      <c r="C106" s="4">
        <f t="shared" si="9"/>
        <v>314207.35999999999</v>
      </c>
      <c r="D106" s="4"/>
      <c r="E106" s="4">
        <v>314207.35999999999</v>
      </c>
      <c r="F106" s="4"/>
      <c r="G106" s="4"/>
      <c r="H106" s="4"/>
      <c r="I106" s="4"/>
      <c r="J106" s="4"/>
      <c r="K106" s="4"/>
      <c r="L106" s="1"/>
      <c r="M106" s="4"/>
      <c r="N106" s="5"/>
      <c r="O106" s="4"/>
      <c r="P106" s="4"/>
      <c r="Q106" s="4"/>
      <c r="R106" s="4"/>
      <c r="S106" s="4"/>
    </row>
    <row r="107" spans="1:19" hidden="1" x14ac:dyDescent="0.25">
      <c r="A107" s="31" t="s">
        <v>143</v>
      </c>
      <c r="B107" s="6" t="s">
        <v>216</v>
      </c>
      <c r="C107" s="4">
        <f t="shared" si="9"/>
        <v>212089.97</v>
      </c>
      <c r="D107" s="4"/>
      <c r="E107" s="4">
        <v>212089.97</v>
      </c>
      <c r="F107" s="4"/>
      <c r="G107" s="4"/>
      <c r="H107" s="4"/>
      <c r="I107" s="4"/>
      <c r="J107" s="4"/>
      <c r="K107" s="4"/>
      <c r="L107" s="1"/>
      <c r="M107" s="4"/>
      <c r="N107" s="5"/>
      <c r="O107" s="4"/>
      <c r="P107" s="4"/>
      <c r="Q107" s="4"/>
      <c r="R107" s="4"/>
      <c r="S107" s="4"/>
    </row>
    <row r="108" spans="1:19" hidden="1" x14ac:dyDescent="0.25">
      <c r="A108" s="31" t="s">
        <v>145</v>
      </c>
      <c r="B108" s="6" t="s">
        <v>218</v>
      </c>
      <c r="C108" s="4">
        <f t="shared" si="9"/>
        <v>507204.33</v>
      </c>
      <c r="D108" s="4"/>
      <c r="E108" s="4">
        <v>507204.33</v>
      </c>
      <c r="F108" s="4"/>
      <c r="G108" s="4"/>
      <c r="H108" s="4"/>
      <c r="I108" s="4"/>
      <c r="J108" s="4"/>
      <c r="K108" s="4"/>
      <c r="L108" s="1"/>
      <c r="M108" s="4"/>
      <c r="N108" s="5"/>
      <c r="O108" s="4"/>
      <c r="P108" s="4"/>
      <c r="Q108" s="4"/>
      <c r="R108" s="4"/>
      <c r="S108" s="4"/>
    </row>
    <row r="109" spans="1:19" hidden="1" x14ac:dyDescent="0.25">
      <c r="A109" s="31" t="s">
        <v>147</v>
      </c>
      <c r="B109" s="6" t="s">
        <v>220</v>
      </c>
      <c r="C109" s="4">
        <f t="shared" si="9"/>
        <v>753076.52</v>
      </c>
      <c r="D109" s="4"/>
      <c r="E109" s="4">
        <v>753076.52</v>
      </c>
      <c r="F109" s="4"/>
      <c r="G109" s="4"/>
      <c r="H109" s="4"/>
      <c r="I109" s="4"/>
      <c r="J109" s="4"/>
      <c r="K109" s="4"/>
      <c r="L109" s="1"/>
      <c r="M109" s="4"/>
      <c r="N109" s="5"/>
      <c r="O109" s="4"/>
      <c r="P109" s="4"/>
      <c r="Q109" s="4"/>
      <c r="R109" s="4"/>
      <c r="S109" s="4"/>
    </row>
    <row r="110" spans="1:19" hidden="1" x14ac:dyDescent="0.25">
      <c r="A110" s="31" t="s">
        <v>149</v>
      </c>
      <c r="B110" s="6" t="s">
        <v>222</v>
      </c>
      <c r="C110" s="4">
        <f t="shared" si="9"/>
        <v>318134.96000000002</v>
      </c>
      <c r="D110" s="4"/>
      <c r="E110" s="4">
        <v>318134.96000000002</v>
      </c>
      <c r="F110" s="4"/>
      <c r="G110" s="4"/>
      <c r="H110" s="4"/>
      <c r="I110" s="4"/>
      <c r="J110" s="4"/>
      <c r="K110" s="4"/>
      <c r="L110" s="1"/>
      <c r="M110" s="4"/>
      <c r="N110" s="5"/>
      <c r="O110" s="4"/>
      <c r="P110" s="4"/>
      <c r="Q110" s="4"/>
      <c r="R110" s="4"/>
      <c r="S110" s="4"/>
    </row>
    <row r="111" spans="1:19" hidden="1" x14ac:dyDescent="0.25">
      <c r="A111" s="31" t="s">
        <v>151</v>
      </c>
      <c r="B111" s="6" t="s">
        <v>224</v>
      </c>
      <c r="C111" s="4">
        <f t="shared" si="9"/>
        <v>365121.9</v>
      </c>
      <c r="D111" s="4"/>
      <c r="E111" s="4">
        <v>365121.9</v>
      </c>
      <c r="F111" s="4"/>
      <c r="G111" s="4"/>
      <c r="H111" s="4"/>
      <c r="I111" s="4"/>
      <c r="J111" s="4"/>
      <c r="K111" s="4"/>
      <c r="L111" s="1"/>
      <c r="M111" s="4"/>
      <c r="N111" s="5"/>
      <c r="O111" s="4"/>
      <c r="P111" s="4"/>
      <c r="Q111" s="4"/>
      <c r="R111" s="4"/>
      <c r="S111" s="4"/>
    </row>
    <row r="112" spans="1:19" hidden="1" x14ac:dyDescent="0.25">
      <c r="A112" s="31" t="s">
        <v>153</v>
      </c>
      <c r="B112" s="6" t="s">
        <v>226</v>
      </c>
      <c r="C112" s="4">
        <f t="shared" si="9"/>
        <v>1485301.26</v>
      </c>
      <c r="D112" s="4"/>
      <c r="E112" s="4">
        <v>1485301.26</v>
      </c>
      <c r="F112" s="4"/>
      <c r="G112" s="4"/>
      <c r="H112" s="4"/>
      <c r="I112" s="4"/>
      <c r="J112" s="4"/>
      <c r="K112" s="4"/>
      <c r="L112" s="1"/>
      <c r="M112" s="4"/>
      <c r="N112" s="5"/>
      <c r="O112" s="4"/>
      <c r="P112" s="4"/>
      <c r="Q112" s="4"/>
      <c r="R112" s="4"/>
      <c r="S112" s="4"/>
    </row>
    <row r="113" spans="1:19" hidden="1" x14ac:dyDescent="0.25">
      <c r="A113" s="31" t="s">
        <v>155</v>
      </c>
      <c r="B113" s="6" t="s">
        <v>228</v>
      </c>
      <c r="C113" s="4">
        <f t="shared" si="9"/>
        <v>720916.28</v>
      </c>
      <c r="D113" s="4"/>
      <c r="E113" s="4">
        <v>720916.28</v>
      </c>
      <c r="F113" s="4"/>
      <c r="G113" s="4"/>
      <c r="H113" s="4"/>
      <c r="I113" s="4"/>
      <c r="J113" s="4"/>
      <c r="K113" s="4"/>
      <c r="L113" s="1"/>
      <c r="M113" s="4"/>
      <c r="N113" s="5"/>
      <c r="O113" s="4"/>
      <c r="P113" s="4"/>
      <c r="Q113" s="4"/>
      <c r="R113" s="4"/>
      <c r="S113" s="4"/>
    </row>
    <row r="114" spans="1:19" hidden="1" x14ac:dyDescent="0.25">
      <c r="A114" s="31" t="s">
        <v>157</v>
      </c>
      <c r="B114" s="6" t="s">
        <v>230</v>
      </c>
      <c r="C114" s="4">
        <f t="shared" si="9"/>
        <v>2540307.19</v>
      </c>
      <c r="D114" s="4"/>
      <c r="E114" s="4">
        <v>2540307.19</v>
      </c>
      <c r="F114" s="4"/>
      <c r="G114" s="4"/>
      <c r="H114" s="4"/>
      <c r="I114" s="4"/>
      <c r="J114" s="4"/>
      <c r="K114" s="4"/>
      <c r="L114" s="1"/>
      <c r="M114" s="4"/>
      <c r="N114" s="5"/>
      <c r="O114" s="4"/>
      <c r="P114" s="4"/>
      <c r="Q114" s="4"/>
      <c r="R114" s="4"/>
      <c r="S114" s="4"/>
    </row>
    <row r="115" spans="1:19" hidden="1" x14ac:dyDescent="0.25">
      <c r="A115" s="31" t="s">
        <v>159</v>
      </c>
      <c r="B115" s="6" t="s">
        <v>232</v>
      </c>
      <c r="C115" s="4">
        <f t="shared" si="9"/>
        <v>1448380.24</v>
      </c>
      <c r="D115" s="4"/>
      <c r="E115" s="4">
        <v>1448380.24</v>
      </c>
      <c r="F115" s="4"/>
      <c r="G115" s="4"/>
      <c r="H115" s="4"/>
      <c r="I115" s="4"/>
      <c r="J115" s="4"/>
      <c r="K115" s="4"/>
      <c r="L115" s="1"/>
      <c r="M115" s="4"/>
      <c r="N115" s="5"/>
      <c r="O115" s="4"/>
      <c r="P115" s="4"/>
      <c r="Q115" s="4"/>
      <c r="R115" s="4"/>
      <c r="S115" s="4"/>
    </row>
    <row r="116" spans="1:19" hidden="1" x14ac:dyDescent="0.25">
      <c r="A116" s="31" t="s">
        <v>161</v>
      </c>
      <c r="B116" s="6" t="s">
        <v>234</v>
      </c>
      <c r="C116" s="4">
        <f t="shared" si="9"/>
        <v>724434.33</v>
      </c>
      <c r="D116" s="4"/>
      <c r="E116" s="4">
        <v>724434.33</v>
      </c>
      <c r="F116" s="4"/>
      <c r="G116" s="4"/>
      <c r="H116" s="4"/>
      <c r="I116" s="4"/>
      <c r="J116" s="4"/>
      <c r="K116" s="4"/>
      <c r="L116" s="1"/>
      <c r="M116" s="4"/>
      <c r="N116" s="5"/>
      <c r="O116" s="4"/>
      <c r="P116" s="4"/>
      <c r="Q116" s="4"/>
      <c r="R116" s="4"/>
      <c r="S116" s="4"/>
    </row>
    <row r="117" spans="1:19" hidden="1" x14ac:dyDescent="0.25">
      <c r="A117" s="31" t="s">
        <v>163</v>
      </c>
      <c r="B117" s="6" t="s">
        <v>236</v>
      </c>
      <c r="C117" s="4">
        <f t="shared" si="9"/>
        <v>420252.35</v>
      </c>
      <c r="D117" s="4"/>
      <c r="E117" s="4">
        <v>420252.35000000003</v>
      </c>
      <c r="F117" s="4"/>
      <c r="G117" s="4"/>
      <c r="H117" s="4"/>
      <c r="I117" s="4"/>
      <c r="J117" s="4"/>
      <c r="K117" s="4"/>
      <c r="L117" s="1"/>
      <c r="M117" s="4"/>
      <c r="N117" s="5"/>
      <c r="O117" s="4"/>
      <c r="P117" s="4"/>
      <c r="Q117" s="4"/>
      <c r="R117" s="4"/>
      <c r="S117" s="4"/>
    </row>
    <row r="118" spans="1:19" hidden="1" x14ac:dyDescent="0.25">
      <c r="A118" s="31" t="s">
        <v>165</v>
      </c>
      <c r="B118" s="6" t="s">
        <v>238</v>
      </c>
      <c r="C118" s="4">
        <f t="shared" si="9"/>
        <v>320098.75</v>
      </c>
      <c r="D118" s="4"/>
      <c r="E118" s="4">
        <v>320098.75</v>
      </c>
      <c r="F118" s="4"/>
      <c r="G118" s="4"/>
      <c r="H118" s="4"/>
      <c r="I118" s="4"/>
      <c r="J118" s="4"/>
      <c r="K118" s="4"/>
      <c r="L118" s="1"/>
      <c r="M118" s="4"/>
      <c r="N118" s="5"/>
      <c r="O118" s="4"/>
      <c r="P118" s="4"/>
      <c r="Q118" s="4"/>
      <c r="R118" s="4"/>
      <c r="S118" s="4"/>
    </row>
    <row r="119" spans="1:19" hidden="1" x14ac:dyDescent="0.25">
      <c r="A119" s="31" t="s">
        <v>167</v>
      </c>
      <c r="B119" s="6" t="s">
        <v>240</v>
      </c>
      <c r="C119" s="4">
        <f t="shared" si="9"/>
        <v>5209385.47</v>
      </c>
      <c r="D119" s="4">
        <f t="shared" ref="D119:D125" si="10">G119*0.0214</f>
        <v>109145.142848</v>
      </c>
      <c r="E119" s="4"/>
      <c r="F119" s="4"/>
      <c r="G119" s="4">
        <v>5100240.32</v>
      </c>
      <c r="H119" s="4"/>
      <c r="I119" s="4"/>
      <c r="J119" s="4"/>
      <c r="K119" s="4"/>
      <c r="L119" s="1"/>
      <c r="M119" s="4"/>
      <c r="N119" s="5"/>
      <c r="O119" s="4"/>
      <c r="P119" s="4"/>
      <c r="Q119" s="4"/>
      <c r="R119" s="4"/>
      <c r="S119" s="4"/>
    </row>
    <row r="120" spans="1:19" hidden="1" x14ac:dyDescent="0.25">
      <c r="A120" s="31" t="s">
        <v>169</v>
      </c>
      <c r="B120" s="6" t="s">
        <v>1875</v>
      </c>
      <c r="C120" s="4">
        <f t="shared" si="9"/>
        <v>2440353.19</v>
      </c>
      <c r="D120" s="4">
        <f t="shared" si="10"/>
        <v>51129.389319999995</v>
      </c>
      <c r="E120" s="4"/>
      <c r="F120" s="4"/>
      <c r="G120" s="4">
        <v>2389223.7999999998</v>
      </c>
      <c r="H120" s="4"/>
      <c r="I120" s="4"/>
      <c r="J120" s="4"/>
      <c r="K120" s="4"/>
      <c r="L120" s="1"/>
      <c r="M120" s="4"/>
      <c r="N120" s="5"/>
      <c r="O120" s="4"/>
      <c r="P120" s="4"/>
      <c r="Q120" s="4"/>
      <c r="R120" s="4"/>
      <c r="S120" s="4"/>
    </row>
    <row r="121" spans="1:19" hidden="1" x14ac:dyDescent="0.25">
      <c r="A121" s="31" t="s">
        <v>171</v>
      </c>
      <c r="B121" s="6" t="s">
        <v>1884</v>
      </c>
      <c r="C121" s="4">
        <f t="shared" si="9"/>
        <v>5510955.6799999997</v>
      </c>
      <c r="D121" s="4">
        <f t="shared" si="10"/>
        <v>115463.53179599998</v>
      </c>
      <c r="E121" s="4"/>
      <c r="F121" s="4"/>
      <c r="G121" s="4">
        <v>5395492.1399999997</v>
      </c>
      <c r="H121" s="4"/>
      <c r="I121" s="4"/>
      <c r="J121" s="4"/>
      <c r="K121" s="4"/>
      <c r="L121" s="1"/>
      <c r="M121" s="4"/>
      <c r="N121" s="5"/>
      <c r="O121" s="4"/>
      <c r="P121" s="4"/>
      <c r="Q121" s="4"/>
      <c r="R121" s="4"/>
      <c r="S121" s="4"/>
    </row>
    <row r="122" spans="1:19" hidden="1" x14ac:dyDescent="0.25">
      <c r="A122" s="31" t="s">
        <v>1765</v>
      </c>
      <c r="B122" s="6" t="s">
        <v>1886</v>
      </c>
      <c r="C122" s="4">
        <f t="shared" si="9"/>
        <v>3340783.82</v>
      </c>
      <c r="D122" s="4">
        <f t="shared" si="10"/>
        <v>69994.883102000007</v>
      </c>
      <c r="E122" s="4"/>
      <c r="F122" s="4"/>
      <c r="G122" s="4">
        <v>3270788.93</v>
      </c>
      <c r="H122" s="4"/>
      <c r="I122" s="4"/>
      <c r="J122" s="4"/>
      <c r="K122" s="4"/>
      <c r="L122" s="1"/>
      <c r="M122" s="4"/>
      <c r="N122" s="5"/>
      <c r="O122" s="4"/>
      <c r="P122" s="4"/>
      <c r="Q122" s="4"/>
      <c r="R122" s="4"/>
      <c r="S122" s="4"/>
    </row>
    <row r="123" spans="1:19" hidden="1" x14ac:dyDescent="0.25">
      <c r="A123" s="31" t="s">
        <v>1766</v>
      </c>
      <c r="B123" s="6" t="s">
        <v>1888</v>
      </c>
      <c r="C123" s="4">
        <f t="shared" si="9"/>
        <v>2484704.4499999997</v>
      </c>
      <c r="D123" s="4">
        <f t="shared" si="10"/>
        <v>52058.620547999984</v>
      </c>
      <c r="E123" s="4"/>
      <c r="F123" s="4"/>
      <c r="G123" s="4">
        <v>2432645.8199999994</v>
      </c>
      <c r="H123" s="4"/>
      <c r="I123" s="4"/>
      <c r="J123" s="4"/>
      <c r="K123" s="4"/>
      <c r="L123" s="1"/>
      <c r="M123" s="4"/>
      <c r="N123" s="5"/>
      <c r="O123" s="4"/>
      <c r="P123" s="4"/>
      <c r="Q123" s="4"/>
      <c r="R123" s="4"/>
      <c r="S123" s="4"/>
    </row>
    <row r="124" spans="1:19" hidden="1" x14ac:dyDescent="0.25">
      <c r="A124" s="31" t="s">
        <v>173</v>
      </c>
      <c r="B124" s="6" t="s">
        <v>242</v>
      </c>
      <c r="C124" s="4">
        <f t="shared" si="9"/>
        <v>7148383.2799999993</v>
      </c>
      <c r="D124" s="4">
        <f t="shared" si="10"/>
        <v>149770.31734399998</v>
      </c>
      <c r="E124" s="4"/>
      <c r="F124" s="4"/>
      <c r="G124" s="4">
        <v>6998612.96</v>
      </c>
      <c r="H124" s="4"/>
      <c r="I124" s="4"/>
      <c r="J124" s="4"/>
      <c r="K124" s="4"/>
      <c r="L124" s="1"/>
      <c r="M124" s="4"/>
      <c r="N124" s="5"/>
      <c r="O124" s="4"/>
      <c r="P124" s="4"/>
      <c r="Q124" s="4"/>
      <c r="R124" s="4"/>
      <c r="S124" s="4"/>
    </row>
    <row r="125" spans="1:19" hidden="1" x14ac:dyDescent="0.25">
      <c r="A125" s="31" t="s">
        <v>175</v>
      </c>
      <c r="B125" s="6" t="s">
        <v>1891</v>
      </c>
      <c r="C125" s="4">
        <f t="shared" si="9"/>
        <v>3581790.1799999997</v>
      </c>
      <c r="D125" s="4">
        <f t="shared" si="10"/>
        <v>75044.360333999997</v>
      </c>
      <c r="E125" s="4"/>
      <c r="F125" s="4"/>
      <c r="G125" s="4">
        <v>3506745.81</v>
      </c>
      <c r="H125" s="4"/>
      <c r="I125" s="4"/>
      <c r="J125" s="4"/>
      <c r="K125" s="4"/>
      <c r="L125" s="1"/>
      <c r="M125" s="4"/>
      <c r="N125" s="5"/>
      <c r="O125" s="4"/>
      <c r="P125" s="4"/>
      <c r="Q125" s="4"/>
      <c r="R125" s="4"/>
      <c r="S125" s="4"/>
    </row>
    <row r="126" spans="1:19" hidden="1" x14ac:dyDescent="0.25">
      <c r="A126" s="31" t="s">
        <v>177</v>
      </c>
      <c r="B126" s="6" t="s">
        <v>244</v>
      </c>
      <c r="C126" s="4">
        <f t="shared" si="9"/>
        <v>1514162.65</v>
      </c>
      <c r="D126" s="4"/>
      <c r="E126" s="4">
        <v>1514162.65</v>
      </c>
      <c r="F126" s="4"/>
      <c r="G126" s="4"/>
      <c r="H126" s="4"/>
      <c r="I126" s="4"/>
      <c r="J126" s="4"/>
      <c r="K126" s="4"/>
      <c r="L126" s="1"/>
      <c r="M126" s="4"/>
      <c r="N126" s="5"/>
      <c r="O126" s="4"/>
      <c r="P126" s="4"/>
      <c r="Q126" s="4"/>
      <c r="R126" s="4"/>
      <c r="S126" s="4"/>
    </row>
    <row r="127" spans="1:19" hidden="1" x14ac:dyDescent="0.25">
      <c r="A127" s="31" t="s">
        <v>179</v>
      </c>
      <c r="B127" s="6" t="s">
        <v>246</v>
      </c>
      <c r="C127" s="4">
        <f t="shared" si="9"/>
        <v>1061581.6499999999</v>
      </c>
      <c r="D127" s="4"/>
      <c r="E127" s="4">
        <v>1061581.6499999999</v>
      </c>
      <c r="F127" s="4"/>
      <c r="G127" s="4"/>
      <c r="H127" s="4"/>
      <c r="I127" s="4"/>
      <c r="J127" s="4"/>
      <c r="K127" s="4"/>
      <c r="L127" s="1"/>
      <c r="M127" s="4"/>
      <c r="N127" s="5"/>
      <c r="O127" s="4"/>
      <c r="P127" s="4"/>
      <c r="Q127" s="4"/>
      <c r="R127" s="4"/>
      <c r="S127" s="4"/>
    </row>
    <row r="128" spans="1:19" hidden="1" x14ac:dyDescent="0.25">
      <c r="A128" s="31" t="s">
        <v>181</v>
      </c>
      <c r="B128" s="6" t="s">
        <v>248</v>
      </c>
      <c r="C128" s="4">
        <f t="shared" si="9"/>
        <v>1064594.79</v>
      </c>
      <c r="D128" s="4"/>
      <c r="E128" s="4">
        <v>1064594.79</v>
      </c>
      <c r="F128" s="4"/>
      <c r="G128" s="4"/>
      <c r="H128" s="4"/>
      <c r="I128" s="4"/>
      <c r="J128" s="4"/>
      <c r="K128" s="4"/>
      <c r="L128" s="1"/>
      <c r="M128" s="4"/>
      <c r="N128" s="5"/>
      <c r="O128" s="4"/>
      <c r="P128" s="4"/>
      <c r="Q128" s="4"/>
      <c r="R128" s="4"/>
      <c r="S128" s="4"/>
    </row>
    <row r="129" spans="1:19" hidden="1" x14ac:dyDescent="0.25">
      <c r="A129" s="31" t="s">
        <v>183</v>
      </c>
      <c r="B129" s="6" t="s">
        <v>250</v>
      </c>
      <c r="C129" s="4">
        <f t="shared" si="9"/>
        <v>199949.44</v>
      </c>
      <c r="D129" s="4"/>
      <c r="E129" s="4">
        <v>199949.44</v>
      </c>
      <c r="F129" s="4"/>
      <c r="G129" s="4"/>
      <c r="H129" s="4"/>
      <c r="I129" s="4"/>
      <c r="J129" s="4"/>
      <c r="K129" s="4"/>
      <c r="L129" s="1"/>
      <c r="M129" s="4"/>
      <c r="N129" s="5"/>
      <c r="O129" s="4"/>
      <c r="P129" s="4"/>
      <c r="Q129" s="4"/>
      <c r="R129" s="4"/>
      <c r="S129" s="4"/>
    </row>
    <row r="130" spans="1:19" hidden="1" x14ac:dyDescent="0.25">
      <c r="A130" s="31" t="s">
        <v>185</v>
      </c>
      <c r="B130" s="6" t="s">
        <v>252</v>
      </c>
      <c r="C130" s="4">
        <f t="shared" si="9"/>
        <v>1391000.66</v>
      </c>
      <c r="D130" s="4"/>
      <c r="E130" s="4">
        <v>1391000.66</v>
      </c>
      <c r="F130" s="4"/>
      <c r="G130" s="4"/>
      <c r="H130" s="4"/>
      <c r="I130" s="4"/>
      <c r="J130" s="4"/>
      <c r="K130" s="4"/>
      <c r="L130" s="1"/>
      <c r="M130" s="4"/>
      <c r="N130" s="5"/>
      <c r="O130" s="4"/>
      <c r="P130" s="4"/>
      <c r="Q130" s="4"/>
      <c r="R130" s="4"/>
      <c r="S130" s="4"/>
    </row>
    <row r="131" spans="1:19" hidden="1" x14ac:dyDescent="0.25">
      <c r="A131" s="31" t="s">
        <v>187</v>
      </c>
      <c r="B131" s="6" t="s">
        <v>254</v>
      </c>
      <c r="C131" s="4">
        <f t="shared" si="9"/>
        <v>318134.96000000002</v>
      </c>
      <c r="D131" s="4"/>
      <c r="E131" s="4">
        <v>318134.96000000002</v>
      </c>
      <c r="F131" s="4"/>
      <c r="G131" s="4"/>
      <c r="H131" s="4"/>
      <c r="I131" s="4"/>
      <c r="J131" s="4"/>
      <c r="K131" s="4"/>
      <c r="L131" s="1"/>
      <c r="M131" s="4"/>
      <c r="N131" s="5"/>
      <c r="O131" s="4"/>
      <c r="P131" s="4"/>
      <c r="Q131" s="4"/>
      <c r="R131" s="4"/>
      <c r="S131" s="4"/>
    </row>
    <row r="132" spans="1:19" hidden="1" x14ac:dyDescent="0.25">
      <c r="A132" s="31" t="s">
        <v>189</v>
      </c>
      <c r="B132" s="6" t="s">
        <v>256</v>
      </c>
      <c r="C132" s="4">
        <f t="shared" si="9"/>
        <v>1369131.96</v>
      </c>
      <c r="D132" s="4"/>
      <c r="E132" s="4">
        <v>1369131.96</v>
      </c>
      <c r="F132" s="4"/>
      <c r="G132" s="4"/>
      <c r="H132" s="4"/>
      <c r="I132" s="4"/>
      <c r="J132" s="4"/>
      <c r="K132" s="4"/>
      <c r="L132" s="1"/>
      <c r="M132" s="4"/>
      <c r="N132" s="5"/>
      <c r="O132" s="4"/>
      <c r="P132" s="4"/>
      <c r="Q132" s="4"/>
      <c r="R132" s="4"/>
      <c r="S132" s="4"/>
    </row>
    <row r="133" spans="1:19" hidden="1" x14ac:dyDescent="0.25">
      <c r="A133" s="31" t="s">
        <v>191</v>
      </c>
      <c r="B133" s="6" t="s">
        <v>258</v>
      </c>
      <c r="C133" s="4">
        <f t="shared" si="9"/>
        <v>199659.02</v>
      </c>
      <c r="D133" s="4"/>
      <c r="E133" s="4">
        <v>199659.02</v>
      </c>
      <c r="F133" s="4"/>
      <c r="G133" s="4"/>
      <c r="H133" s="4"/>
      <c r="I133" s="4"/>
      <c r="J133" s="4"/>
      <c r="K133" s="4"/>
      <c r="L133" s="1"/>
      <c r="M133" s="4"/>
      <c r="N133" s="5"/>
      <c r="O133" s="4"/>
      <c r="P133" s="4"/>
      <c r="Q133" s="4"/>
      <c r="R133" s="4"/>
      <c r="S133" s="4"/>
    </row>
    <row r="134" spans="1:19" hidden="1" x14ac:dyDescent="0.25">
      <c r="A134" s="31" t="s">
        <v>193</v>
      </c>
      <c r="B134" s="6" t="s">
        <v>260</v>
      </c>
      <c r="C134" s="4">
        <f t="shared" si="9"/>
        <v>555964.34</v>
      </c>
      <c r="D134" s="4"/>
      <c r="E134" s="4">
        <v>555964.34</v>
      </c>
      <c r="F134" s="4"/>
      <c r="G134" s="4"/>
      <c r="H134" s="4"/>
      <c r="I134" s="4"/>
      <c r="J134" s="4"/>
      <c r="K134" s="4"/>
      <c r="L134" s="1"/>
      <c r="M134" s="4"/>
      <c r="N134" s="5"/>
      <c r="O134" s="4"/>
      <c r="P134" s="4"/>
      <c r="Q134" s="4"/>
      <c r="R134" s="4"/>
      <c r="S134" s="4"/>
    </row>
    <row r="135" spans="1:19" hidden="1" x14ac:dyDescent="0.25">
      <c r="A135" s="31" t="s">
        <v>195</v>
      </c>
      <c r="B135" s="6" t="s">
        <v>1890</v>
      </c>
      <c r="C135" s="4">
        <f t="shared" si="9"/>
        <v>4219714.51</v>
      </c>
      <c r="D135" s="4">
        <f>G135*0.0214</f>
        <v>88409.918225999994</v>
      </c>
      <c r="E135" s="4"/>
      <c r="F135" s="4"/>
      <c r="G135" s="4">
        <v>4131304.59</v>
      </c>
      <c r="H135" s="4"/>
      <c r="I135" s="4"/>
      <c r="J135" s="4"/>
      <c r="K135" s="4"/>
      <c r="L135" s="1"/>
      <c r="M135" s="4"/>
      <c r="N135" s="5"/>
      <c r="O135" s="4"/>
      <c r="P135" s="4"/>
      <c r="Q135" s="4"/>
      <c r="R135" s="4"/>
      <c r="S135" s="4"/>
    </row>
    <row r="136" spans="1:19" hidden="1" x14ac:dyDescent="0.25">
      <c r="A136" s="47" t="s">
        <v>2006</v>
      </c>
      <c r="B136" s="47"/>
      <c r="C136" s="2">
        <f>SUM(C100:C135)</f>
        <v>54789729.149999999</v>
      </c>
      <c r="D136" s="2">
        <f>SUM(D100:D135)</f>
        <v>711016.16351799993</v>
      </c>
      <c r="E136" s="2">
        <f>SUM(E100:E135)</f>
        <v>20853658.570000004</v>
      </c>
      <c r="F136" s="2">
        <f t="shared" ref="F136" si="11">SUM(F100:F135)</f>
        <v>0</v>
      </c>
      <c r="G136" s="2">
        <f t="shared" ref="G136:M136" si="12">SUM(G100:G135)</f>
        <v>33225054.369999997</v>
      </c>
      <c r="H136" s="2">
        <f t="shared" si="12"/>
        <v>0</v>
      </c>
      <c r="I136" s="2">
        <f t="shared" si="12"/>
        <v>0</v>
      </c>
      <c r="J136" s="2">
        <f t="shared" si="12"/>
        <v>0</v>
      </c>
      <c r="K136" s="2">
        <f t="shared" si="12"/>
        <v>0</v>
      </c>
      <c r="L136" s="17">
        <f t="shared" si="12"/>
        <v>0</v>
      </c>
      <c r="M136" s="2">
        <f t="shared" si="12"/>
        <v>0</v>
      </c>
      <c r="N136" s="2" t="s">
        <v>1742</v>
      </c>
      <c r="O136" s="2">
        <f>SUM(O100:O135)</f>
        <v>0</v>
      </c>
      <c r="P136" s="2">
        <f>SUM(P100:P135)</f>
        <v>0</v>
      </c>
      <c r="Q136" s="2">
        <f>SUM(Q100:Q135)</f>
        <v>0</v>
      </c>
      <c r="R136" s="2">
        <f>SUM(R100:R135)</f>
        <v>0</v>
      </c>
      <c r="S136" s="2">
        <f>SUM(S100:S135)</f>
        <v>0</v>
      </c>
    </row>
    <row r="137" spans="1:19" hidden="1" x14ac:dyDescent="0.25">
      <c r="A137" s="48" t="s">
        <v>2007</v>
      </c>
      <c r="B137" s="48"/>
      <c r="C137" s="48"/>
      <c r="D137" s="2"/>
      <c r="E137" s="2"/>
      <c r="F137" s="2"/>
      <c r="G137" s="2"/>
      <c r="H137" s="2"/>
      <c r="I137" s="2"/>
      <c r="J137" s="2"/>
      <c r="K137" s="2"/>
      <c r="L137" s="17"/>
      <c r="M137" s="2"/>
      <c r="N137" s="3"/>
      <c r="O137" s="2"/>
      <c r="P137" s="2"/>
      <c r="Q137" s="2"/>
      <c r="R137" s="2"/>
      <c r="S137" s="2"/>
    </row>
    <row r="138" spans="1:19" hidden="1" x14ac:dyDescent="0.25">
      <c r="A138" s="31" t="s">
        <v>197</v>
      </c>
      <c r="B138" s="6" t="s">
        <v>262</v>
      </c>
      <c r="C138" s="4">
        <f t="shared" ref="C138:C146" si="13">ROUNDUP(SUM(D138+E138+F138+G138+H138+I138+J138+K138+M138+O138+P138+Q138+R138+S138),2)</f>
        <v>1678692.99</v>
      </c>
      <c r="D138" s="4"/>
      <c r="E138" s="4">
        <v>1678692.99</v>
      </c>
      <c r="F138" s="4"/>
      <c r="G138" s="4"/>
      <c r="H138" s="4"/>
      <c r="I138" s="4"/>
      <c r="J138" s="4"/>
      <c r="K138" s="4"/>
      <c r="L138" s="1"/>
      <c r="M138" s="4"/>
      <c r="N138" s="5"/>
      <c r="O138" s="4"/>
      <c r="P138" s="4"/>
      <c r="Q138" s="4"/>
      <c r="R138" s="4"/>
      <c r="S138" s="4"/>
    </row>
    <row r="139" spans="1:19" hidden="1" x14ac:dyDescent="0.25">
      <c r="A139" s="31" t="s">
        <v>199</v>
      </c>
      <c r="B139" s="6" t="s">
        <v>264</v>
      </c>
      <c r="C139" s="4">
        <f t="shared" si="13"/>
        <v>23934386.640000001</v>
      </c>
      <c r="D139" s="4">
        <f>ROUNDUP(SUM(F139+G139+H139+I139+J139+K139+M139+O139+P139+Q139+R139+S139)*0.0214,2)</f>
        <v>482566.31</v>
      </c>
      <c r="E139" s="4">
        <v>901993.09</v>
      </c>
      <c r="F139" s="4"/>
      <c r="G139" s="4"/>
      <c r="H139" s="4"/>
      <c r="I139" s="4"/>
      <c r="J139" s="4"/>
      <c r="K139" s="4"/>
      <c r="L139" s="1">
        <v>4</v>
      </c>
      <c r="M139" s="4">
        <v>22549827.239999998</v>
      </c>
      <c r="N139" s="5"/>
      <c r="O139" s="4"/>
      <c r="P139" s="4"/>
      <c r="Q139" s="4"/>
      <c r="R139" s="4"/>
      <c r="S139" s="4"/>
    </row>
    <row r="140" spans="1:19" hidden="1" x14ac:dyDescent="0.25">
      <c r="A140" s="31" t="s">
        <v>201</v>
      </c>
      <c r="B140" s="6" t="s">
        <v>266</v>
      </c>
      <c r="C140" s="4">
        <f t="shared" si="13"/>
        <v>503550.94</v>
      </c>
      <c r="D140" s="4"/>
      <c r="E140" s="4">
        <v>503550.94</v>
      </c>
      <c r="F140" s="4"/>
      <c r="G140" s="4"/>
      <c r="H140" s="4"/>
      <c r="I140" s="4"/>
      <c r="J140" s="4"/>
      <c r="K140" s="4"/>
      <c r="L140" s="1"/>
      <c r="M140" s="4"/>
      <c r="N140" s="5"/>
      <c r="O140" s="4"/>
      <c r="P140" s="4"/>
      <c r="Q140" s="4"/>
      <c r="R140" s="4"/>
      <c r="S140" s="4"/>
    </row>
    <row r="141" spans="1:19" hidden="1" x14ac:dyDescent="0.25">
      <c r="A141" s="31" t="s">
        <v>203</v>
      </c>
      <c r="B141" s="6" t="s">
        <v>269</v>
      </c>
      <c r="C141" s="4">
        <f t="shared" si="13"/>
        <v>641885.6</v>
      </c>
      <c r="D141" s="4"/>
      <c r="E141" s="4">
        <v>641885.6</v>
      </c>
      <c r="F141" s="4"/>
      <c r="G141" s="4"/>
      <c r="H141" s="4"/>
      <c r="I141" s="4"/>
      <c r="J141" s="4"/>
      <c r="K141" s="4"/>
      <c r="L141" s="1"/>
      <c r="M141" s="4"/>
      <c r="N141" s="5"/>
      <c r="O141" s="4"/>
      <c r="P141" s="4"/>
      <c r="Q141" s="4"/>
      <c r="R141" s="4"/>
      <c r="S141" s="4"/>
    </row>
    <row r="142" spans="1:19" hidden="1" x14ac:dyDescent="0.25">
      <c r="A142" s="31" t="s">
        <v>205</v>
      </c>
      <c r="B142" s="6" t="s">
        <v>271</v>
      </c>
      <c r="C142" s="4">
        <f t="shared" si="13"/>
        <v>2067699.6</v>
      </c>
      <c r="D142" s="4"/>
      <c r="E142" s="4">
        <v>2067699.6</v>
      </c>
      <c r="F142" s="4"/>
      <c r="G142" s="4"/>
      <c r="H142" s="4"/>
      <c r="I142" s="4"/>
      <c r="J142" s="4"/>
      <c r="K142" s="4"/>
      <c r="L142" s="1"/>
      <c r="M142" s="4"/>
      <c r="N142" s="5"/>
      <c r="O142" s="4"/>
      <c r="P142" s="4"/>
      <c r="Q142" s="4"/>
      <c r="R142" s="4"/>
      <c r="S142" s="4"/>
    </row>
    <row r="143" spans="1:19" hidden="1" x14ac:dyDescent="0.25">
      <c r="A143" s="31" t="s">
        <v>207</v>
      </c>
      <c r="B143" s="6" t="s">
        <v>273</v>
      </c>
      <c r="C143" s="4">
        <f t="shared" si="13"/>
        <v>1875338.77</v>
      </c>
      <c r="D143" s="4"/>
      <c r="E143" s="4">
        <v>1875338.77</v>
      </c>
      <c r="F143" s="4"/>
      <c r="G143" s="4"/>
      <c r="H143" s="4"/>
      <c r="I143" s="4"/>
      <c r="J143" s="4"/>
      <c r="K143" s="4"/>
      <c r="L143" s="1"/>
      <c r="M143" s="4"/>
      <c r="N143" s="5"/>
      <c r="O143" s="4"/>
      <c r="P143" s="4"/>
      <c r="Q143" s="4"/>
      <c r="R143" s="4"/>
      <c r="S143" s="4"/>
    </row>
    <row r="144" spans="1:19" hidden="1" x14ac:dyDescent="0.25">
      <c r="A144" s="31" t="s">
        <v>209</v>
      </c>
      <c r="B144" s="6" t="s">
        <v>275</v>
      </c>
      <c r="C144" s="4">
        <f t="shared" si="13"/>
        <v>675210.51</v>
      </c>
      <c r="D144" s="4"/>
      <c r="E144" s="4">
        <v>675210.51</v>
      </c>
      <c r="F144" s="4"/>
      <c r="G144" s="4"/>
      <c r="H144" s="4"/>
      <c r="I144" s="4"/>
      <c r="J144" s="4"/>
      <c r="K144" s="4"/>
      <c r="L144" s="1"/>
      <c r="M144" s="4"/>
      <c r="N144" s="5"/>
      <c r="O144" s="4"/>
      <c r="P144" s="4"/>
      <c r="Q144" s="4"/>
      <c r="R144" s="4"/>
      <c r="S144" s="4"/>
    </row>
    <row r="145" spans="1:19" hidden="1" x14ac:dyDescent="0.25">
      <c r="A145" s="31" t="s">
        <v>211</v>
      </c>
      <c r="B145" s="6" t="s">
        <v>277</v>
      </c>
      <c r="C145" s="4">
        <f t="shared" si="13"/>
        <v>1597799.55</v>
      </c>
      <c r="D145" s="4"/>
      <c r="E145" s="4">
        <v>1597799.55</v>
      </c>
      <c r="F145" s="4"/>
      <c r="G145" s="4"/>
      <c r="H145" s="4"/>
      <c r="I145" s="4"/>
      <c r="J145" s="4"/>
      <c r="K145" s="4"/>
      <c r="L145" s="1"/>
      <c r="M145" s="4"/>
      <c r="N145" s="5"/>
      <c r="O145" s="4"/>
      <c r="P145" s="4"/>
      <c r="Q145" s="4"/>
      <c r="R145" s="4"/>
      <c r="S145" s="4"/>
    </row>
    <row r="146" spans="1:19" hidden="1" x14ac:dyDescent="0.25">
      <c r="A146" s="31" t="s">
        <v>213</v>
      </c>
      <c r="B146" s="6" t="s">
        <v>279</v>
      </c>
      <c r="C146" s="4">
        <f t="shared" si="13"/>
        <v>1698819.16</v>
      </c>
      <c r="D146" s="4"/>
      <c r="E146" s="4">
        <v>1698819.16</v>
      </c>
      <c r="F146" s="4"/>
      <c r="G146" s="4"/>
      <c r="H146" s="4"/>
      <c r="I146" s="4"/>
      <c r="J146" s="4"/>
      <c r="K146" s="4"/>
      <c r="L146" s="1"/>
      <c r="M146" s="4"/>
      <c r="N146" s="5"/>
      <c r="O146" s="4"/>
      <c r="P146" s="4"/>
      <c r="Q146" s="4"/>
      <c r="R146" s="4"/>
      <c r="S146" s="4"/>
    </row>
    <row r="147" spans="1:19" s="36" customFormat="1" hidden="1" x14ac:dyDescent="0.25">
      <c r="A147" s="31" t="s">
        <v>215</v>
      </c>
      <c r="B147" s="6" t="s">
        <v>1860</v>
      </c>
      <c r="C147" s="4">
        <f>ROUND(SUM(D147+E147+F147+G147+H147+I147+J147+K147+M147+O147+P147+Q147+R147+S147),2)</f>
        <v>6562365.0300000003</v>
      </c>
      <c r="D147" s="4">
        <f>ROUND((F147+G147+H147+I147+J147+K147+M147+O147+P147+Q147+R147+S147)*0.0214,2)</f>
        <v>137492.28</v>
      </c>
      <c r="E147" s="4"/>
      <c r="F147" s="4"/>
      <c r="G147" s="4">
        <v>6424872.75</v>
      </c>
      <c r="H147" s="4"/>
      <c r="I147" s="4"/>
      <c r="J147" s="4"/>
      <c r="K147" s="4"/>
      <c r="L147" s="1"/>
      <c r="M147" s="4"/>
      <c r="N147" s="5"/>
      <c r="O147" s="4"/>
      <c r="P147" s="4"/>
      <c r="Q147" s="4"/>
      <c r="R147" s="4"/>
      <c r="S147" s="4"/>
    </row>
    <row r="148" spans="1:19" hidden="1" x14ac:dyDescent="0.25">
      <c r="A148" s="31" t="s">
        <v>217</v>
      </c>
      <c r="B148" s="6" t="s">
        <v>281</v>
      </c>
      <c r="C148" s="4">
        <f>ROUNDUP(SUM(D148+E148+F148+G148+H148+I148+J148+K148+M148+O148+P148+Q148+R148+S148),2)</f>
        <v>2836588.22</v>
      </c>
      <c r="D148" s="4"/>
      <c r="E148" s="4">
        <v>2836588.2199999997</v>
      </c>
      <c r="F148" s="4"/>
      <c r="G148" s="4"/>
      <c r="H148" s="4"/>
      <c r="I148" s="4"/>
      <c r="J148" s="4"/>
      <c r="K148" s="4"/>
      <c r="L148" s="1"/>
      <c r="M148" s="4"/>
      <c r="N148" s="5"/>
      <c r="O148" s="4"/>
      <c r="P148" s="4"/>
      <c r="Q148" s="4"/>
      <c r="R148" s="4"/>
      <c r="S148" s="4"/>
    </row>
    <row r="149" spans="1:19" hidden="1" x14ac:dyDescent="0.25">
      <c r="A149" s="31" t="s">
        <v>219</v>
      </c>
      <c r="B149" s="6" t="s">
        <v>283</v>
      </c>
      <c r="C149" s="4">
        <f>ROUNDUP(SUM(D149+E149+F149+G149+H149+I149+J149+K149+M149+O149+P149+Q149+R149+S149),2)</f>
        <v>618688.86</v>
      </c>
      <c r="D149" s="4"/>
      <c r="E149" s="4">
        <v>618688.86</v>
      </c>
      <c r="F149" s="4"/>
      <c r="G149" s="4"/>
      <c r="H149" s="4"/>
      <c r="I149" s="4"/>
      <c r="J149" s="4"/>
      <c r="K149" s="4"/>
      <c r="L149" s="1"/>
      <c r="M149" s="4"/>
      <c r="N149" s="5"/>
      <c r="O149" s="4"/>
      <c r="P149" s="4"/>
      <c r="Q149" s="4"/>
      <c r="R149" s="4"/>
      <c r="S149" s="4"/>
    </row>
    <row r="150" spans="1:19" hidden="1" x14ac:dyDescent="0.25">
      <c r="A150" s="31" t="s">
        <v>221</v>
      </c>
      <c r="B150" s="6" t="s">
        <v>285</v>
      </c>
      <c r="C150" s="4">
        <f>ROUNDUP(SUM(D150+E150+F150+G150+H150+I150+J150+K150+M150+O150+P150+Q150+R150+S150),2)</f>
        <v>1970366.08</v>
      </c>
      <c r="D150" s="4"/>
      <c r="E150" s="4">
        <v>1970366.08</v>
      </c>
      <c r="F150" s="4"/>
      <c r="G150" s="4"/>
      <c r="H150" s="4"/>
      <c r="I150" s="4"/>
      <c r="J150" s="4"/>
      <c r="K150" s="4"/>
      <c r="L150" s="1"/>
      <c r="M150" s="4"/>
      <c r="N150" s="5"/>
      <c r="O150" s="4"/>
      <c r="P150" s="4"/>
      <c r="Q150" s="4"/>
      <c r="R150" s="4"/>
      <c r="S150" s="4"/>
    </row>
    <row r="151" spans="1:19" hidden="1" x14ac:dyDescent="0.25">
      <c r="A151" s="31" t="s">
        <v>223</v>
      </c>
      <c r="B151" s="7" t="s">
        <v>287</v>
      </c>
      <c r="C151" s="4">
        <f>ROUNDUP(SUM(D151+E151+F151+G151+H151+I151+J151+K151+M151+O151+P151+Q151+R151+S151),2)</f>
        <v>18106.27</v>
      </c>
      <c r="D151" s="4"/>
      <c r="E151" s="4">
        <v>18106.269999999997</v>
      </c>
      <c r="F151" s="4"/>
      <c r="G151" s="4"/>
      <c r="H151" s="4"/>
      <c r="I151" s="4"/>
      <c r="J151" s="4"/>
      <c r="K151" s="4"/>
      <c r="L151" s="1"/>
      <c r="M151" s="4"/>
      <c r="N151" s="5"/>
      <c r="O151" s="4"/>
      <c r="P151" s="4"/>
      <c r="Q151" s="4"/>
      <c r="R151" s="4"/>
      <c r="S151" s="4"/>
    </row>
    <row r="152" spans="1:19" hidden="1" x14ac:dyDescent="0.25">
      <c r="A152" s="31" t="s">
        <v>225</v>
      </c>
      <c r="B152" s="7" t="s">
        <v>289</v>
      </c>
      <c r="C152" s="4">
        <f>ROUNDUP(SUM(D152+E152+F152+G152+H152+I152+J152+K152+M152+O152+P152+Q152+R152+S152),2)</f>
        <v>239918.6</v>
      </c>
      <c r="D152" s="4"/>
      <c r="E152" s="4">
        <v>239918.6</v>
      </c>
      <c r="F152" s="4"/>
      <c r="G152" s="4"/>
      <c r="H152" s="4"/>
      <c r="I152" s="4"/>
      <c r="J152" s="4"/>
      <c r="K152" s="4"/>
      <c r="L152" s="1"/>
      <c r="M152" s="4"/>
      <c r="N152" s="5"/>
      <c r="O152" s="4"/>
      <c r="P152" s="4"/>
      <c r="Q152" s="4"/>
      <c r="R152" s="4"/>
      <c r="S152" s="4"/>
    </row>
    <row r="153" spans="1:19" hidden="1" x14ac:dyDescent="0.25">
      <c r="A153" s="47" t="s">
        <v>2008</v>
      </c>
      <c r="B153" s="47"/>
      <c r="C153" s="2">
        <f t="shared" ref="C153:M153" si="14">SUM(C138:C152)</f>
        <v>46919416.820000008</v>
      </c>
      <c r="D153" s="2">
        <f t="shared" si="14"/>
        <v>620058.59</v>
      </c>
      <c r="E153" s="2">
        <f t="shared" si="14"/>
        <v>17324658.239999998</v>
      </c>
      <c r="F153" s="2">
        <f t="shared" si="14"/>
        <v>0</v>
      </c>
      <c r="G153" s="2">
        <f t="shared" si="14"/>
        <v>6424872.75</v>
      </c>
      <c r="H153" s="2">
        <f t="shared" si="14"/>
        <v>0</v>
      </c>
      <c r="I153" s="2">
        <f t="shared" si="14"/>
        <v>0</v>
      </c>
      <c r="J153" s="2">
        <f t="shared" si="14"/>
        <v>0</v>
      </c>
      <c r="K153" s="2">
        <f t="shared" si="14"/>
        <v>0</v>
      </c>
      <c r="L153" s="17">
        <f t="shared" si="14"/>
        <v>4</v>
      </c>
      <c r="M153" s="2">
        <f t="shared" si="14"/>
        <v>22549827.239999998</v>
      </c>
      <c r="N153" s="2" t="s">
        <v>1742</v>
      </c>
      <c r="O153" s="2">
        <f>SUM(O138:O152)</f>
        <v>0</v>
      </c>
      <c r="P153" s="2">
        <f>SUM(P138:P152)</f>
        <v>0</v>
      </c>
      <c r="Q153" s="2">
        <f>SUM(Q138:Q152)</f>
        <v>0</v>
      </c>
      <c r="R153" s="2">
        <f>SUM(R138:R152)</f>
        <v>0</v>
      </c>
      <c r="S153" s="2">
        <f>SUM(S138:S152)</f>
        <v>0</v>
      </c>
    </row>
    <row r="154" spans="1:19" hidden="1" x14ac:dyDescent="0.25">
      <c r="A154" s="48" t="s">
        <v>2009</v>
      </c>
      <c r="B154" s="48"/>
      <c r="C154" s="48"/>
      <c r="D154" s="2"/>
      <c r="E154" s="2"/>
      <c r="F154" s="2"/>
      <c r="G154" s="2"/>
      <c r="H154" s="2"/>
      <c r="I154" s="2"/>
      <c r="J154" s="2"/>
      <c r="K154" s="2"/>
      <c r="L154" s="17"/>
      <c r="M154" s="2"/>
      <c r="N154" s="3"/>
      <c r="O154" s="2"/>
      <c r="P154" s="2"/>
      <c r="Q154" s="2"/>
      <c r="R154" s="2"/>
      <c r="S154" s="2"/>
    </row>
    <row r="155" spans="1:19" hidden="1" x14ac:dyDescent="0.25">
      <c r="A155" s="31" t="s">
        <v>227</v>
      </c>
      <c r="B155" s="6" t="s">
        <v>291</v>
      </c>
      <c r="C155" s="4">
        <f t="shared" ref="C155:C186" si="15">ROUNDUP(SUM(D155+E155+F155+G155+H155+I155+J155+K155+M155+O155+P155+Q155+R155+S155),2)</f>
        <v>69567.14</v>
      </c>
      <c r="D155" s="4"/>
      <c r="E155" s="4">
        <v>69567.14</v>
      </c>
      <c r="F155" s="4"/>
      <c r="G155" s="4"/>
      <c r="H155" s="4"/>
      <c r="I155" s="4"/>
      <c r="J155" s="4"/>
      <c r="K155" s="4"/>
      <c r="L155" s="1"/>
      <c r="M155" s="4"/>
      <c r="N155" s="5"/>
      <c r="O155" s="4"/>
      <c r="P155" s="4"/>
      <c r="Q155" s="4"/>
      <c r="R155" s="4"/>
      <c r="S155" s="4"/>
    </row>
    <row r="156" spans="1:19" hidden="1" x14ac:dyDescent="0.25">
      <c r="A156" s="31" t="s">
        <v>229</v>
      </c>
      <c r="B156" s="6" t="s">
        <v>293</v>
      </c>
      <c r="C156" s="4">
        <f t="shared" si="15"/>
        <v>69655.289999999994</v>
      </c>
      <c r="D156" s="4"/>
      <c r="E156" s="4">
        <v>69655.289999999994</v>
      </c>
      <c r="F156" s="4"/>
      <c r="G156" s="4"/>
      <c r="H156" s="4"/>
      <c r="I156" s="4"/>
      <c r="J156" s="4"/>
      <c r="K156" s="4"/>
      <c r="L156" s="1"/>
      <c r="M156" s="4"/>
      <c r="N156" s="5"/>
      <c r="O156" s="4"/>
      <c r="P156" s="4"/>
      <c r="Q156" s="4"/>
      <c r="R156" s="4"/>
      <c r="S156" s="4"/>
    </row>
    <row r="157" spans="1:19" hidden="1" x14ac:dyDescent="0.25">
      <c r="A157" s="31" t="s">
        <v>231</v>
      </c>
      <c r="B157" s="6" t="s">
        <v>295</v>
      </c>
      <c r="C157" s="4">
        <f t="shared" si="15"/>
        <v>86907.86</v>
      </c>
      <c r="D157" s="4"/>
      <c r="E157" s="4">
        <v>86907.86</v>
      </c>
      <c r="F157" s="4"/>
      <c r="G157" s="4"/>
      <c r="H157" s="4"/>
      <c r="I157" s="4"/>
      <c r="J157" s="4"/>
      <c r="K157" s="4"/>
      <c r="L157" s="1"/>
      <c r="M157" s="4"/>
      <c r="N157" s="5"/>
      <c r="O157" s="4"/>
      <c r="P157" s="4"/>
      <c r="Q157" s="4"/>
      <c r="R157" s="4"/>
      <c r="S157" s="4"/>
    </row>
    <row r="158" spans="1:19" hidden="1" x14ac:dyDescent="0.25">
      <c r="A158" s="31" t="s">
        <v>233</v>
      </c>
      <c r="B158" s="6" t="s">
        <v>1924</v>
      </c>
      <c r="C158" s="4">
        <f t="shared" si="15"/>
        <v>1248013.6100000001</v>
      </c>
      <c r="D158" s="4">
        <f>ROUNDUP(SUM(F158+G158+H158+I158+J158+K158+M158+O158+P158+Q158+R158+S158)*0.0214,2)</f>
        <v>26147.929999999997</v>
      </c>
      <c r="E158" s="4"/>
      <c r="F158" s="4"/>
      <c r="G158" s="4"/>
      <c r="H158" s="4"/>
      <c r="I158" s="4"/>
      <c r="J158" s="4"/>
      <c r="K158" s="4">
        <v>1221865.68</v>
      </c>
      <c r="L158" s="1"/>
      <c r="M158" s="4"/>
      <c r="N158" s="5"/>
      <c r="O158" s="4"/>
      <c r="P158" s="4"/>
      <c r="Q158" s="4"/>
      <c r="R158" s="4"/>
      <c r="S158" s="4"/>
    </row>
    <row r="159" spans="1:19" hidden="1" x14ac:dyDescent="0.25">
      <c r="A159" s="31" t="s">
        <v>235</v>
      </c>
      <c r="B159" s="6" t="s">
        <v>297</v>
      </c>
      <c r="C159" s="4">
        <f t="shared" si="15"/>
        <v>73653.33</v>
      </c>
      <c r="D159" s="4"/>
      <c r="E159" s="4">
        <v>73653.33</v>
      </c>
      <c r="F159" s="4"/>
      <c r="G159" s="4"/>
      <c r="H159" s="4"/>
      <c r="I159" s="4"/>
      <c r="J159" s="4"/>
      <c r="K159" s="4"/>
      <c r="L159" s="1"/>
      <c r="M159" s="4"/>
      <c r="N159" s="5"/>
      <c r="O159" s="4"/>
      <c r="P159" s="4"/>
      <c r="Q159" s="4"/>
      <c r="R159" s="4"/>
      <c r="S159" s="4"/>
    </row>
    <row r="160" spans="1:19" hidden="1" x14ac:dyDescent="0.25">
      <c r="A160" s="31" t="s">
        <v>237</v>
      </c>
      <c r="B160" s="6" t="s">
        <v>299</v>
      </c>
      <c r="C160" s="4">
        <f t="shared" si="15"/>
        <v>1048051.33</v>
      </c>
      <c r="D160" s="4"/>
      <c r="E160" s="4">
        <v>1048051.33</v>
      </c>
      <c r="F160" s="4"/>
      <c r="G160" s="4"/>
      <c r="H160" s="4"/>
      <c r="I160" s="4"/>
      <c r="J160" s="4"/>
      <c r="K160" s="4"/>
      <c r="L160" s="1"/>
      <c r="M160" s="4"/>
      <c r="N160" s="5"/>
      <c r="O160" s="4"/>
      <c r="P160" s="4"/>
      <c r="Q160" s="4"/>
      <c r="R160" s="4"/>
      <c r="S160" s="4"/>
    </row>
    <row r="161" spans="1:19" hidden="1" x14ac:dyDescent="0.25">
      <c r="A161" s="31" t="s">
        <v>239</v>
      </c>
      <c r="B161" s="6" t="s">
        <v>301</v>
      </c>
      <c r="C161" s="4">
        <f t="shared" si="15"/>
        <v>930166.26</v>
      </c>
      <c r="D161" s="4"/>
      <c r="E161" s="4">
        <v>930166.26</v>
      </c>
      <c r="F161" s="4"/>
      <c r="G161" s="4"/>
      <c r="H161" s="4"/>
      <c r="I161" s="4"/>
      <c r="J161" s="4"/>
      <c r="K161" s="4"/>
      <c r="L161" s="1"/>
      <c r="M161" s="4"/>
      <c r="N161" s="5"/>
      <c r="O161" s="4"/>
      <c r="P161" s="4"/>
      <c r="Q161" s="4"/>
      <c r="R161" s="4"/>
      <c r="S161" s="4"/>
    </row>
    <row r="162" spans="1:19" hidden="1" x14ac:dyDescent="0.25">
      <c r="A162" s="31" t="s">
        <v>241</v>
      </c>
      <c r="B162" s="6" t="s">
        <v>303</v>
      </c>
      <c r="C162" s="4">
        <f t="shared" si="15"/>
        <v>1430900.99</v>
      </c>
      <c r="D162" s="4"/>
      <c r="E162" s="4">
        <v>1430900.99</v>
      </c>
      <c r="F162" s="4"/>
      <c r="G162" s="4"/>
      <c r="H162" s="4"/>
      <c r="I162" s="4"/>
      <c r="J162" s="4"/>
      <c r="K162" s="4"/>
      <c r="L162" s="1"/>
      <c r="M162" s="4"/>
      <c r="N162" s="5"/>
      <c r="O162" s="4"/>
      <c r="P162" s="4"/>
      <c r="Q162" s="4"/>
      <c r="R162" s="4"/>
      <c r="S162" s="4"/>
    </row>
    <row r="163" spans="1:19" hidden="1" x14ac:dyDescent="0.25">
      <c r="A163" s="31" t="s">
        <v>243</v>
      </c>
      <c r="B163" s="6" t="s">
        <v>305</v>
      </c>
      <c r="C163" s="4">
        <f t="shared" si="15"/>
        <v>1347802.37</v>
      </c>
      <c r="D163" s="4"/>
      <c r="E163" s="4">
        <v>1347802.37</v>
      </c>
      <c r="F163" s="4"/>
      <c r="G163" s="4"/>
      <c r="H163" s="4"/>
      <c r="I163" s="4"/>
      <c r="J163" s="4"/>
      <c r="K163" s="4"/>
      <c r="L163" s="1"/>
      <c r="M163" s="4"/>
      <c r="N163" s="5"/>
      <c r="O163" s="4"/>
      <c r="P163" s="4"/>
      <c r="Q163" s="4"/>
      <c r="R163" s="4"/>
      <c r="S163" s="4"/>
    </row>
    <row r="164" spans="1:19" hidden="1" x14ac:dyDescent="0.25">
      <c r="A164" s="31" t="s">
        <v>245</v>
      </c>
      <c r="B164" s="6" t="s">
        <v>307</v>
      </c>
      <c r="C164" s="4">
        <f t="shared" si="15"/>
        <v>922541.4</v>
      </c>
      <c r="D164" s="4"/>
      <c r="E164" s="4">
        <v>922541.4</v>
      </c>
      <c r="F164" s="4"/>
      <c r="G164" s="4"/>
      <c r="H164" s="4"/>
      <c r="I164" s="4"/>
      <c r="J164" s="4"/>
      <c r="K164" s="4"/>
      <c r="L164" s="1"/>
      <c r="M164" s="4"/>
      <c r="N164" s="5"/>
      <c r="O164" s="4"/>
      <c r="P164" s="4"/>
      <c r="Q164" s="4"/>
      <c r="R164" s="4"/>
      <c r="S164" s="4"/>
    </row>
    <row r="165" spans="1:19" hidden="1" x14ac:dyDescent="0.25">
      <c r="A165" s="31" t="s">
        <v>247</v>
      </c>
      <c r="B165" s="6" t="s">
        <v>309</v>
      </c>
      <c r="C165" s="4">
        <f t="shared" si="15"/>
        <v>430854.31</v>
      </c>
      <c r="D165" s="4"/>
      <c r="E165" s="4">
        <v>430854.31</v>
      </c>
      <c r="F165" s="4"/>
      <c r="G165" s="4"/>
      <c r="H165" s="4"/>
      <c r="I165" s="4"/>
      <c r="J165" s="4"/>
      <c r="K165" s="4"/>
      <c r="L165" s="1"/>
      <c r="M165" s="4"/>
      <c r="N165" s="5"/>
      <c r="O165" s="4"/>
      <c r="P165" s="4"/>
      <c r="Q165" s="4"/>
      <c r="R165" s="4"/>
      <c r="S165" s="4"/>
    </row>
    <row r="166" spans="1:19" hidden="1" x14ac:dyDescent="0.25">
      <c r="A166" s="31" t="s">
        <v>249</v>
      </c>
      <c r="B166" s="6" t="s">
        <v>311</v>
      </c>
      <c r="C166" s="4">
        <f t="shared" si="15"/>
        <v>539824.87</v>
      </c>
      <c r="D166" s="4"/>
      <c r="E166" s="4">
        <v>539824.87</v>
      </c>
      <c r="F166" s="4"/>
      <c r="G166" s="4"/>
      <c r="H166" s="4"/>
      <c r="I166" s="4"/>
      <c r="J166" s="4"/>
      <c r="K166" s="4"/>
      <c r="L166" s="1"/>
      <c r="M166" s="4"/>
      <c r="N166" s="5"/>
      <c r="O166" s="4"/>
      <c r="P166" s="4"/>
      <c r="Q166" s="4"/>
      <c r="R166" s="4"/>
      <c r="S166" s="4"/>
    </row>
    <row r="167" spans="1:19" hidden="1" x14ac:dyDescent="0.25">
      <c r="A167" s="31" t="s">
        <v>251</v>
      </c>
      <c r="B167" s="6" t="s">
        <v>313</v>
      </c>
      <c r="C167" s="4">
        <f t="shared" si="15"/>
        <v>685613.87</v>
      </c>
      <c r="D167" s="4"/>
      <c r="E167" s="4">
        <v>685613.87</v>
      </c>
      <c r="F167" s="4"/>
      <c r="G167" s="4"/>
      <c r="H167" s="4"/>
      <c r="I167" s="4"/>
      <c r="J167" s="4"/>
      <c r="K167" s="4"/>
      <c r="L167" s="1"/>
      <c r="M167" s="4"/>
      <c r="N167" s="5"/>
      <c r="O167" s="4"/>
      <c r="P167" s="4"/>
      <c r="Q167" s="4"/>
      <c r="R167" s="4"/>
      <c r="S167" s="4"/>
    </row>
    <row r="168" spans="1:19" hidden="1" x14ac:dyDescent="0.25">
      <c r="A168" s="31" t="s">
        <v>253</v>
      </c>
      <c r="B168" s="6" t="s">
        <v>315</v>
      </c>
      <c r="C168" s="4">
        <f t="shared" si="15"/>
        <v>112100.48</v>
      </c>
      <c r="D168" s="4"/>
      <c r="E168" s="4">
        <v>112100.48</v>
      </c>
      <c r="F168" s="4"/>
      <c r="G168" s="4"/>
      <c r="H168" s="4"/>
      <c r="I168" s="4"/>
      <c r="J168" s="4"/>
      <c r="K168" s="4"/>
      <c r="L168" s="1"/>
      <c r="M168" s="4"/>
      <c r="N168" s="5"/>
      <c r="O168" s="4"/>
      <c r="P168" s="4"/>
      <c r="Q168" s="4"/>
      <c r="R168" s="4"/>
      <c r="S168" s="4"/>
    </row>
    <row r="169" spans="1:19" hidden="1" x14ac:dyDescent="0.25">
      <c r="A169" s="31" t="s">
        <v>255</v>
      </c>
      <c r="B169" s="6" t="s">
        <v>317</v>
      </c>
      <c r="C169" s="4">
        <f t="shared" si="15"/>
        <v>181148.33</v>
      </c>
      <c r="D169" s="4"/>
      <c r="E169" s="4">
        <v>181148.33000000002</v>
      </c>
      <c r="F169" s="4"/>
      <c r="G169" s="4"/>
      <c r="H169" s="4"/>
      <c r="I169" s="4"/>
      <c r="J169" s="4"/>
      <c r="K169" s="4"/>
      <c r="L169" s="1"/>
      <c r="M169" s="4"/>
      <c r="N169" s="5"/>
      <c r="O169" s="4"/>
      <c r="P169" s="4"/>
      <c r="Q169" s="4"/>
      <c r="R169" s="4"/>
      <c r="S169" s="4"/>
    </row>
    <row r="170" spans="1:19" hidden="1" x14ac:dyDescent="0.25">
      <c r="A170" s="31" t="s">
        <v>257</v>
      </c>
      <c r="B170" s="6" t="s">
        <v>319</v>
      </c>
      <c r="C170" s="4">
        <f t="shared" si="15"/>
        <v>458284.2</v>
      </c>
      <c r="D170" s="4"/>
      <c r="E170" s="4">
        <v>458284.2</v>
      </c>
      <c r="F170" s="4"/>
      <c r="G170" s="4"/>
      <c r="H170" s="4"/>
      <c r="I170" s="4"/>
      <c r="J170" s="4"/>
      <c r="K170" s="4"/>
      <c r="L170" s="1"/>
      <c r="M170" s="4"/>
      <c r="N170" s="5"/>
      <c r="O170" s="4"/>
      <c r="P170" s="4"/>
      <c r="Q170" s="4"/>
      <c r="R170" s="4"/>
      <c r="S170" s="4"/>
    </row>
    <row r="171" spans="1:19" hidden="1" x14ac:dyDescent="0.25">
      <c r="A171" s="31" t="s">
        <v>259</v>
      </c>
      <c r="B171" s="6" t="s">
        <v>321</v>
      </c>
      <c r="C171" s="4">
        <f t="shared" si="15"/>
        <v>530237.79</v>
      </c>
      <c r="D171" s="4"/>
      <c r="E171" s="4">
        <v>530237.79</v>
      </c>
      <c r="F171" s="4"/>
      <c r="G171" s="4"/>
      <c r="H171" s="4"/>
      <c r="I171" s="4"/>
      <c r="J171" s="4"/>
      <c r="K171" s="4"/>
      <c r="L171" s="1"/>
      <c r="M171" s="4"/>
      <c r="N171" s="5"/>
      <c r="O171" s="4"/>
      <c r="P171" s="4"/>
      <c r="Q171" s="4"/>
      <c r="R171" s="4"/>
      <c r="S171" s="4"/>
    </row>
    <row r="172" spans="1:19" hidden="1" x14ac:dyDescent="0.25">
      <c r="A172" s="31" t="s">
        <v>261</v>
      </c>
      <c r="B172" s="6" t="s">
        <v>323</v>
      </c>
      <c r="C172" s="4">
        <f t="shared" si="15"/>
        <v>260601.24</v>
      </c>
      <c r="D172" s="4"/>
      <c r="E172" s="4">
        <v>260601.24000000002</v>
      </c>
      <c r="F172" s="4"/>
      <c r="G172" s="4"/>
      <c r="H172" s="4"/>
      <c r="I172" s="4"/>
      <c r="J172" s="4"/>
      <c r="K172" s="4"/>
      <c r="L172" s="1"/>
      <c r="M172" s="4"/>
      <c r="N172" s="5"/>
      <c r="O172" s="4"/>
      <c r="P172" s="4"/>
      <c r="Q172" s="4"/>
      <c r="R172" s="4"/>
      <c r="S172" s="4"/>
    </row>
    <row r="173" spans="1:19" hidden="1" x14ac:dyDescent="0.25">
      <c r="A173" s="31" t="s">
        <v>263</v>
      </c>
      <c r="B173" s="6" t="s">
        <v>325</v>
      </c>
      <c r="C173" s="4">
        <f t="shared" si="15"/>
        <v>176373.14</v>
      </c>
      <c r="D173" s="4"/>
      <c r="E173" s="4">
        <v>176373.14</v>
      </c>
      <c r="F173" s="4"/>
      <c r="G173" s="4"/>
      <c r="H173" s="4"/>
      <c r="I173" s="4"/>
      <c r="J173" s="4"/>
      <c r="K173" s="4"/>
      <c r="L173" s="1"/>
      <c r="M173" s="4"/>
      <c r="N173" s="5"/>
      <c r="O173" s="4"/>
      <c r="P173" s="4"/>
      <c r="Q173" s="4"/>
      <c r="R173" s="4"/>
      <c r="S173" s="4"/>
    </row>
    <row r="174" spans="1:19" hidden="1" x14ac:dyDescent="0.25">
      <c r="A174" s="31" t="s">
        <v>265</v>
      </c>
      <c r="B174" s="6" t="s">
        <v>329</v>
      </c>
      <c r="C174" s="4">
        <f t="shared" si="15"/>
        <v>654402.25</v>
      </c>
      <c r="D174" s="4"/>
      <c r="E174" s="4">
        <v>654402.25</v>
      </c>
      <c r="F174" s="4"/>
      <c r="G174" s="4"/>
      <c r="H174" s="4"/>
      <c r="I174" s="4"/>
      <c r="J174" s="4"/>
      <c r="K174" s="4"/>
      <c r="L174" s="1"/>
      <c r="M174" s="4"/>
      <c r="N174" s="5"/>
      <c r="O174" s="4"/>
      <c r="P174" s="4"/>
      <c r="Q174" s="4"/>
      <c r="R174" s="4"/>
      <c r="S174" s="4"/>
    </row>
    <row r="175" spans="1:19" hidden="1" x14ac:dyDescent="0.25">
      <c r="A175" s="31" t="s">
        <v>267</v>
      </c>
      <c r="B175" s="6" t="s">
        <v>331</v>
      </c>
      <c r="C175" s="4">
        <f t="shared" si="15"/>
        <v>1918691.69</v>
      </c>
      <c r="D175" s="4"/>
      <c r="E175" s="4">
        <v>1918691.69</v>
      </c>
      <c r="F175" s="4"/>
      <c r="G175" s="4"/>
      <c r="H175" s="4"/>
      <c r="I175" s="4"/>
      <c r="J175" s="4"/>
      <c r="K175" s="4"/>
      <c r="L175" s="1"/>
      <c r="M175" s="4"/>
      <c r="N175" s="5"/>
      <c r="O175" s="4"/>
      <c r="P175" s="4"/>
      <c r="Q175" s="4"/>
      <c r="R175" s="4"/>
      <c r="S175" s="4"/>
    </row>
    <row r="176" spans="1:19" hidden="1" x14ac:dyDescent="0.25">
      <c r="A176" s="31" t="s">
        <v>268</v>
      </c>
      <c r="B176" s="6" t="s">
        <v>333</v>
      </c>
      <c r="C176" s="4">
        <f t="shared" si="15"/>
        <v>193385.18</v>
      </c>
      <c r="D176" s="4"/>
      <c r="E176" s="4">
        <v>193385.18</v>
      </c>
      <c r="F176" s="4"/>
      <c r="G176" s="4"/>
      <c r="H176" s="4"/>
      <c r="I176" s="4"/>
      <c r="J176" s="4"/>
      <c r="K176" s="4"/>
      <c r="L176" s="1"/>
      <c r="M176" s="4"/>
      <c r="N176" s="5"/>
      <c r="O176" s="4"/>
      <c r="P176" s="4"/>
      <c r="Q176" s="4"/>
      <c r="R176" s="4"/>
      <c r="S176" s="4"/>
    </row>
    <row r="177" spans="1:19" hidden="1" x14ac:dyDescent="0.25">
      <c r="A177" s="31" t="s">
        <v>270</v>
      </c>
      <c r="B177" s="6" t="s">
        <v>335</v>
      </c>
      <c r="C177" s="4">
        <f t="shared" si="15"/>
        <v>154574.44</v>
      </c>
      <c r="D177" s="4"/>
      <c r="E177" s="4">
        <v>154574.44</v>
      </c>
      <c r="F177" s="4"/>
      <c r="G177" s="4"/>
      <c r="H177" s="4"/>
      <c r="I177" s="4"/>
      <c r="J177" s="4"/>
      <c r="K177" s="4"/>
      <c r="L177" s="1"/>
      <c r="M177" s="4"/>
      <c r="N177" s="5"/>
      <c r="O177" s="4"/>
      <c r="P177" s="4"/>
      <c r="Q177" s="4"/>
      <c r="R177" s="4"/>
      <c r="S177" s="4"/>
    </row>
    <row r="178" spans="1:19" hidden="1" x14ac:dyDescent="0.25">
      <c r="A178" s="31" t="s">
        <v>272</v>
      </c>
      <c r="B178" s="6" t="s">
        <v>337</v>
      </c>
      <c r="C178" s="4">
        <f t="shared" si="15"/>
        <v>214917.43</v>
      </c>
      <c r="D178" s="4"/>
      <c r="E178" s="4">
        <v>214917.43</v>
      </c>
      <c r="F178" s="4"/>
      <c r="G178" s="4"/>
      <c r="H178" s="4"/>
      <c r="I178" s="4"/>
      <c r="J178" s="4"/>
      <c r="K178" s="4"/>
      <c r="L178" s="1"/>
      <c r="M178" s="4"/>
      <c r="N178" s="5"/>
      <c r="O178" s="4"/>
      <c r="P178" s="4"/>
      <c r="Q178" s="4"/>
      <c r="R178" s="4"/>
      <c r="S178" s="4"/>
    </row>
    <row r="179" spans="1:19" hidden="1" x14ac:dyDescent="0.25">
      <c r="A179" s="31" t="s">
        <v>274</v>
      </c>
      <c r="B179" s="6" t="s">
        <v>339</v>
      </c>
      <c r="C179" s="4">
        <f t="shared" si="15"/>
        <v>89685.36</v>
      </c>
      <c r="D179" s="4"/>
      <c r="E179" s="4">
        <v>89685.36</v>
      </c>
      <c r="F179" s="4"/>
      <c r="G179" s="4"/>
      <c r="H179" s="4"/>
      <c r="I179" s="4"/>
      <c r="J179" s="4"/>
      <c r="K179" s="4"/>
      <c r="L179" s="1"/>
      <c r="M179" s="4"/>
      <c r="N179" s="5"/>
      <c r="O179" s="4"/>
      <c r="P179" s="4"/>
      <c r="Q179" s="4"/>
      <c r="R179" s="4"/>
      <c r="S179" s="4"/>
    </row>
    <row r="180" spans="1:19" hidden="1" x14ac:dyDescent="0.25">
      <c r="A180" s="31" t="s">
        <v>276</v>
      </c>
      <c r="B180" s="6" t="s">
        <v>341</v>
      </c>
      <c r="C180" s="4">
        <f t="shared" si="15"/>
        <v>373352.05</v>
      </c>
      <c r="D180" s="4"/>
      <c r="E180" s="4">
        <v>373352.05</v>
      </c>
      <c r="F180" s="4"/>
      <c r="G180" s="4"/>
      <c r="H180" s="4"/>
      <c r="I180" s="4"/>
      <c r="J180" s="4"/>
      <c r="K180" s="4"/>
      <c r="L180" s="1"/>
      <c r="M180" s="4"/>
      <c r="N180" s="5"/>
      <c r="O180" s="4"/>
      <c r="P180" s="4"/>
      <c r="Q180" s="4"/>
      <c r="R180" s="4"/>
      <c r="S180" s="4"/>
    </row>
    <row r="181" spans="1:19" hidden="1" x14ac:dyDescent="0.25">
      <c r="A181" s="31" t="s">
        <v>278</v>
      </c>
      <c r="B181" s="6" t="s">
        <v>344</v>
      </c>
      <c r="C181" s="4">
        <f t="shared" si="15"/>
        <v>1485432.78</v>
      </c>
      <c r="D181" s="4"/>
      <c r="E181" s="4">
        <v>1485432.78</v>
      </c>
      <c r="F181" s="4"/>
      <c r="G181" s="4"/>
      <c r="H181" s="4"/>
      <c r="I181" s="4"/>
      <c r="J181" s="4"/>
      <c r="K181" s="4"/>
      <c r="L181" s="1"/>
      <c r="M181" s="4"/>
      <c r="N181" s="5"/>
      <c r="O181" s="4"/>
      <c r="P181" s="4"/>
      <c r="Q181" s="4"/>
      <c r="R181" s="4"/>
      <c r="S181" s="4"/>
    </row>
    <row r="182" spans="1:19" hidden="1" x14ac:dyDescent="0.25">
      <c r="A182" s="31" t="s">
        <v>280</v>
      </c>
      <c r="B182" s="6" t="s">
        <v>346</v>
      </c>
      <c r="C182" s="4">
        <f t="shared" si="15"/>
        <v>1229459.19</v>
      </c>
      <c r="D182" s="4"/>
      <c r="E182" s="4">
        <v>1229459.19</v>
      </c>
      <c r="F182" s="4"/>
      <c r="G182" s="4"/>
      <c r="H182" s="4"/>
      <c r="I182" s="4"/>
      <c r="J182" s="4"/>
      <c r="K182" s="4"/>
      <c r="L182" s="1"/>
      <c r="M182" s="4"/>
      <c r="N182" s="5"/>
      <c r="O182" s="4"/>
      <c r="P182" s="4"/>
      <c r="Q182" s="4"/>
      <c r="R182" s="4"/>
      <c r="S182" s="4"/>
    </row>
    <row r="183" spans="1:19" hidden="1" x14ac:dyDescent="0.25">
      <c r="A183" s="31" t="s">
        <v>282</v>
      </c>
      <c r="B183" s="6" t="s">
        <v>348</v>
      </c>
      <c r="C183" s="4">
        <f t="shared" si="15"/>
        <v>578996.37</v>
      </c>
      <c r="D183" s="4"/>
      <c r="E183" s="4">
        <v>578996.37</v>
      </c>
      <c r="F183" s="4"/>
      <c r="G183" s="4"/>
      <c r="H183" s="4"/>
      <c r="I183" s="4"/>
      <c r="J183" s="4"/>
      <c r="K183" s="4"/>
      <c r="L183" s="1"/>
      <c r="M183" s="4"/>
      <c r="N183" s="5"/>
      <c r="O183" s="4"/>
      <c r="P183" s="4"/>
      <c r="Q183" s="4"/>
      <c r="R183" s="4"/>
      <c r="S183" s="4"/>
    </row>
    <row r="184" spans="1:19" hidden="1" x14ac:dyDescent="0.25">
      <c r="A184" s="31" t="s">
        <v>284</v>
      </c>
      <c r="B184" s="6" t="s">
        <v>350</v>
      </c>
      <c r="C184" s="4">
        <f t="shared" si="15"/>
        <v>1033696.57</v>
      </c>
      <c r="D184" s="4"/>
      <c r="E184" s="4">
        <v>1033696.5700000001</v>
      </c>
      <c r="F184" s="4"/>
      <c r="G184" s="4"/>
      <c r="H184" s="4"/>
      <c r="I184" s="4"/>
      <c r="J184" s="4"/>
      <c r="K184" s="4"/>
      <c r="L184" s="1"/>
      <c r="M184" s="4"/>
      <c r="N184" s="5"/>
      <c r="O184" s="4"/>
      <c r="P184" s="4"/>
      <c r="Q184" s="4"/>
      <c r="R184" s="4"/>
      <c r="S184" s="4"/>
    </row>
    <row r="185" spans="1:19" hidden="1" x14ac:dyDescent="0.25">
      <c r="A185" s="31" t="s">
        <v>1767</v>
      </c>
      <c r="B185" s="6" t="s">
        <v>352</v>
      </c>
      <c r="C185" s="4">
        <f t="shared" si="15"/>
        <v>578996.37</v>
      </c>
      <c r="D185" s="4"/>
      <c r="E185" s="4">
        <v>578996.37</v>
      </c>
      <c r="F185" s="4"/>
      <c r="G185" s="4"/>
      <c r="H185" s="4"/>
      <c r="I185" s="4"/>
      <c r="J185" s="4"/>
      <c r="K185" s="4"/>
      <c r="L185" s="1"/>
      <c r="M185" s="4"/>
      <c r="N185" s="5"/>
      <c r="O185" s="4"/>
      <c r="P185" s="4"/>
      <c r="Q185" s="4"/>
      <c r="R185" s="4"/>
      <c r="S185" s="4"/>
    </row>
    <row r="186" spans="1:19" hidden="1" x14ac:dyDescent="0.25">
      <c r="A186" s="31" t="s">
        <v>286</v>
      </c>
      <c r="B186" s="6" t="s">
        <v>354</v>
      </c>
      <c r="C186" s="4">
        <f t="shared" si="15"/>
        <v>578996.37</v>
      </c>
      <c r="D186" s="4"/>
      <c r="E186" s="4">
        <v>578996.37</v>
      </c>
      <c r="F186" s="4"/>
      <c r="G186" s="4"/>
      <c r="H186" s="4"/>
      <c r="I186" s="4"/>
      <c r="J186" s="4"/>
      <c r="K186" s="4"/>
      <c r="L186" s="1"/>
      <c r="M186" s="4"/>
      <c r="N186" s="5"/>
      <c r="O186" s="4"/>
      <c r="P186" s="4"/>
      <c r="Q186" s="4"/>
      <c r="R186" s="4"/>
      <c r="S186" s="4"/>
    </row>
    <row r="187" spans="1:19" hidden="1" x14ac:dyDescent="0.25">
      <c r="A187" s="31" t="s">
        <v>288</v>
      </c>
      <c r="B187" s="6" t="s">
        <v>356</v>
      </c>
      <c r="C187" s="4">
        <f t="shared" ref="C187:C218" si="16">ROUNDUP(SUM(D187+E187+F187+G187+H187+I187+J187+K187+M187+O187+P187+Q187+R187+S187),2)</f>
        <v>1058086.92</v>
      </c>
      <c r="D187" s="4"/>
      <c r="E187" s="4">
        <v>1058086.92</v>
      </c>
      <c r="F187" s="4"/>
      <c r="G187" s="4"/>
      <c r="H187" s="4"/>
      <c r="I187" s="4"/>
      <c r="J187" s="4"/>
      <c r="K187" s="4"/>
      <c r="L187" s="1"/>
      <c r="M187" s="4"/>
      <c r="N187" s="5"/>
      <c r="O187" s="4"/>
      <c r="P187" s="4"/>
      <c r="Q187" s="4"/>
      <c r="R187" s="4"/>
      <c r="S187" s="4"/>
    </row>
    <row r="188" spans="1:19" hidden="1" x14ac:dyDescent="0.25">
      <c r="A188" s="31" t="s">
        <v>290</v>
      </c>
      <c r="B188" s="6" t="s">
        <v>358</v>
      </c>
      <c r="C188" s="4">
        <f t="shared" si="16"/>
        <v>290249.05</v>
      </c>
      <c r="D188" s="4"/>
      <c r="E188" s="4">
        <v>290249.05</v>
      </c>
      <c r="F188" s="4"/>
      <c r="G188" s="4"/>
      <c r="H188" s="4"/>
      <c r="I188" s="4"/>
      <c r="J188" s="4"/>
      <c r="K188" s="4"/>
      <c r="L188" s="1"/>
      <c r="M188" s="4"/>
      <c r="N188" s="5"/>
      <c r="O188" s="4"/>
      <c r="P188" s="4"/>
      <c r="Q188" s="4"/>
      <c r="R188" s="4"/>
      <c r="S188" s="4"/>
    </row>
    <row r="189" spans="1:19" hidden="1" x14ac:dyDescent="0.25">
      <c r="A189" s="31" t="s">
        <v>292</v>
      </c>
      <c r="B189" s="6" t="s">
        <v>360</v>
      </c>
      <c r="C189" s="4">
        <f t="shared" si="16"/>
        <v>290249.05</v>
      </c>
      <c r="D189" s="4"/>
      <c r="E189" s="4">
        <v>290249.05</v>
      </c>
      <c r="F189" s="4"/>
      <c r="G189" s="4"/>
      <c r="H189" s="4"/>
      <c r="I189" s="4"/>
      <c r="J189" s="4"/>
      <c r="K189" s="4"/>
      <c r="L189" s="1"/>
      <c r="M189" s="4"/>
      <c r="N189" s="5"/>
      <c r="O189" s="4"/>
      <c r="P189" s="4"/>
      <c r="Q189" s="4"/>
      <c r="R189" s="4"/>
      <c r="S189" s="4"/>
    </row>
    <row r="190" spans="1:19" hidden="1" x14ac:dyDescent="0.25">
      <c r="A190" s="31" t="s">
        <v>294</v>
      </c>
      <c r="B190" s="6" t="s">
        <v>362</v>
      </c>
      <c r="C190" s="4">
        <f t="shared" si="16"/>
        <v>891282.47</v>
      </c>
      <c r="D190" s="4"/>
      <c r="E190" s="4">
        <v>891282.47</v>
      </c>
      <c r="F190" s="4"/>
      <c r="G190" s="4"/>
      <c r="H190" s="4"/>
      <c r="I190" s="4"/>
      <c r="J190" s="4"/>
      <c r="K190" s="4"/>
      <c r="L190" s="1"/>
      <c r="M190" s="4"/>
      <c r="N190" s="5"/>
      <c r="O190" s="4"/>
      <c r="P190" s="4"/>
      <c r="Q190" s="4"/>
      <c r="R190" s="4"/>
      <c r="S190" s="4"/>
    </row>
    <row r="191" spans="1:19" hidden="1" x14ac:dyDescent="0.25">
      <c r="A191" s="31" t="s">
        <v>296</v>
      </c>
      <c r="B191" s="6" t="s">
        <v>364</v>
      </c>
      <c r="C191" s="4">
        <f t="shared" si="16"/>
        <v>11967193.33</v>
      </c>
      <c r="D191" s="4">
        <f>ROUNDUP(SUM(F191+G191+H191+I191+J191+K191+M191+O191+P191+Q191+R191+S191)*0.0214,2)</f>
        <v>241283.16</v>
      </c>
      <c r="E191" s="4">
        <v>450996.55</v>
      </c>
      <c r="F191" s="4"/>
      <c r="G191" s="4"/>
      <c r="H191" s="4"/>
      <c r="I191" s="4"/>
      <c r="J191" s="4"/>
      <c r="K191" s="4"/>
      <c r="L191" s="1">
        <v>2</v>
      </c>
      <c r="M191" s="4">
        <v>11274913.619999999</v>
      </c>
      <c r="N191" s="5"/>
      <c r="O191" s="4"/>
      <c r="P191" s="4"/>
      <c r="Q191" s="4"/>
      <c r="R191" s="4"/>
      <c r="S191" s="4"/>
    </row>
    <row r="192" spans="1:19" hidden="1" x14ac:dyDescent="0.25">
      <c r="A192" s="31" t="s">
        <v>298</v>
      </c>
      <c r="B192" s="6" t="s">
        <v>366</v>
      </c>
      <c r="C192" s="4">
        <f t="shared" si="16"/>
        <v>322118.98</v>
      </c>
      <c r="D192" s="4"/>
      <c r="E192" s="4">
        <v>322118.98</v>
      </c>
      <c r="F192" s="4"/>
      <c r="G192" s="4"/>
      <c r="H192" s="4"/>
      <c r="I192" s="4"/>
      <c r="J192" s="4"/>
      <c r="K192" s="4"/>
      <c r="L192" s="1"/>
      <c r="M192" s="4"/>
      <c r="N192" s="5"/>
      <c r="O192" s="4"/>
      <c r="P192" s="4"/>
      <c r="Q192" s="4"/>
      <c r="R192" s="4"/>
      <c r="S192" s="4"/>
    </row>
    <row r="193" spans="1:19" hidden="1" x14ac:dyDescent="0.25">
      <c r="A193" s="31" t="s">
        <v>300</v>
      </c>
      <c r="B193" s="6" t="s">
        <v>1936</v>
      </c>
      <c r="C193" s="4">
        <f t="shared" si="16"/>
        <v>1688293.26</v>
      </c>
      <c r="D193" s="4">
        <f>ROUNDUP(SUM(F193+G193+H193+I193+J193+K193+M193+O193+P193+Q193+R193+S193)*0.0214,2)</f>
        <v>35372.51</v>
      </c>
      <c r="E193" s="4"/>
      <c r="F193" s="4"/>
      <c r="G193" s="4"/>
      <c r="H193" s="4"/>
      <c r="I193" s="4"/>
      <c r="J193" s="4"/>
      <c r="K193" s="4">
        <v>1652920.75</v>
      </c>
      <c r="L193" s="1"/>
      <c r="M193" s="4"/>
      <c r="N193" s="5"/>
      <c r="O193" s="4"/>
      <c r="P193" s="4"/>
      <c r="Q193" s="4"/>
      <c r="R193" s="4"/>
      <c r="S193" s="4"/>
    </row>
    <row r="194" spans="1:19" hidden="1" x14ac:dyDescent="0.25">
      <c r="A194" s="31" t="s">
        <v>302</v>
      </c>
      <c r="B194" s="6" t="s">
        <v>368</v>
      </c>
      <c r="C194" s="4">
        <f t="shared" si="16"/>
        <v>82261.45</v>
      </c>
      <c r="D194" s="4"/>
      <c r="E194" s="4">
        <v>82261.45</v>
      </c>
      <c r="F194" s="4"/>
      <c r="G194" s="4"/>
      <c r="H194" s="4"/>
      <c r="I194" s="4"/>
      <c r="J194" s="4"/>
      <c r="K194" s="4"/>
      <c r="L194" s="1"/>
      <c r="M194" s="4"/>
      <c r="N194" s="5"/>
      <c r="O194" s="4"/>
      <c r="P194" s="4"/>
      <c r="Q194" s="4"/>
      <c r="R194" s="4"/>
      <c r="S194" s="4"/>
    </row>
    <row r="195" spans="1:19" hidden="1" x14ac:dyDescent="0.25">
      <c r="A195" s="31" t="s">
        <v>304</v>
      </c>
      <c r="B195" s="6" t="s">
        <v>370</v>
      </c>
      <c r="C195" s="4">
        <f t="shared" si="16"/>
        <v>75572.42</v>
      </c>
      <c r="D195" s="4"/>
      <c r="E195" s="4">
        <v>75572.42</v>
      </c>
      <c r="F195" s="4"/>
      <c r="G195" s="4"/>
      <c r="H195" s="4"/>
      <c r="I195" s="4"/>
      <c r="J195" s="4"/>
      <c r="K195" s="4"/>
      <c r="L195" s="1"/>
      <c r="M195" s="4"/>
      <c r="N195" s="5"/>
      <c r="O195" s="4"/>
      <c r="P195" s="4"/>
      <c r="Q195" s="4"/>
      <c r="R195" s="4"/>
      <c r="S195" s="4"/>
    </row>
    <row r="196" spans="1:19" hidden="1" x14ac:dyDescent="0.25">
      <c r="A196" s="31" t="s">
        <v>306</v>
      </c>
      <c r="B196" s="6" t="s">
        <v>1937</v>
      </c>
      <c r="C196" s="4">
        <f t="shared" si="16"/>
        <v>1751654.58</v>
      </c>
      <c r="D196" s="4">
        <f>ROUNDUP(SUM(F196+G196+H196+I196+J196+K196+M196+O196+P196+Q196+R196+S196)*0.0214,2)</f>
        <v>36700.03</v>
      </c>
      <c r="E196" s="4"/>
      <c r="F196" s="4"/>
      <c r="G196" s="4"/>
      <c r="H196" s="4"/>
      <c r="I196" s="4"/>
      <c r="J196" s="4"/>
      <c r="K196" s="4">
        <v>1714954.55</v>
      </c>
      <c r="L196" s="1"/>
      <c r="M196" s="4"/>
      <c r="N196" s="5"/>
      <c r="O196" s="4"/>
      <c r="P196" s="4"/>
      <c r="Q196" s="4"/>
      <c r="R196" s="4"/>
      <c r="S196" s="4"/>
    </row>
    <row r="197" spans="1:19" hidden="1" x14ac:dyDescent="0.25">
      <c r="A197" s="31" t="s">
        <v>308</v>
      </c>
      <c r="B197" s="6" t="s">
        <v>1938</v>
      </c>
      <c r="C197" s="4">
        <f t="shared" si="16"/>
        <v>2293362.69</v>
      </c>
      <c r="D197" s="4">
        <f>ROUNDUP(SUM(F197+G197+H197+I197+J197+K197+M197+O197+P197+Q197+R197+S197)*0.0214,2)</f>
        <v>48049.700000000004</v>
      </c>
      <c r="E197" s="4"/>
      <c r="F197" s="4"/>
      <c r="G197" s="4"/>
      <c r="H197" s="4"/>
      <c r="I197" s="4"/>
      <c r="J197" s="4"/>
      <c r="K197" s="4">
        <v>2245312.9900000002</v>
      </c>
      <c r="L197" s="1"/>
      <c r="M197" s="4"/>
      <c r="N197" s="5"/>
      <c r="O197" s="4"/>
      <c r="P197" s="4"/>
      <c r="Q197" s="4"/>
      <c r="R197" s="4"/>
      <c r="S197" s="4"/>
    </row>
    <row r="198" spans="1:19" hidden="1" x14ac:dyDescent="0.25">
      <c r="A198" s="31" t="s">
        <v>310</v>
      </c>
      <c r="B198" s="6" t="s">
        <v>372</v>
      </c>
      <c r="C198" s="4">
        <f t="shared" si="16"/>
        <v>75832.59</v>
      </c>
      <c r="D198" s="4"/>
      <c r="E198" s="4">
        <v>75832.59</v>
      </c>
      <c r="F198" s="4"/>
      <c r="G198" s="4"/>
      <c r="H198" s="4"/>
      <c r="I198" s="4"/>
      <c r="J198" s="4"/>
      <c r="K198" s="4"/>
      <c r="L198" s="1"/>
      <c r="M198" s="4"/>
      <c r="N198" s="5"/>
      <c r="O198" s="4"/>
      <c r="P198" s="4"/>
      <c r="Q198" s="4"/>
      <c r="R198" s="4"/>
      <c r="S198" s="4"/>
    </row>
    <row r="199" spans="1:19" hidden="1" x14ac:dyDescent="0.25">
      <c r="A199" s="31" t="s">
        <v>312</v>
      </c>
      <c r="B199" s="6" t="s">
        <v>1940</v>
      </c>
      <c r="C199" s="4">
        <f t="shared" si="16"/>
        <v>1688293.26</v>
      </c>
      <c r="D199" s="4">
        <f>ROUNDUP(SUM(F199+G199+H199+I199+J199+K199+M199+O199+P199+Q199+R199+S199)*0.0214,2)</f>
        <v>35372.51</v>
      </c>
      <c r="E199" s="4"/>
      <c r="F199" s="4"/>
      <c r="G199" s="4"/>
      <c r="H199" s="4"/>
      <c r="I199" s="4"/>
      <c r="J199" s="4"/>
      <c r="K199" s="4">
        <v>1652920.75</v>
      </c>
      <c r="L199" s="1"/>
      <c r="M199" s="4"/>
      <c r="N199" s="5"/>
      <c r="O199" s="4"/>
      <c r="P199" s="4"/>
      <c r="Q199" s="4"/>
      <c r="R199" s="4"/>
      <c r="S199" s="4"/>
    </row>
    <row r="200" spans="1:19" hidden="1" x14ac:dyDescent="0.25">
      <c r="A200" s="31" t="s">
        <v>314</v>
      </c>
      <c r="B200" s="6" t="s">
        <v>1941</v>
      </c>
      <c r="C200" s="4">
        <f t="shared" si="16"/>
        <v>1654362.65</v>
      </c>
      <c r="D200" s="4">
        <f>ROUNDUP(SUM(F200+G200+H200+I200+J200+K200+M200+O200+P200+Q200+R200+S200)*0.0214,2)</f>
        <v>34661.61</v>
      </c>
      <c r="E200" s="4"/>
      <c r="F200" s="4"/>
      <c r="G200" s="4"/>
      <c r="H200" s="4"/>
      <c r="I200" s="4"/>
      <c r="J200" s="4"/>
      <c r="K200" s="4">
        <v>1619701.04</v>
      </c>
      <c r="L200" s="1"/>
      <c r="M200" s="4"/>
      <c r="N200" s="5"/>
      <c r="O200" s="4"/>
      <c r="P200" s="4"/>
      <c r="Q200" s="4"/>
      <c r="R200" s="4"/>
      <c r="S200" s="4"/>
    </row>
    <row r="201" spans="1:19" hidden="1" x14ac:dyDescent="0.25">
      <c r="A201" s="31" t="s">
        <v>316</v>
      </c>
      <c r="B201" s="6" t="s">
        <v>374</v>
      </c>
      <c r="C201" s="4">
        <f t="shared" si="16"/>
        <v>514826.23999999999</v>
      </c>
      <c r="D201" s="4"/>
      <c r="E201" s="4">
        <v>514826.23999999999</v>
      </c>
      <c r="F201" s="4"/>
      <c r="G201" s="4"/>
      <c r="H201" s="4"/>
      <c r="I201" s="4"/>
      <c r="J201" s="4"/>
      <c r="K201" s="4"/>
      <c r="L201" s="1"/>
      <c r="M201" s="4"/>
      <c r="N201" s="5"/>
      <c r="O201" s="4"/>
      <c r="P201" s="4"/>
      <c r="Q201" s="4"/>
      <c r="R201" s="4"/>
      <c r="S201" s="4"/>
    </row>
    <row r="202" spans="1:19" hidden="1" x14ac:dyDescent="0.25">
      <c r="A202" s="31" t="s">
        <v>318</v>
      </c>
      <c r="B202" s="6" t="s">
        <v>376</v>
      </c>
      <c r="C202" s="4">
        <f t="shared" si="16"/>
        <v>801427.66</v>
      </c>
      <c r="D202" s="4"/>
      <c r="E202" s="4">
        <v>801427.66</v>
      </c>
      <c r="F202" s="4"/>
      <c r="G202" s="4"/>
      <c r="H202" s="4"/>
      <c r="I202" s="4"/>
      <c r="J202" s="4"/>
      <c r="K202" s="4"/>
      <c r="L202" s="1"/>
      <c r="M202" s="4"/>
      <c r="N202" s="5"/>
      <c r="O202" s="4"/>
      <c r="P202" s="4"/>
      <c r="Q202" s="4"/>
      <c r="R202" s="4"/>
      <c r="S202" s="4"/>
    </row>
    <row r="203" spans="1:19" hidden="1" x14ac:dyDescent="0.25">
      <c r="A203" s="31" t="s">
        <v>320</v>
      </c>
      <c r="B203" s="6" t="s">
        <v>378</v>
      </c>
      <c r="C203" s="4">
        <f t="shared" si="16"/>
        <v>2189239.79</v>
      </c>
      <c r="D203" s="4"/>
      <c r="E203" s="4">
        <v>2189239.7899999996</v>
      </c>
      <c r="F203" s="4"/>
      <c r="G203" s="4"/>
      <c r="H203" s="4"/>
      <c r="I203" s="4"/>
      <c r="J203" s="4"/>
      <c r="K203" s="4"/>
      <c r="L203" s="1"/>
      <c r="M203" s="4"/>
      <c r="N203" s="5"/>
      <c r="O203" s="4"/>
      <c r="P203" s="4"/>
      <c r="Q203" s="4"/>
      <c r="R203" s="4"/>
      <c r="S203" s="4"/>
    </row>
    <row r="204" spans="1:19" hidden="1" x14ac:dyDescent="0.25">
      <c r="A204" s="31" t="s">
        <v>322</v>
      </c>
      <c r="B204" s="6" t="s">
        <v>380</v>
      </c>
      <c r="C204" s="4">
        <f t="shared" si="16"/>
        <v>315907.7</v>
      </c>
      <c r="D204" s="4"/>
      <c r="E204" s="4">
        <v>315907.7</v>
      </c>
      <c r="F204" s="4"/>
      <c r="G204" s="4"/>
      <c r="H204" s="4"/>
      <c r="I204" s="4"/>
      <c r="J204" s="4"/>
      <c r="K204" s="4"/>
      <c r="L204" s="1"/>
      <c r="M204" s="4"/>
      <c r="N204" s="5"/>
      <c r="O204" s="4"/>
      <c r="P204" s="4"/>
      <c r="Q204" s="4"/>
      <c r="R204" s="4"/>
      <c r="S204" s="4"/>
    </row>
    <row r="205" spans="1:19" hidden="1" x14ac:dyDescent="0.25">
      <c r="A205" s="31" t="s">
        <v>324</v>
      </c>
      <c r="B205" s="6" t="s">
        <v>382</v>
      </c>
      <c r="C205" s="4">
        <f t="shared" si="16"/>
        <v>954771.35</v>
      </c>
      <c r="D205" s="4"/>
      <c r="E205" s="4">
        <v>954771.35</v>
      </c>
      <c r="F205" s="4"/>
      <c r="G205" s="4"/>
      <c r="H205" s="4"/>
      <c r="I205" s="4"/>
      <c r="J205" s="4"/>
      <c r="K205" s="4"/>
      <c r="L205" s="1"/>
      <c r="M205" s="4"/>
      <c r="N205" s="5"/>
      <c r="O205" s="4"/>
      <c r="P205" s="4"/>
      <c r="Q205" s="4"/>
      <c r="R205" s="4"/>
      <c r="S205" s="4"/>
    </row>
    <row r="206" spans="1:19" hidden="1" x14ac:dyDescent="0.25">
      <c r="A206" s="31" t="s">
        <v>326</v>
      </c>
      <c r="B206" s="6" t="s">
        <v>384</v>
      </c>
      <c r="C206" s="4">
        <f t="shared" si="16"/>
        <v>215382.76</v>
      </c>
      <c r="D206" s="4"/>
      <c r="E206" s="4">
        <v>215382.76</v>
      </c>
      <c r="F206" s="4"/>
      <c r="G206" s="4"/>
      <c r="H206" s="4"/>
      <c r="I206" s="4"/>
      <c r="J206" s="4"/>
      <c r="K206" s="4"/>
      <c r="L206" s="1"/>
      <c r="M206" s="4"/>
      <c r="N206" s="5"/>
      <c r="O206" s="4"/>
      <c r="P206" s="4"/>
      <c r="Q206" s="4"/>
      <c r="R206" s="4"/>
      <c r="S206" s="4"/>
    </row>
    <row r="207" spans="1:19" hidden="1" x14ac:dyDescent="0.25">
      <c r="A207" s="31" t="s">
        <v>328</v>
      </c>
      <c r="B207" s="6" t="s">
        <v>386</v>
      </c>
      <c r="C207" s="4">
        <f t="shared" si="16"/>
        <v>58549.29</v>
      </c>
      <c r="D207" s="4"/>
      <c r="E207" s="4">
        <v>58549.29</v>
      </c>
      <c r="F207" s="4"/>
      <c r="G207" s="4"/>
      <c r="H207" s="4"/>
      <c r="I207" s="4"/>
      <c r="J207" s="4"/>
      <c r="K207" s="4"/>
      <c r="L207" s="1"/>
      <c r="M207" s="4"/>
      <c r="N207" s="5"/>
      <c r="O207" s="4"/>
      <c r="P207" s="4"/>
      <c r="Q207" s="4"/>
      <c r="R207" s="4"/>
      <c r="S207" s="4"/>
    </row>
    <row r="208" spans="1:19" hidden="1" x14ac:dyDescent="0.25">
      <c r="A208" s="31" t="s">
        <v>330</v>
      </c>
      <c r="B208" s="6" t="s">
        <v>388</v>
      </c>
      <c r="C208" s="4">
        <f t="shared" si="16"/>
        <v>986871.5</v>
      </c>
      <c r="D208" s="4"/>
      <c r="E208" s="4">
        <v>986871.5</v>
      </c>
      <c r="F208" s="4"/>
      <c r="G208" s="4"/>
      <c r="H208" s="4"/>
      <c r="I208" s="4"/>
      <c r="J208" s="4"/>
      <c r="K208" s="4"/>
      <c r="L208" s="1"/>
      <c r="M208" s="4"/>
      <c r="N208" s="5"/>
      <c r="O208" s="4"/>
      <c r="P208" s="4"/>
      <c r="Q208" s="4"/>
      <c r="R208" s="4"/>
      <c r="S208" s="4"/>
    </row>
    <row r="209" spans="1:19" hidden="1" x14ac:dyDescent="0.25">
      <c r="A209" s="31" t="s">
        <v>332</v>
      </c>
      <c r="B209" s="6" t="s">
        <v>1942</v>
      </c>
      <c r="C209" s="4">
        <f t="shared" si="16"/>
        <v>510398.88</v>
      </c>
      <c r="D209" s="4">
        <f>ROUNDUP(SUM(F209+G209+H209+I209+J209+K209+M209+O209+P209+Q209+R209+S209)*0.0214,2)</f>
        <v>10693.7</v>
      </c>
      <c r="E209" s="4"/>
      <c r="F209" s="4"/>
      <c r="G209" s="4"/>
      <c r="H209" s="4"/>
      <c r="I209" s="4"/>
      <c r="J209" s="4"/>
      <c r="K209" s="4">
        <v>499705.18</v>
      </c>
      <c r="L209" s="1"/>
      <c r="M209" s="4"/>
      <c r="N209" s="5"/>
      <c r="O209" s="4"/>
      <c r="P209" s="4"/>
      <c r="Q209" s="4"/>
      <c r="R209" s="4"/>
      <c r="S209" s="4"/>
    </row>
    <row r="210" spans="1:19" hidden="1" x14ac:dyDescent="0.25">
      <c r="A210" s="31" t="s">
        <v>334</v>
      </c>
      <c r="B210" s="6" t="s">
        <v>390</v>
      </c>
      <c r="C210" s="4">
        <f t="shared" si="16"/>
        <v>102182.44</v>
      </c>
      <c r="D210" s="4"/>
      <c r="E210" s="4">
        <v>102182.44</v>
      </c>
      <c r="F210" s="4"/>
      <c r="G210" s="4"/>
      <c r="H210" s="4"/>
      <c r="I210" s="4"/>
      <c r="J210" s="4"/>
      <c r="K210" s="4"/>
      <c r="L210" s="1"/>
      <c r="M210" s="4"/>
      <c r="N210" s="5"/>
      <c r="O210" s="4"/>
      <c r="P210" s="4"/>
      <c r="Q210" s="4"/>
      <c r="R210" s="4"/>
      <c r="S210" s="4"/>
    </row>
    <row r="211" spans="1:19" hidden="1" x14ac:dyDescent="0.25">
      <c r="A211" s="31" t="s">
        <v>336</v>
      </c>
      <c r="B211" s="6" t="s">
        <v>392</v>
      </c>
      <c r="C211" s="4">
        <f t="shared" si="16"/>
        <v>746098.8</v>
      </c>
      <c r="D211" s="4"/>
      <c r="E211" s="4">
        <v>746098.8</v>
      </c>
      <c r="F211" s="4"/>
      <c r="G211" s="4"/>
      <c r="H211" s="4"/>
      <c r="I211" s="4"/>
      <c r="J211" s="4"/>
      <c r="K211" s="4"/>
      <c r="L211" s="1"/>
      <c r="M211" s="4"/>
      <c r="N211" s="5"/>
      <c r="O211" s="4"/>
      <c r="P211" s="4"/>
      <c r="Q211" s="4"/>
      <c r="R211" s="4"/>
      <c r="S211" s="4"/>
    </row>
    <row r="212" spans="1:19" hidden="1" x14ac:dyDescent="0.25">
      <c r="A212" s="31" t="s">
        <v>338</v>
      </c>
      <c r="B212" s="6" t="s">
        <v>394</v>
      </c>
      <c r="C212" s="4">
        <f t="shared" si="16"/>
        <v>994426.45</v>
      </c>
      <c r="D212" s="4"/>
      <c r="E212" s="4">
        <v>994426.45</v>
      </c>
      <c r="F212" s="4"/>
      <c r="G212" s="4"/>
      <c r="H212" s="4"/>
      <c r="I212" s="4"/>
      <c r="J212" s="4"/>
      <c r="K212" s="4"/>
      <c r="L212" s="1"/>
      <c r="M212" s="4"/>
      <c r="N212" s="5"/>
      <c r="O212" s="4"/>
      <c r="P212" s="4"/>
      <c r="Q212" s="4"/>
      <c r="R212" s="4"/>
      <c r="S212" s="4"/>
    </row>
    <row r="213" spans="1:19" hidden="1" x14ac:dyDescent="0.25">
      <c r="A213" s="31" t="s">
        <v>340</v>
      </c>
      <c r="B213" s="6" t="s">
        <v>396</v>
      </c>
      <c r="C213" s="4">
        <f t="shared" si="16"/>
        <v>1113288.6200000001</v>
      </c>
      <c r="D213" s="4"/>
      <c r="E213" s="4">
        <v>1113288.6200000001</v>
      </c>
      <c r="F213" s="4"/>
      <c r="G213" s="4"/>
      <c r="H213" s="4"/>
      <c r="I213" s="4"/>
      <c r="J213" s="4"/>
      <c r="K213" s="4"/>
      <c r="L213" s="1"/>
      <c r="M213" s="4"/>
      <c r="N213" s="5"/>
      <c r="O213" s="4"/>
      <c r="P213" s="4"/>
      <c r="Q213" s="4"/>
      <c r="R213" s="4"/>
      <c r="S213" s="4"/>
    </row>
    <row r="214" spans="1:19" hidden="1" x14ac:dyDescent="0.25">
      <c r="A214" s="31" t="s">
        <v>342</v>
      </c>
      <c r="B214" s="6" t="s">
        <v>398</v>
      </c>
      <c r="C214" s="4">
        <f t="shared" si="16"/>
        <v>568629.13</v>
      </c>
      <c r="D214" s="4"/>
      <c r="E214" s="4">
        <v>568629.13</v>
      </c>
      <c r="F214" s="4"/>
      <c r="G214" s="4"/>
      <c r="H214" s="4"/>
      <c r="I214" s="4"/>
      <c r="J214" s="4"/>
      <c r="K214" s="4"/>
      <c r="L214" s="1"/>
      <c r="M214" s="4"/>
      <c r="N214" s="5"/>
      <c r="O214" s="4"/>
      <c r="P214" s="4"/>
      <c r="Q214" s="4"/>
      <c r="R214" s="4"/>
      <c r="S214" s="4"/>
    </row>
    <row r="215" spans="1:19" hidden="1" x14ac:dyDescent="0.25">
      <c r="A215" s="31" t="s">
        <v>343</v>
      </c>
      <c r="B215" s="6" t="s">
        <v>1943</v>
      </c>
      <c r="C215" s="4">
        <f t="shared" si="16"/>
        <v>718775.92</v>
      </c>
      <c r="D215" s="4">
        <f>ROUNDUP(SUM(F215+G215+H215+I215+J215+K215+M215+O215+P215+Q215+R215+S215)*0.0214,2)</f>
        <v>15059.54</v>
      </c>
      <c r="E215" s="4"/>
      <c r="F215" s="4"/>
      <c r="G215" s="4"/>
      <c r="H215" s="4"/>
      <c r="I215" s="4"/>
      <c r="J215" s="4">
        <v>703716.38</v>
      </c>
      <c r="K215" s="4"/>
      <c r="L215" s="1"/>
      <c r="M215" s="4"/>
      <c r="N215" s="5"/>
      <c r="O215" s="4"/>
      <c r="P215" s="4"/>
      <c r="Q215" s="4"/>
      <c r="R215" s="4"/>
      <c r="S215" s="4"/>
    </row>
    <row r="216" spans="1:19" hidden="1" x14ac:dyDescent="0.25">
      <c r="A216" s="31" t="s">
        <v>345</v>
      </c>
      <c r="B216" s="6" t="s">
        <v>400</v>
      </c>
      <c r="C216" s="4">
        <f t="shared" si="16"/>
        <v>1057287.56</v>
      </c>
      <c r="D216" s="4"/>
      <c r="E216" s="4">
        <v>1057287.56</v>
      </c>
      <c r="F216" s="4"/>
      <c r="G216" s="4"/>
      <c r="H216" s="4"/>
      <c r="I216" s="4"/>
      <c r="J216" s="4"/>
      <c r="K216" s="4"/>
      <c r="L216" s="1"/>
      <c r="M216" s="4"/>
      <c r="N216" s="5"/>
      <c r="O216" s="4"/>
      <c r="P216" s="4"/>
      <c r="Q216" s="4"/>
      <c r="R216" s="4"/>
      <c r="S216" s="4"/>
    </row>
    <row r="217" spans="1:19" hidden="1" x14ac:dyDescent="0.25">
      <c r="A217" s="31" t="s">
        <v>347</v>
      </c>
      <c r="B217" s="6" t="s">
        <v>402</v>
      </c>
      <c r="C217" s="4">
        <f t="shared" si="16"/>
        <v>232864.25</v>
      </c>
      <c r="D217" s="4"/>
      <c r="E217" s="4">
        <v>232864.25</v>
      </c>
      <c r="F217" s="4"/>
      <c r="G217" s="4"/>
      <c r="H217" s="4"/>
      <c r="I217" s="4"/>
      <c r="J217" s="4"/>
      <c r="K217" s="4"/>
      <c r="L217" s="1"/>
      <c r="M217" s="4"/>
      <c r="N217" s="5"/>
      <c r="O217" s="4"/>
      <c r="P217" s="4"/>
      <c r="Q217" s="4"/>
      <c r="R217" s="4"/>
      <c r="S217" s="4"/>
    </row>
    <row r="218" spans="1:19" hidden="1" x14ac:dyDescent="0.25">
      <c r="A218" s="31" t="s">
        <v>349</v>
      </c>
      <c r="B218" s="6" t="s">
        <v>404</v>
      </c>
      <c r="C218" s="4">
        <f t="shared" si="16"/>
        <v>575192.93000000005</v>
      </c>
      <c r="D218" s="4"/>
      <c r="E218" s="4">
        <v>575192.93000000005</v>
      </c>
      <c r="F218" s="4"/>
      <c r="G218" s="4"/>
      <c r="H218" s="4"/>
      <c r="I218" s="4"/>
      <c r="J218" s="4"/>
      <c r="K218" s="4"/>
      <c r="L218" s="1"/>
      <c r="M218" s="4"/>
      <c r="N218" s="5"/>
      <c r="O218" s="4"/>
      <c r="P218" s="4"/>
      <c r="Q218" s="4"/>
      <c r="R218" s="4"/>
      <c r="S218" s="4"/>
    </row>
    <row r="219" spans="1:19" hidden="1" x14ac:dyDescent="0.25">
      <c r="A219" s="31" t="s">
        <v>351</v>
      </c>
      <c r="B219" s="6" t="s">
        <v>406</v>
      </c>
      <c r="C219" s="4">
        <f t="shared" ref="C219:C250" si="17">ROUNDUP(SUM(D219+E219+F219+G219+H219+I219+J219+K219+M219+O219+P219+Q219+R219+S219),2)</f>
        <v>198313.95</v>
      </c>
      <c r="D219" s="4"/>
      <c r="E219" s="4">
        <v>198313.95</v>
      </c>
      <c r="F219" s="4"/>
      <c r="G219" s="4"/>
      <c r="H219" s="4"/>
      <c r="I219" s="4"/>
      <c r="J219" s="4"/>
      <c r="K219" s="4"/>
      <c r="L219" s="1"/>
      <c r="M219" s="4"/>
      <c r="N219" s="5"/>
      <c r="O219" s="4"/>
      <c r="P219" s="4"/>
      <c r="Q219" s="4"/>
      <c r="R219" s="4"/>
      <c r="S219" s="4"/>
    </row>
    <row r="220" spans="1:19" hidden="1" x14ac:dyDescent="0.25">
      <c r="A220" s="31" t="s">
        <v>353</v>
      </c>
      <c r="B220" s="6" t="s">
        <v>408</v>
      </c>
      <c r="C220" s="4">
        <f t="shared" si="17"/>
        <v>806088.56</v>
      </c>
      <c r="D220" s="4"/>
      <c r="E220" s="4">
        <v>806088.56</v>
      </c>
      <c r="F220" s="4"/>
      <c r="G220" s="4"/>
      <c r="H220" s="4"/>
      <c r="I220" s="4"/>
      <c r="J220" s="4"/>
      <c r="K220" s="4"/>
      <c r="L220" s="1"/>
      <c r="M220" s="4"/>
      <c r="N220" s="5"/>
      <c r="O220" s="4"/>
      <c r="P220" s="4"/>
      <c r="Q220" s="4"/>
      <c r="R220" s="4"/>
      <c r="S220" s="4"/>
    </row>
    <row r="221" spans="1:19" hidden="1" x14ac:dyDescent="0.25">
      <c r="A221" s="31" t="s">
        <v>355</v>
      </c>
      <c r="B221" s="6" t="s">
        <v>410</v>
      </c>
      <c r="C221" s="4">
        <f t="shared" si="17"/>
        <v>735335.86</v>
      </c>
      <c r="D221" s="4"/>
      <c r="E221" s="4">
        <v>735335.86</v>
      </c>
      <c r="F221" s="4"/>
      <c r="G221" s="4"/>
      <c r="H221" s="4"/>
      <c r="I221" s="4"/>
      <c r="J221" s="4"/>
      <c r="K221" s="4"/>
      <c r="L221" s="1"/>
      <c r="M221" s="4"/>
      <c r="N221" s="5"/>
      <c r="O221" s="4"/>
      <c r="P221" s="4"/>
      <c r="Q221" s="4"/>
      <c r="R221" s="4"/>
      <c r="S221" s="4"/>
    </row>
    <row r="222" spans="1:19" hidden="1" x14ac:dyDescent="0.25">
      <c r="A222" s="31" t="s">
        <v>357</v>
      </c>
      <c r="B222" s="6" t="s">
        <v>412</v>
      </c>
      <c r="C222" s="4">
        <f t="shared" si="17"/>
        <v>1423601.23</v>
      </c>
      <c r="D222" s="4"/>
      <c r="E222" s="4">
        <v>1423601.23</v>
      </c>
      <c r="F222" s="4"/>
      <c r="G222" s="4"/>
      <c r="H222" s="4"/>
      <c r="I222" s="4"/>
      <c r="J222" s="4"/>
      <c r="K222" s="4"/>
      <c r="L222" s="1"/>
      <c r="M222" s="4"/>
      <c r="N222" s="5"/>
      <c r="O222" s="4"/>
      <c r="P222" s="4"/>
      <c r="Q222" s="4"/>
      <c r="R222" s="4"/>
      <c r="S222" s="4"/>
    </row>
    <row r="223" spans="1:19" hidden="1" x14ac:dyDescent="0.25">
      <c r="A223" s="31" t="s">
        <v>359</v>
      </c>
      <c r="B223" s="6" t="s">
        <v>414</v>
      </c>
      <c r="C223" s="4">
        <f t="shared" si="17"/>
        <v>316877.34000000003</v>
      </c>
      <c r="D223" s="4"/>
      <c r="E223" s="4">
        <v>316877.34000000003</v>
      </c>
      <c r="F223" s="4"/>
      <c r="G223" s="4"/>
      <c r="H223" s="4"/>
      <c r="I223" s="4"/>
      <c r="J223" s="4"/>
      <c r="K223" s="4"/>
      <c r="L223" s="1"/>
      <c r="M223" s="4"/>
      <c r="N223" s="5"/>
      <c r="O223" s="4"/>
      <c r="P223" s="4"/>
      <c r="Q223" s="4"/>
      <c r="R223" s="4"/>
      <c r="S223" s="4"/>
    </row>
    <row r="224" spans="1:19" hidden="1" x14ac:dyDescent="0.25">
      <c r="A224" s="31" t="s">
        <v>361</v>
      </c>
      <c r="B224" s="6" t="s">
        <v>416</v>
      </c>
      <c r="C224" s="4">
        <f t="shared" si="17"/>
        <v>514990.94</v>
      </c>
      <c r="D224" s="4"/>
      <c r="E224" s="4">
        <v>514990.94</v>
      </c>
      <c r="F224" s="4"/>
      <c r="G224" s="4"/>
      <c r="H224" s="4"/>
      <c r="I224" s="4"/>
      <c r="J224" s="4"/>
      <c r="K224" s="4"/>
      <c r="L224" s="1"/>
      <c r="M224" s="4"/>
      <c r="N224" s="5"/>
      <c r="O224" s="4"/>
      <c r="P224" s="4"/>
      <c r="Q224" s="4"/>
      <c r="R224" s="4"/>
      <c r="S224" s="4"/>
    </row>
    <row r="225" spans="1:19" hidden="1" x14ac:dyDescent="0.25">
      <c r="A225" s="31" t="s">
        <v>363</v>
      </c>
      <c r="B225" s="6" t="s">
        <v>418</v>
      </c>
      <c r="C225" s="4">
        <f t="shared" si="17"/>
        <v>112733.68</v>
      </c>
      <c r="D225" s="4"/>
      <c r="E225" s="4">
        <v>112733.68</v>
      </c>
      <c r="F225" s="4"/>
      <c r="G225" s="4"/>
      <c r="H225" s="4"/>
      <c r="I225" s="4"/>
      <c r="J225" s="4"/>
      <c r="K225" s="4"/>
      <c r="L225" s="1"/>
      <c r="M225" s="4"/>
      <c r="N225" s="5"/>
      <c r="O225" s="4"/>
      <c r="P225" s="4"/>
      <c r="Q225" s="4"/>
      <c r="R225" s="4"/>
      <c r="S225" s="4"/>
    </row>
    <row r="226" spans="1:19" hidden="1" x14ac:dyDescent="0.25">
      <c r="A226" s="31" t="s">
        <v>365</v>
      </c>
      <c r="B226" s="6" t="s">
        <v>420</v>
      </c>
      <c r="C226" s="4">
        <f t="shared" si="17"/>
        <v>293049.8</v>
      </c>
      <c r="D226" s="4"/>
      <c r="E226" s="4">
        <v>293049.8</v>
      </c>
      <c r="F226" s="4"/>
      <c r="G226" s="4"/>
      <c r="H226" s="4"/>
      <c r="I226" s="4"/>
      <c r="J226" s="4"/>
      <c r="K226" s="4"/>
      <c r="L226" s="1"/>
      <c r="M226" s="4"/>
      <c r="N226" s="5"/>
      <c r="O226" s="4"/>
      <c r="P226" s="4"/>
      <c r="Q226" s="4"/>
      <c r="R226" s="4"/>
      <c r="S226" s="4"/>
    </row>
    <row r="227" spans="1:19" hidden="1" x14ac:dyDescent="0.25">
      <c r="A227" s="31" t="s">
        <v>367</v>
      </c>
      <c r="B227" s="6" t="s">
        <v>422</v>
      </c>
      <c r="C227" s="4">
        <f t="shared" si="17"/>
        <v>677506.53</v>
      </c>
      <c r="D227" s="4"/>
      <c r="E227" s="4">
        <v>677506.53</v>
      </c>
      <c r="F227" s="4"/>
      <c r="G227" s="4"/>
      <c r="H227" s="4"/>
      <c r="I227" s="4"/>
      <c r="J227" s="4"/>
      <c r="K227" s="4"/>
      <c r="L227" s="1"/>
      <c r="M227" s="4"/>
      <c r="N227" s="5"/>
      <c r="O227" s="4"/>
      <c r="P227" s="4"/>
      <c r="Q227" s="4"/>
      <c r="R227" s="4"/>
      <c r="S227" s="4"/>
    </row>
    <row r="228" spans="1:19" hidden="1" x14ac:dyDescent="0.25">
      <c r="A228" s="31" t="s">
        <v>369</v>
      </c>
      <c r="B228" s="6" t="s">
        <v>424</v>
      </c>
      <c r="C228" s="4">
        <f t="shared" si="17"/>
        <v>510674.38</v>
      </c>
      <c r="D228" s="4"/>
      <c r="E228" s="4">
        <v>510674.38</v>
      </c>
      <c r="F228" s="4"/>
      <c r="G228" s="4"/>
      <c r="H228" s="4"/>
      <c r="I228" s="4"/>
      <c r="J228" s="4"/>
      <c r="K228" s="4"/>
      <c r="L228" s="1"/>
      <c r="M228" s="4"/>
      <c r="N228" s="5"/>
      <c r="O228" s="4"/>
      <c r="P228" s="4"/>
      <c r="Q228" s="4"/>
      <c r="R228" s="4"/>
      <c r="S228" s="4"/>
    </row>
    <row r="229" spans="1:19" hidden="1" x14ac:dyDescent="0.25">
      <c r="A229" s="31" t="s">
        <v>371</v>
      </c>
      <c r="B229" s="6" t="s">
        <v>426</v>
      </c>
      <c r="C229" s="4">
        <f t="shared" si="17"/>
        <v>762433.38</v>
      </c>
      <c r="D229" s="4"/>
      <c r="E229" s="4">
        <v>762433.38</v>
      </c>
      <c r="F229" s="4"/>
      <c r="G229" s="4"/>
      <c r="H229" s="4"/>
      <c r="I229" s="4"/>
      <c r="J229" s="4"/>
      <c r="K229" s="4"/>
      <c r="L229" s="1"/>
      <c r="M229" s="4"/>
      <c r="N229" s="5"/>
      <c r="O229" s="4"/>
      <c r="P229" s="4"/>
      <c r="Q229" s="4"/>
      <c r="R229" s="4"/>
      <c r="S229" s="4"/>
    </row>
    <row r="230" spans="1:19" hidden="1" x14ac:dyDescent="0.25">
      <c r="A230" s="31" t="s">
        <v>373</v>
      </c>
      <c r="B230" s="6" t="s">
        <v>428</v>
      </c>
      <c r="C230" s="4">
        <f t="shared" si="17"/>
        <v>715854.75</v>
      </c>
      <c r="D230" s="4"/>
      <c r="E230" s="4">
        <v>715854.75</v>
      </c>
      <c r="F230" s="4"/>
      <c r="G230" s="4"/>
      <c r="H230" s="4"/>
      <c r="I230" s="4"/>
      <c r="J230" s="4"/>
      <c r="K230" s="4"/>
      <c r="L230" s="1"/>
      <c r="M230" s="4"/>
      <c r="N230" s="5"/>
      <c r="O230" s="4"/>
      <c r="P230" s="4"/>
      <c r="Q230" s="4"/>
      <c r="R230" s="4"/>
      <c r="S230" s="4"/>
    </row>
    <row r="231" spans="1:19" hidden="1" x14ac:dyDescent="0.25">
      <c r="A231" s="31" t="s">
        <v>375</v>
      </c>
      <c r="B231" s="6" t="s">
        <v>430</v>
      </c>
      <c r="C231" s="4">
        <f t="shared" si="17"/>
        <v>318812.12</v>
      </c>
      <c r="D231" s="4"/>
      <c r="E231" s="4">
        <v>318812.12</v>
      </c>
      <c r="F231" s="4"/>
      <c r="G231" s="4"/>
      <c r="H231" s="4"/>
      <c r="I231" s="4"/>
      <c r="J231" s="4"/>
      <c r="K231" s="4"/>
      <c r="L231" s="1"/>
      <c r="M231" s="4"/>
      <c r="N231" s="5"/>
      <c r="O231" s="4"/>
      <c r="P231" s="4"/>
      <c r="Q231" s="4"/>
      <c r="R231" s="4"/>
      <c r="S231" s="4"/>
    </row>
    <row r="232" spans="1:19" hidden="1" x14ac:dyDescent="0.25">
      <c r="A232" s="31" t="s">
        <v>377</v>
      </c>
      <c r="B232" s="6" t="s">
        <v>432</v>
      </c>
      <c r="C232" s="4">
        <f t="shared" si="17"/>
        <v>1255855.04</v>
      </c>
      <c r="D232" s="4"/>
      <c r="E232" s="4">
        <v>1255855.04</v>
      </c>
      <c r="F232" s="4"/>
      <c r="G232" s="4"/>
      <c r="H232" s="4"/>
      <c r="I232" s="4"/>
      <c r="J232" s="4"/>
      <c r="K232" s="4"/>
      <c r="L232" s="1"/>
      <c r="M232" s="4"/>
      <c r="N232" s="5"/>
      <c r="O232" s="4"/>
      <c r="P232" s="4"/>
      <c r="Q232" s="4"/>
      <c r="R232" s="4"/>
      <c r="S232" s="4"/>
    </row>
    <row r="233" spans="1:19" hidden="1" x14ac:dyDescent="0.25">
      <c r="A233" s="31" t="s">
        <v>379</v>
      </c>
      <c r="B233" s="6" t="s">
        <v>434</v>
      </c>
      <c r="C233" s="4">
        <f t="shared" si="17"/>
        <v>596941.53</v>
      </c>
      <c r="D233" s="4"/>
      <c r="E233" s="4">
        <v>596941.53</v>
      </c>
      <c r="F233" s="4"/>
      <c r="G233" s="4"/>
      <c r="H233" s="4"/>
      <c r="I233" s="4"/>
      <c r="J233" s="4"/>
      <c r="K233" s="4"/>
      <c r="L233" s="1"/>
      <c r="M233" s="4"/>
      <c r="N233" s="5"/>
      <c r="O233" s="4"/>
      <c r="P233" s="4"/>
      <c r="Q233" s="4"/>
      <c r="R233" s="4"/>
      <c r="S233" s="4"/>
    </row>
    <row r="234" spans="1:19" hidden="1" x14ac:dyDescent="0.25">
      <c r="A234" s="31" t="s">
        <v>381</v>
      </c>
      <c r="B234" s="6" t="s">
        <v>436</v>
      </c>
      <c r="C234" s="4">
        <f t="shared" si="17"/>
        <v>691942.36</v>
      </c>
      <c r="D234" s="4"/>
      <c r="E234" s="4">
        <v>691942.36</v>
      </c>
      <c r="F234" s="4"/>
      <c r="G234" s="4"/>
      <c r="H234" s="4"/>
      <c r="I234" s="4"/>
      <c r="J234" s="4"/>
      <c r="K234" s="4"/>
      <c r="L234" s="1"/>
      <c r="M234" s="4"/>
      <c r="N234" s="5"/>
      <c r="O234" s="4"/>
      <c r="P234" s="4"/>
      <c r="Q234" s="4"/>
      <c r="R234" s="4"/>
      <c r="S234" s="4"/>
    </row>
    <row r="235" spans="1:19" hidden="1" x14ac:dyDescent="0.25">
      <c r="A235" s="31" t="s">
        <v>383</v>
      </c>
      <c r="B235" s="6" t="s">
        <v>438</v>
      </c>
      <c r="C235" s="4">
        <f t="shared" si="17"/>
        <v>762159.33</v>
      </c>
      <c r="D235" s="4"/>
      <c r="E235" s="4">
        <v>762159.33</v>
      </c>
      <c r="F235" s="4"/>
      <c r="G235" s="4"/>
      <c r="H235" s="4"/>
      <c r="I235" s="4"/>
      <c r="J235" s="4"/>
      <c r="K235" s="4"/>
      <c r="L235" s="1"/>
      <c r="M235" s="4"/>
      <c r="N235" s="5"/>
      <c r="O235" s="4"/>
      <c r="P235" s="4"/>
      <c r="Q235" s="4"/>
      <c r="R235" s="4"/>
      <c r="S235" s="4"/>
    </row>
    <row r="236" spans="1:19" hidden="1" x14ac:dyDescent="0.25">
      <c r="A236" s="31" t="s">
        <v>385</v>
      </c>
      <c r="B236" s="6" t="s">
        <v>440</v>
      </c>
      <c r="C236" s="4">
        <f t="shared" si="17"/>
        <v>506312.59</v>
      </c>
      <c r="D236" s="4"/>
      <c r="E236" s="4">
        <v>506312.59</v>
      </c>
      <c r="F236" s="4"/>
      <c r="G236" s="4"/>
      <c r="H236" s="4"/>
      <c r="I236" s="4"/>
      <c r="J236" s="4"/>
      <c r="K236" s="4"/>
      <c r="L236" s="1"/>
      <c r="M236" s="4"/>
      <c r="N236" s="5"/>
      <c r="O236" s="4"/>
      <c r="P236" s="4"/>
      <c r="Q236" s="4"/>
      <c r="R236" s="4"/>
      <c r="S236" s="4"/>
    </row>
    <row r="237" spans="1:19" hidden="1" x14ac:dyDescent="0.25">
      <c r="A237" s="31" t="s">
        <v>387</v>
      </c>
      <c r="B237" s="6" t="s">
        <v>442</v>
      </c>
      <c r="C237" s="4">
        <f t="shared" si="17"/>
        <v>582589.19999999995</v>
      </c>
      <c r="D237" s="4"/>
      <c r="E237" s="4">
        <v>582589.19999999995</v>
      </c>
      <c r="F237" s="4"/>
      <c r="G237" s="4"/>
      <c r="H237" s="4"/>
      <c r="I237" s="4"/>
      <c r="J237" s="4"/>
      <c r="K237" s="4"/>
      <c r="L237" s="1"/>
      <c r="M237" s="4"/>
      <c r="N237" s="5"/>
      <c r="O237" s="4"/>
      <c r="P237" s="4"/>
      <c r="Q237" s="4"/>
      <c r="R237" s="4"/>
      <c r="S237" s="4"/>
    </row>
    <row r="238" spans="1:19" hidden="1" x14ac:dyDescent="0.25">
      <c r="A238" s="31" t="s">
        <v>389</v>
      </c>
      <c r="B238" s="6" t="s">
        <v>444</v>
      </c>
      <c r="C238" s="4">
        <f t="shared" si="17"/>
        <v>750136.76</v>
      </c>
      <c r="D238" s="4"/>
      <c r="E238" s="4">
        <v>750136.76</v>
      </c>
      <c r="F238" s="4"/>
      <c r="G238" s="4"/>
      <c r="H238" s="4"/>
      <c r="I238" s="4"/>
      <c r="J238" s="4"/>
      <c r="K238" s="4"/>
      <c r="L238" s="1"/>
      <c r="M238" s="4"/>
      <c r="N238" s="5"/>
      <c r="O238" s="4"/>
      <c r="P238" s="4"/>
      <c r="Q238" s="4"/>
      <c r="R238" s="4"/>
      <c r="S238" s="4"/>
    </row>
    <row r="239" spans="1:19" hidden="1" x14ac:dyDescent="0.25">
      <c r="A239" s="31" t="s">
        <v>391</v>
      </c>
      <c r="B239" s="6" t="s">
        <v>446</v>
      </c>
      <c r="C239" s="4">
        <f t="shared" si="17"/>
        <v>261813.29</v>
      </c>
      <c r="D239" s="4"/>
      <c r="E239" s="4">
        <v>261813.29</v>
      </c>
      <c r="F239" s="4"/>
      <c r="G239" s="4"/>
      <c r="H239" s="4"/>
      <c r="I239" s="4"/>
      <c r="J239" s="4"/>
      <c r="K239" s="4"/>
      <c r="L239" s="1"/>
      <c r="M239" s="4"/>
      <c r="N239" s="5"/>
      <c r="O239" s="4"/>
      <c r="P239" s="4"/>
      <c r="Q239" s="4"/>
      <c r="R239" s="4"/>
      <c r="S239" s="4"/>
    </row>
    <row r="240" spans="1:19" hidden="1" x14ac:dyDescent="0.25">
      <c r="A240" s="31" t="s">
        <v>393</v>
      </c>
      <c r="B240" s="6" t="s">
        <v>448</v>
      </c>
      <c r="C240" s="4">
        <f t="shared" si="17"/>
        <v>263777.08</v>
      </c>
      <c r="D240" s="4"/>
      <c r="E240" s="4">
        <v>263777.08</v>
      </c>
      <c r="F240" s="4"/>
      <c r="G240" s="4"/>
      <c r="H240" s="4"/>
      <c r="I240" s="4"/>
      <c r="J240" s="4"/>
      <c r="K240" s="4"/>
      <c r="L240" s="1"/>
      <c r="M240" s="4"/>
      <c r="N240" s="5"/>
      <c r="O240" s="4"/>
      <c r="P240" s="4"/>
      <c r="Q240" s="4"/>
      <c r="R240" s="4"/>
      <c r="S240" s="4"/>
    </row>
    <row r="241" spans="1:19" hidden="1" x14ac:dyDescent="0.25">
      <c r="A241" s="31" t="s">
        <v>395</v>
      </c>
      <c r="B241" s="6" t="s">
        <v>450</v>
      </c>
      <c r="C241" s="4">
        <f t="shared" si="17"/>
        <v>761867.51</v>
      </c>
      <c r="D241" s="4"/>
      <c r="E241" s="4">
        <v>761867.51</v>
      </c>
      <c r="F241" s="4"/>
      <c r="G241" s="4"/>
      <c r="H241" s="4"/>
      <c r="I241" s="4"/>
      <c r="J241" s="4"/>
      <c r="K241" s="4"/>
      <c r="L241" s="1"/>
      <c r="M241" s="4"/>
      <c r="N241" s="5"/>
      <c r="O241" s="4"/>
      <c r="P241" s="4"/>
      <c r="Q241" s="4"/>
      <c r="R241" s="4"/>
      <c r="S241" s="4"/>
    </row>
    <row r="242" spans="1:19" hidden="1" x14ac:dyDescent="0.25">
      <c r="A242" s="31" t="s">
        <v>397</v>
      </c>
      <c r="B242" s="6" t="s">
        <v>452</v>
      </c>
      <c r="C242" s="4">
        <f t="shared" si="17"/>
        <v>324051.98</v>
      </c>
      <c r="D242" s="4"/>
      <c r="E242" s="4">
        <v>324051.98</v>
      </c>
      <c r="F242" s="4"/>
      <c r="G242" s="4"/>
      <c r="H242" s="4"/>
      <c r="I242" s="4"/>
      <c r="J242" s="4"/>
      <c r="K242" s="4"/>
      <c r="L242" s="1"/>
      <c r="M242" s="4"/>
      <c r="N242" s="5"/>
      <c r="O242" s="4"/>
      <c r="P242" s="4"/>
      <c r="Q242" s="4"/>
      <c r="R242" s="4"/>
      <c r="S242" s="4"/>
    </row>
    <row r="243" spans="1:19" hidden="1" x14ac:dyDescent="0.25">
      <c r="A243" s="31" t="s">
        <v>399</v>
      </c>
      <c r="B243" s="6" t="s">
        <v>454</v>
      </c>
      <c r="C243" s="4">
        <f t="shared" si="17"/>
        <v>261813.29</v>
      </c>
      <c r="D243" s="4"/>
      <c r="E243" s="4">
        <v>261813.29</v>
      </c>
      <c r="F243" s="4"/>
      <c r="G243" s="4"/>
      <c r="H243" s="4"/>
      <c r="I243" s="4"/>
      <c r="J243" s="4"/>
      <c r="K243" s="4"/>
      <c r="L243" s="1"/>
      <c r="M243" s="4"/>
      <c r="N243" s="5"/>
      <c r="O243" s="4"/>
      <c r="P243" s="4"/>
      <c r="Q243" s="4"/>
      <c r="R243" s="4"/>
      <c r="S243" s="4"/>
    </row>
    <row r="244" spans="1:19" hidden="1" x14ac:dyDescent="0.25">
      <c r="A244" s="31" t="s">
        <v>401</v>
      </c>
      <c r="B244" s="6" t="s">
        <v>456</v>
      </c>
      <c r="C244" s="4">
        <f t="shared" si="17"/>
        <v>321527.59999999998</v>
      </c>
      <c r="D244" s="4"/>
      <c r="E244" s="4">
        <v>321527.60000000003</v>
      </c>
      <c r="F244" s="4"/>
      <c r="G244" s="4"/>
      <c r="H244" s="4"/>
      <c r="I244" s="4"/>
      <c r="J244" s="4"/>
      <c r="K244" s="4"/>
      <c r="L244" s="1"/>
      <c r="M244" s="4"/>
      <c r="N244" s="5"/>
      <c r="O244" s="4"/>
      <c r="P244" s="4"/>
      <c r="Q244" s="4"/>
      <c r="R244" s="4"/>
      <c r="S244" s="4"/>
    </row>
    <row r="245" spans="1:19" hidden="1" x14ac:dyDescent="0.25">
      <c r="A245" s="31" t="s">
        <v>403</v>
      </c>
      <c r="B245" s="6" t="s">
        <v>458</v>
      </c>
      <c r="C245" s="4">
        <f t="shared" si="17"/>
        <v>604022.68999999994</v>
      </c>
      <c r="D245" s="4"/>
      <c r="E245" s="4">
        <v>604022.69000000006</v>
      </c>
      <c r="F245" s="4"/>
      <c r="G245" s="4"/>
      <c r="H245" s="4"/>
      <c r="I245" s="4"/>
      <c r="J245" s="4"/>
      <c r="K245" s="4"/>
      <c r="L245" s="1"/>
      <c r="M245" s="4"/>
      <c r="N245" s="5"/>
      <c r="O245" s="4"/>
      <c r="P245" s="4"/>
      <c r="Q245" s="4"/>
      <c r="R245" s="4"/>
      <c r="S245" s="4"/>
    </row>
    <row r="246" spans="1:19" hidden="1" x14ac:dyDescent="0.25">
      <c r="A246" s="31" t="s">
        <v>405</v>
      </c>
      <c r="B246" s="6" t="s">
        <v>460</v>
      </c>
      <c r="C246" s="4">
        <f t="shared" si="17"/>
        <v>1612791.83</v>
      </c>
      <c r="D246" s="4"/>
      <c r="E246" s="4">
        <v>1612791.83</v>
      </c>
      <c r="F246" s="4"/>
      <c r="G246" s="4"/>
      <c r="H246" s="4"/>
      <c r="I246" s="4"/>
      <c r="J246" s="4"/>
      <c r="K246" s="4"/>
      <c r="L246" s="1"/>
      <c r="M246" s="4"/>
      <c r="N246" s="5"/>
      <c r="O246" s="4"/>
      <c r="P246" s="4"/>
      <c r="Q246" s="4"/>
      <c r="R246" s="4"/>
      <c r="S246" s="4"/>
    </row>
    <row r="247" spans="1:19" hidden="1" x14ac:dyDescent="0.25">
      <c r="A247" s="31" t="s">
        <v>407</v>
      </c>
      <c r="B247" s="6" t="s">
        <v>462</v>
      </c>
      <c r="C247" s="4">
        <f t="shared" si="17"/>
        <v>614397.29</v>
      </c>
      <c r="D247" s="4"/>
      <c r="E247" s="4">
        <v>614397.29</v>
      </c>
      <c r="F247" s="4"/>
      <c r="G247" s="4"/>
      <c r="H247" s="4"/>
      <c r="I247" s="4"/>
      <c r="J247" s="4"/>
      <c r="K247" s="4"/>
      <c r="L247" s="1"/>
      <c r="M247" s="4"/>
      <c r="N247" s="5"/>
      <c r="O247" s="4"/>
      <c r="P247" s="4"/>
      <c r="Q247" s="4"/>
      <c r="R247" s="4"/>
      <c r="S247" s="4"/>
    </row>
    <row r="248" spans="1:19" hidden="1" x14ac:dyDescent="0.25">
      <c r="A248" s="31" t="s">
        <v>409</v>
      </c>
      <c r="B248" s="6" t="s">
        <v>1951</v>
      </c>
      <c r="C248" s="4">
        <f t="shared" si="17"/>
        <v>10439579.560000001</v>
      </c>
      <c r="D248" s="4">
        <f t="shared" ref="D248:D254" si="18">ROUNDUP(SUM(F248+G248+H248+I248+J248+K248+M248+O248+P248+Q248+R248+S248)*0.0214,2)</f>
        <v>218726.27000000002</v>
      </c>
      <c r="E248" s="4"/>
      <c r="F248" s="4">
        <v>2260574.59</v>
      </c>
      <c r="G248" s="4">
        <v>2052515.4</v>
      </c>
      <c r="H248" s="4">
        <v>1273992.46</v>
      </c>
      <c r="I248" s="4">
        <v>472291.32</v>
      </c>
      <c r="J248" s="4">
        <v>503729.7</v>
      </c>
      <c r="K248" s="4"/>
      <c r="L248" s="1"/>
      <c r="M248" s="4"/>
      <c r="N248" s="5"/>
      <c r="O248" s="4"/>
      <c r="P248" s="4">
        <v>3657749.82</v>
      </c>
      <c r="Q248" s="4"/>
      <c r="R248" s="4"/>
      <c r="S248" s="4"/>
    </row>
    <row r="249" spans="1:19" hidden="1" x14ac:dyDescent="0.25">
      <c r="A249" s="31" t="s">
        <v>411</v>
      </c>
      <c r="B249" s="6" t="s">
        <v>1944</v>
      </c>
      <c r="C249" s="4">
        <f t="shared" si="17"/>
        <v>3799620.55</v>
      </c>
      <c r="D249" s="4">
        <f t="shared" si="18"/>
        <v>79608.26999999999</v>
      </c>
      <c r="E249" s="4"/>
      <c r="F249" s="4">
        <v>1737617.9</v>
      </c>
      <c r="G249" s="4"/>
      <c r="H249" s="4"/>
      <c r="I249" s="4"/>
      <c r="J249" s="4"/>
      <c r="K249" s="4"/>
      <c r="L249" s="1"/>
      <c r="M249" s="4"/>
      <c r="N249" s="5"/>
      <c r="O249" s="4"/>
      <c r="P249" s="4">
        <v>1982394.38</v>
      </c>
      <c r="Q249" s="4"/>
      <c r="R249" s="4"/>
      <c r="S249" s="4"/>
    </row>
    <row r="250" spans="1:19" hidden="1" x14ac:dyDescent="0.25">
      <c r="A250" s="31" t="s">
        <v>413</v>
      </c>
      <c r="B250" s="6" t="s">
        <v>1945</v>
      </c>
      <c r="C250" s="4">
        <f t="shared" si="17"/>
        <v>4737148.7300000004</v>
      </c>
      <c r="D250" s="4">
        <f t="shared" si="18"/>
        <v>99251.01999999999</v>
      </c>
      <c r="E250" s="4"/>
      <c r="F250" s="4">
        <v>2470769.86</v>
      </c>
      <c r="G250" s="4"/>
      <c r="H250" s="4"/>
      <c r="I250" s="4"/>
      <c r="J250" s="4"/>
      <c r="K250" s="4"/>
      <c r="L250" s="1"/>
      <c r="M250" s="4"/>
      <c r="N250" s="5"/>
      <c r="O250" s="4"/>
      <c r="P250" s="4">
        <v>2167127.85</v>
      </c>
      <c r="Q250" s="4"/>
      <c r="R250" s="4"/>
      <c r="S250" s="4"/>
    </row>
    <row r="251" spans="1:19" hidden="1" x14ac:dyDescent="0.25">
      <c r="A251" s="31" t="s">
        <v>415</v>
      </c>
      <c r="B251" s="6" t="s">
        <v>1946</v>
      </c>
      <c r="C251" s="4">
        <f t="shared" ref="C251:C258" si="19">ROUNDUP(SUM(D251+E251+F251+G251+H251+I251+J251+K251+M251+O251+P251+Q251+R251+S251),2)</f>
        <v>5524269.2000000002</v>
      </c>
      <c r="D251" s="4">
        <f t="shared" si="18"/>
        <v>115742.48</v>
      </c>
      <c r="E251" s="4"/>
      <c r="F251" s="4">
        <v>2461590.4</v>
      </c>
      <c r="G251" s="4"/>
      <c r="H251" s="4"/>
      <c r="I251" s="4"/>
      <c r="J251" s="4"/>
      <c r="K251" s="4"/>
      <c r="L251" s="1"/>
      <c r="M251" s="4"/>
      <c r="N251" s="5"/>
      <c r="O251" s="4"/>
      <c r="P251" s="4">
        <v>2946936.32</v>
      </c>
      <c r="Q251" s="4"/>
      <c r="R251" s="4"/>
      <c r="S251" s="4"/>
    </row>
    <row r="252" spans="1:19" hidden="1" x14ac:dyDescent="0.25">
      <c r="A252" s="31" t="s">
        <v>417</v>
      </c>
      <c r="B252" s="6" t="s">
        <v>1947</v>
      </c>
      <c r="C252" s="4">
        <f t="shared" si="19"/>
        <v>16448689.199999999</v>
      </c>
      <c r="D252" s="4">
        <f t="shared" si="18"/>
        <v>344626.94</v>
      </c>
      <c r="E252" s="4"/>
      <c r="F252" s="4">
        <v>1914154.38</v>
      </c>
      <c r="G252" s="4">
        <v>1790018.92</v>
      </c>
      <c r="H252" s="4">
        <v>1341486.5</v>
      </c>
      <c r="I252" s="4">
        <v>472074.1</v>
      </c>
      <c r="J252" s="4"/>
      <c r="K252" s="4"/>
      <c r="L252" s="1"/>
      <c r="M252" s="4"/>
      <c r="N252" s="5" t="s">
        <v>1857</v>
      </c>
      <c r="O252" s="4">
        <v>8271437.4100000001</v>
      </c>
      <c r="P252" s="4">
        <v>2314890.9500000002</v>
      </c>
      <c r="Q252" s="4"/>
      <c r="R252" s="4"/>
      <c r="S252" s="4"/>
    </row>
    <row r="253" spans="1:19" hidden="1" x14ac:dyDescent="0.25">
      <c r="A253" s="31" t="s">
        <v>419</v>
      </c>
      <c r="B253" s="6" t="s">
        <v>1950</v>
      </c>
      <c r="C253" s="4">
        <f t="shared" si="19"/>
        <v>22246342.760000002</v>
      </c>
      <c r="D253" s="4">
        <f t="shared" si="18"/>
        <v>466097.26</v>
      </c>
      <c r="E253" s="4"/>
      <c r="F253" s="4">
        <v>2578612.52</v>
      </c>
      <c r="G253" s="4">
        <v>2642868.09</v>
      </c>
      <c r="H253" s="4">
        <v>1757757.75</v>
      </c>
      <c r="I253" s="4">
        <v>511146.45</v>
      </c>
      <c r="J253" s="4">
        <v>904338.25</v>
      </c>
      <c r="K253" s="4"/>
      <c r="L253" s="1"/>
      <c r="M253" s="4"/>
      <c r="N253" s="5" t="s">
        <v>1857</v>
      </c>
      <c r="O253" s="4">
        <v>13385522.439999999</v>
      </c>
      <c r="P253" s="4"/>
      <c r="Q253" s="4"/>
      <c r="R253" s="4"/>
      <c r="S253" s="4"/>
    </row>
    <row r="254" spans="1:19" hidden="1" x14ac:dyDescent="0.25">
      <c r="A254" s="31" t="s">
        <v>421</v>
      </c>
      <c r="B254" s="6" t="s">
        <v>1948</v>
      </c>
      <c r="C254" s="4">
        <f t="shared" si="19"/>
        <v>5491025.1100000003</v>
      </c>
      <c r="D254" s="4">
        <f t="shared" si="18"/>
        <v>115045.95999999999</v>
      </c>
      <c r="E254" s="4"/>
      <c r="F254" s="4">
        <v>2429042.83</v>
      </c>
      <c r="G254" s="4"/>
      <c r="H254" s="4"/>
      <c r="I254" s="4"/>
      <c r="J254" s="4"/>
      <c r="K254" s="4"/>
      <c r="L254" s="1"/>
      <c r="M254" s="4"/>
      <c r="N254" s="5"/>
      <c r="O254" s="4"/>
      <c r="P254" s="4">
        <v>2946936.32</v>
      </c>
      <c r="Q254" s="4"/>
      <c r="R254" s="4"/>
      <c r="S254" s="4"/>
    </row>
    <row r="255" spans="1:19" hidden="1" x14ac:dyDescent="0.25">
      <c r="A255" s="31" t="s">
        <v>423</v>
      </c>
      <c r="B255" s="6" t="s">
        <v>466</v>
      </c>
      <c r="C255" s="4">
        <f t="shared" si="19"/>
        <v>77920.429999999993</v>
      </c>
      <c r="D255" s="4"/>
      <c r="E255" s="4">
        <v>77920.429999999993</v>
      </c>
      <c r="F255" s="4"/>
      <c r="G255" s="4"/>
      <c r="H255" s="4"/>
      <c r="I255" s="4"/>
      <c r="J255" s="4"/>
      <c r="K255" s="4"/>
      <c r="L255" s="1"/>
      <c r="M255" s="4"/>
      <c r="N255" s="5"/>
      <c r="O255" s="4"/>
      <c r="P255" s="4"/>
      <c r="Q255" s="4"/>
      <c r="R255" s="4"/>
      <c r="S255" s="4"/>
    </row>
    <row r="256" spans="1:19" hidden="1" x14ac:dyDescent="0.25">
      <c r="A256" s="31" t="s">
        <v>425</v>
      </c>
      <c r="B256" s="6" t="s">
        <v>1949</v>
      </c>
      <c r="C256" s="4">
        <f t="shared" si="19"/>
        <v>23680235.109999999</v>
      </c>
      <c r="D256" s="4">
        <f>ROUNDUP(SUM(F256+G256+H256+I256+J256+K256+M256+O256+P256+Q256+R256+S256)*0.0214,2)</f>
        <v>496139.65</v>
      </c>
      <c r="E256" s="4"/>
      <c r="F256" s="4">
        <v>2518273.84</v>
      </c>
      <c r="G256" s="4">
        <v>3540738</v>
      </c>
      <c r="H256" s="4">
        <v>1794282.04</v>
      </c>
      <c r="I256" s="4">
        <v>541137.77</v>
      </c>
      <c r="J256" s="4">
        <v>1130692.21</v>
      </c>
      <c r="K256" s="4"/>
      <c r="L256" s="1"/>
      <c r="M256" s="4"/>
      <c r="N256" s="5"/>
      <c r="O256" s="4"/>
      <c r="P256" s="4">
        <v>2848519.28</v>
      </c>
      <c r="Q256" s="4">
        <v>10810452.32</v>
      </c>
      <c r="R256" s="4"/>
      <c r="S256" s="4"/>
    </row>
    <row r="257" spans="1:19" hidden="1" x14ac:dyDescent="0.25">
      <c r="A257" s="31" t="s">
        <v>427</v>
      </c>
      <c r="B257" s="6" t="s">
        <v>468</v>
      </c>
      <c r="C257" s="4">
        <f t="shared" si="19"/>
        <v>1646798.63</v>
      </c>
      <c r="D257" s="4"/>
      <c r="E257" s="4">
        <v>1646798.63</v>
      </c>
      <c r="F257" s="4"/>
      <c r="G257" s="4"/>
      <c r="H257" s="4"/>
      <c r="I257" s="4"/>
      <c r="J257" s="4"/>
      <c r="K257" s="4"/>
      <c r="L257" s="1"/>
      <c r="M257" s="4"/>
      <c r="N257" s="5"/>
      <c r="O257" s="4"/>
      <c r="P257" s="4"/>
      <c r="Q257" s="4"/>
      <c r="R257" s="4"/>
      <c r="S257" s="4"/>
    </row>
    <row r="258" spans="1:19" hidden="1" x14ac:dyDescent="0.25">
      <c r="A258" s="31" t="s">
        <v>429</v>
      </c>
      <c r="B258" s="6" t="s">
        <v>470</v>
      </c>
      <c r="C258" s="4">
        <f t="shared" si="19"/>
        <v>199435.98</v>
      </c>
      <c r="D258" s="4"/>
      <c r="E258" s="4">
        <v>199435.98</v>
      </c>
      <c r="F258" s="4"/>
      <c r="G258" s="4"/>
      <c r="H258" s="4"/>
      <c r="I258" s="4"/>
      <c r="J258" s="4"/>
      <c r="K258" s="4"/>
      <c r="L258" s="1"/>
      <c r="M258" s="4"/>
      <c r="N258" s="5"/>
      <c r="O258" s="4"/>
      <c r="P258" s="4"/>
      <c r="Q258" s="4"/>
      <c r="R258" s="4"/>
      <c r="S258" s="4"/>
    </row>
    <row r="259" spans="1:19" hidden="1" x14ac:dyDescent="0.25">
      <c r="A259" s="47" t="s">
        <v>2010</v>
      </c>
      <c r="B259" s="47"/>
      <c r="C259" s="2">
        <f t="shared" ref="C259:M259" si="20">SUM(C155:C258)</f>
        <v>168321154.98000005</v>
      </c>
      <c r="D259" s="2">
        <f t="shared" si="20"/>
        <v>2418578.54</v>
      </c>
      <c r="E259" s="2">
        <f t="shared" si="20"/>
        <v>52884893.129999995</v>
      </c>
      <c r="F259" s="2">
        <f t="shared" si="20"/>
        <v>18370636.32</v>
      </c>
      <c r="G259" s="2">
        <f t="shared" si="20"/>
        <v>10026140.41</v>
      </c>
      <c r="H259" s="2">
        <f t="shared" si="20"/>
        <v>6167518.75</v>
      </c>
      <c r="I259" s="2">
        <f t="shared" si="20"/>
        <v>1996649.64</v>
      </c>
      <c r="J259" s="2">
        <f t="shared" si="20"/>
        <v>3242476.54</v>
      </c>
      <c r="K259" s="2">
        <f t="shared" si="20"/>
        <v>10607380.939999998</v>
      </c>
      <c r="L259" s="17">
        <f>SUM(L155:L258)</f>
        <v>2</v>
      </c>
      <c r="M259" s="2">
        <f t="shared" si="20"/>
        <v>11274913.619999999</v>
      </c>
      <c r="N259" s="2" t="s">
        <v>1742</v>
      </c>
      <c r="O259" s="2">
        <f>SUM(O155:O258)</f>
        <v>21656959.850000001</v>
      </c>
      <c r="P259" s="2">
        <f>SUM(P155:P258)</f>
        <v>18864554.920000002</v>
      </c>
      <c r="Q259" s="2">
        <f>SUM(Q155:Q258)</f>
        <v>10810452.32</v>
      </c>
      <c r="R259" s="2">
        <f>SUM(R155:R258)</f>
        <v>0</v>
      </c>
      <c r="S259" s="2">
        <f>SUM(S155:S258)</f>
        <v>0</v>
      </c>
    </row>
    <row r="260" spans="1:19" hidden="1" x14ac:dyDescent="0.25">
      <c r="A260" s="48" t="s">
        <v>1806</v>
      </c>
      <c r="B260" s="48"/>
      <c r="C260" s="48"/>
      <c r="D260" s="2"/>
      <c r="E260" s="2"/>
      <c r="F260" s="2"/>
      <c r="G260" s="2"/>
      <c r="H260" s="2"/>
      <c r="I260" s="2"/>
      <c r="J260" s="2"/>
      <c r="K260" s="2"/>
      <c r="L260" s="17"/>
      <c r="M260" s="2"/>
      <c r="N260" s="3"/>
      <c r="O260" s="2"/>
      <c r="P260" s="2"/>
      <c r="Q260" s="2"/>
      <c r="R260" s="2"/>
      <c r="S260" s="2"/>
    </row>
    <row r="261" spans="1:19" hidden="1" x14ac:dyDescent="0.25">
      <c r="A261" s="31" t="s">
        <v>431</v>
      </c>
      <c r="B261" s="6" t="s">
        <v>472</v>
      </c>
      <c r="C261" s="4">
        <f t="shared" ref="C261:C290" si="21">ROUNDUP(SUM(D261+E261+F261+G261+H261+I261+J261+K261+M261+O261+P261+Q261+R261+S261),2)</f>
        <v>324364.49</v>
      </c>
      <c r="D261" s="4"/>
      <c r="E261" s="4">
        <v>324364.49</v>
      </c>
      <c r="F261" s="4"/>
      <c r="G261" s="4"/>
      <c r="H261" s="4"/>
      <c r="I261" s="4"/>
      <c r="J261" s="4"/>
      <c r="K261" s="4"/>
      <c r="L261" s="1"/>
      <c r="M261" s="4"/>
      <c r="N261" s="5"/>
      <c r="O261" s="4"/>
      <c r="P261" s="4"/>
      <c r="Q261" s="4"/>
      <c r="R261" s="4"/>
      <c r="S261" s="4"/>
    </row>
    <row r="262" spans="1:19" hidden="1" x14ac:dyDescent="0.25">
      <c r="A262" s="31" t="s">
        <v>433</v>
      </c>
      <c r="B262" s="6" t="s">
        <v>474</v>
      </c>
      <c r="C262" s="4">
        <f t="shared" si="21"/>
        <v>47408.93</v>
      </c>
      <c r="D262" s="4"/>
      <c r="E262" s="4">
        <v>47408.93</v>
      </c>
      <c r="F262" s="4"/>
      <c r="G262" s="4"/>
      <c r="H262" s="4"/>
      <c r="I262" s="4"/>
      <c r="J262" s="4"/>
      <c r="K262" s="4"/>
      <c r="L262" s="1"/>
      <c r="M262" s="4"/>
      <c r="N262" s="5"/>
      <c r="O262" s="4"/>
      <c r="P262" s="4"/>
      <c r="Q262" s="4"/>
      <c r="R262" s="4"/>
      <c r="S262" s="4"/>
    </row>
    <row r="263" spans="1:19" hidden="1" x14ac:dyDescent="0.25">
      <c r="A263" s="31" t="s">
        <v>435</v>
      </c>
      <c r="B263" s="6" t="s">
        <v>476</v>
      </c>
      <c r="C263" s="4">
        <f t="shared" si="21"/>
        <v>184717.81</v>
      </c>
      <c r="D263" s="4"/>
      <c r="E263" s="4">
        <v>184717.81</v>
      </c>
      <c r="F263" s="4"/>
      <c r="G263" s="4"/>
      <c r="H263" s="4"/>
      <c r="I263" s="4"/>
      <c r="J263" s="4"/>
      <c r="K263" s="4"/>
      <c r="L263" s="1"/>
      <c r="M263" s="4"/>
      <c r="N263" s="5"/>
      <c r="O263" s="4"/>
      <c r="P263" s="4"/>
      <c r="Q263" s="4"/>
      <c r="R263" s="4"/>
      <c r="S263" s="4"/>
    </row>
    <row r="264" spans="1:19" hidden="1" x14ac:dyDescent="0.25">
      <c r="A264" s="31" t="s">
        <v>437</v>
      </c>
      <c r="B264" s="6" t="s">
        <v>478</v>
      </c>
      <c r="C264" s="4">
        <f t="shared" si="21"/>
        <v>23943.23</v>
      </c>
      <c r="D264" s="4"/>
      <c r="E264" s="4">
        <v>23943.23</v>
      </c>
      <c r="F264" s="4"/>
      <c r="G264" s="4"/>
      <c r="H264" s="4"/>
      <c r="I264" s="4"/>
      <c r="J264" s="4"/>
      <c r="K264" s="4"/>
      <c r="L264" s="1"/>
      <c r="M264" s="4"/>
      <c r="N264" s="5"/>
      <c r="O264" s="4"/>
      <c r="P264" s="4"/>
      <c r="Q264" s="4"/>
      <c r="R264" s="4"/>
      <c r="S264" s="4"/>
    </row>
    <row r="265" spans="1:19" hidden="1" x14ac:dyDescent="0.25">
      <c r="A265" s="31" t="s">
        <v>439</v>
      </c>
      <c r="B265" s="6" t="s">
        <v>480</v>
      </c>
      <c r="C265" s="4">
        <f t="shared" si="21"/>
        <v>140972.76999999999</v>
      </c>
      <c r="D265" s="4"/>
      <c r="E265" s="4">
        <v>140972.77000000002</v>
      </c>
      <c r="F265" s="4"/>
      <c r="G265" s="4"/>
      <c r="H265" s="4"/>
      <c r="I265" s="4"/>
      <c r="J265" s="4"/>
      <c r="K265" s="4"/>
      <c r="L265" s="1"/>
      <c r="M265" s="4"/>
      <c r="N265" s="5"/>
      <c r="O265" s="4"/>
      <c r="P265" s="4"/>
      <c r="Q265" s="4"/>
      <c r="R265" s="4"/>
      <c r="S265" s="4"/>
    </row>
    <row r="266" spans="1:19" hidden="1" x14ac:dyDescent="0.25">
      <c r="A266" s="31" t="s">
        <v>441</v>
      </c>
      <c r="B266" s="6" t="s">
        <v>482</v>
      </c>
      <c r="C266" s="4">
        <f t="shared" si="21"/>
        <v>141475.25</v>
      </c>
      <c r="D266" s="4"/>
      <c r="E266" s="4">
        <v>141475.25</v>
      </c>
      <c r="F266" s="4"/>
      <c r="G266" s="4"/>
      <c r="H266" s="4"/>
      <c r="I266" s="4"/>
      <c r="J266" s="4"/>
      <c r="K266" s="4"/>
      <c r="L266" s="1"/>
      <c r="M266" s="4"/>
      <c r="N266" s="5"/>
      <c r="O266" s="4"/>
      <c r="P266" s="4"/>
      <c r="Q266" s="4"/>
      <c r="R266" s="4"/>
      <c r="S266" s="4"/>
    </row>
    <row r="267" spans="1:19" hidden="1" x14ac:dyDescent="0.25">
      <c r="A267" s="31" t="s">
        <v>443</v>
      </c>
      <c r="B267" s="6" t="s">
        <v>484</v>
      </c>
      <c r="C267" s="4">
        <f t="shared" si="21"/>
        <v>172392.34</v>
      </c>
      <c r="D267" s="4"/>
      <c r="E267" s="4">
        <v>172392.34</v>
      </c>
      <c r="F267" s="4"/>
      <c r="G267" s="4"/>
      <c r="H267" s="4"/>
      <c r="I267" s="4"/>
      <c r="J267" s="4"/>
      <c r="K267" s="4"/>
      <c r="L267" s="1"/>
      <c r="M267" s="4"/>
      <c r="N267" s="5"/>
      <c r="O267" s="4"/>
      <c r="P267" s="4"/>
      <c r="Q267" s="4"/>
      <c r="R267" s="4"/>
      <c r="S267" s="4"/>
    </row>
    <row r="268" spans="1:19" hidden="1" x14ac:dyDescent="0.25">
      <c r="A268" s="31" t="s">
        <v>445</v>
      </c>
      <c r="B268" s="6" t="s">
        <v>486</v>
      </c>
      <c r="C268" s="4">
        <f t="shared" si="21"/>
        <v>94986.02</v>
      </c>
      <c r="D268" s="4"/>
      <c r="E268" s="4">
        <v>94986.01999999999</v>
      </c>
      <c r="F268" s="4"/>
      <c r="G268" s="4"/>
      <c r="H268" s="4"/>
      <c r="I268" s="4"/>
      <c r="J268" s="4"/>
      <c r="K268" s="4"/>
      <c r="L268" s="1"/>
      <c r="M268" s="4"/>
      <c r="N268" s="5"/>
      <c r="O268" s="4"/>
      <c r="P268" s="4"/>
      <c r="Q268" s="4"/>
      <c r="R268" s="4"/>
      <c r="S268" s="4"/>
    </row>
    <row r="269" spans="1:19" hidden="1" x14ac:dyDescent="0.25">
      <c r="A269" s="31" t="s">
        <v>447</v>
      </c>
      <c r="B269" s="6" t="s">
        <v>488</v>
      </c>
      <c r="C269" s="4">
        <f t="shared" si="21"/>
        <v>219501.42</v>
      </c>
      <c r="D269" s="4"/>
      <c r="E269" s="4">
        <v>219501.42</v>
      </c>
      <c r="F269" s="4"/>
      <c r="G269" s="4"/>
      <c r="H269" s="4"/>
      <c r="I269" s="4"/>
      <c r="J269" s="4"/>
      <c r="K269" s="4"/>
      <c r="L269" s="1"/>
      <c r="M269" s="4"/>
      <c r="N269" s="5"/>
      <c r="O269" s="4"/>
      <c r="P269" s="4"/>
      <c r="Q269" s="4"/>
      <c r="R269" s="4"/>
      <c r="S269" s="4"/>
    </row>
    <row r="270" spans="1:19" hidden="1" x14ac:dyDescent="0.25">
      <c r="A270" s="31" t="s">
        <v>449</v>
      </c>
      <c r="B270" s="6" t="s">
        <v>490</v>
      </c>
      <c r="C270" s="4">
        <f t="shared" si="21"/>
        <v>189641.37</v>
      </c>
      <c r="D270" s="4"/>
      <c r="E270" s="4">
        <v>189641.37</v>
      </c>
      <c r="F270" s="4"/>
      <c r="G270" s="4"/>
      <c r="H270" s="4"/>
      <c r="I270" s="4"/>
      <c r="J270" s="4"/>
      <c r="K270" s="4"/>
      <c r="L270" s="1"/>
      <c r="M270" s="4"/>
      <c r="N270" s="5"/>
      <c r="O270" s="4"/>
      <c r="P270" s="4"/>
      <c r="Q270" s="4"/>
      <c r="R270" s="4"/>
      <c r="S270" s="4"/>
    </row>
    <row r="271" spans="1:19" hidden="1" x14ac:dyDescent="0.25">
      <c r="A271" s="31" t="s">
        <v>451</v>
      </c>
      <c r="B271" s="6" t="s">
        <v>492</v>
      </c>
      <c r="C271" s="4">
        <f t="shared" si="21"/>
        <v>1286618.07</v>
      </c>
      <c r="D271" s="4"/>
      <c r="E271" s="4">
        <v>1286618.07</v>
      </c>
      <c r="F271" s="4"/>
      <c r="G271" s="4"/>
      <c r="H271" s="4"/>
      <c r="I271" s="4"/>
      <c r="J271" s="4"/>
      <c r="K271" s="4"/>
      <c r="L271" s="1"/>
      <c r="M271" s="4"/>
      <c r="N271" s="5"/>
      <c r="O271" s="4"/>
      <c r="P271" s="4"/>
      <c r="Q271" s="4"/>
      <c r="R271" s="4"/>
      <c r="S271" s="4"/>
    </row>
    <row r="272" spans="1:19" hidden="1" x14ac:dyDescent="0.25">
      <c r="A272" s="31" t="s">
        <v>453</v>
      </c>
      <c r="B272" s="6" t="s">
        <v>1962</v>
      </c>
      <c r="C272" s="4">
        <f t="shared" si="21"/>
        <v>4524022.16</v>
      </c>
      <c r="D272" s="4">
        <f>ROUNDUP(SUM(F272+G272+H272+I272+J272+K272+M272+O272+P272+Q272+R272+S272)*0.0214,2)</f>
        <v>94785.67</v>
      </c>
      <c r="E272" s="4"/>
      <c r="F272" s="4"/>
      <c r="G272" s="4">
        <v>2874505</v>
      </c>
      <c r="H272" s="4">
        <v>1513608.23</v>
      </c>
      <c r="I272" s="4">
        <v>41123.26</v>
      </c>
      <c r="J272" s="4"/>
      <c r="K272" s="4"/>
      <c r="L272" s="1"/>
      <c r="M272" s="4"/>
      <c r="N272" s="5"/>
      <c r="O272" s="4"/>
      <c r="P272" s="4"/>
      <c r="Q272" s="4"/>
      <c r="R272" s="4"/>
      <c r="S272" s="4"/>
    </row>
    <row r="273" spans="1:19" hidden="1" x14ac:dyDescent="0.25">
      <c r="A273" s="31" t="s">
        <v>455</v>
      </c>
      <c r="B273" s="6" t="s">
        <v>1963</v>
      </c>
      <c r="C273" s="4">
        <f t="shared" si="21"/>
        <v>4568738.8</v>
      </c>
      <c r="D273" s="4">
        <f>ROUNDUP(SUM(F273+G273+H273+I273+J273+K273+M273+O273+P273+Q273+R273+S273)*0.0214,2)</f>
        <v>95722.549999999988</v>
      </c>
      <c r="E273" s="4"/>
      <c r="F273" s="4"/>
      <c r="G273" s="4">
        <v>2610955.15</v>
      </c>
      <c r="H273" s="4">
        <v>1426556.02</v>
      </c>
      <c r="I273" s="4">
        <v>435505.08</v>
      </c>
      <c r="J273" s="4"/>
      <c r="K273" s="4"/>
      <c r="L273" s="1"/>
      <c r="M273" s="4"/>
      <c r="N273" s="5"/>
      <c r="O273" s="4"/>
      <c r="P273" s="4"/>
      <c r="Q273" s="4"/>
      <c r="R273" s="4"/>
      <c r="S273" s="4"/>
    </row>
    <row r="274" spans="1:19" hidden="1" x14ac:dyDescent="0.25">
      <c r="A274" s="31" t="s">
        <v>457</v>
      </c>
      <c r="B274" s="6" t="s">
        <v>1964</v>
      </c>
      <c r="C274" s="4">
        <f t="shared" si="21"/>
        <v>8026431.3099999996</v>
      </c>
      <c r="D274" s="4">
        <f>ROUNDUP(SUM(F274+G274+H274+I274+J274+K274+M274+O274+P274+Q274+R274+S274)*0.0214,2)</f>
        <v>168166.86000000002</v>
      </c>
      <c r="E274" s="4"/>
      <c r="F274" s="4"/>
      <c r="G274" s="4">
        <v>4758757.5599999996</v>
      </c>
      <c r="H274" s="4">
        <v>2402586.4900000002</v>
      </c>
      <c r="I274" s="4">
        <v>696920.4</v>
      </c>
      <c r="J274" s="4"/>
      <c r="K274" s="4"/>
      <c r="L274" s="1"/>
      <c r="M274" s="4"/>
      <c r="N274" s="5"/>
      <c r="O274" s="4"/>
      <c r="P274" s="4"/>
      <c r="Q274" s="4"/>
      <c r="R274" s="4"/>
      <c r="S274" s="4"/>
    </row>
    <row r="275" spans="1:19" hidden="1" x14ac:dyDescent="0.25">
      <c r="A275" s="31" t="s">
        <v>459</v>
      </c>
      <c r="B275" s="6" t="s">
        <v>494</v>
      </c>
      <c r="C275" s="4">
        <f t="shared" si="21"/>
        <v>139027.85999999999</v>
      </c>
      <c r="D275" s="4"/>
      <c r="E275" s="4">
        <v>139027.86000000002</v>
      </c>
      <c r="F275" s="4"/>
      <c r="G275" s="4"/>
      <c r="H275" s="4"/>
      <c r="I275" s="4"/>
      <c r="J275" s="4"/>
      <c r="K275" s="4"/>
      <c r="L275" s="1"/>
      <c r="M275" s="4"/>
      <c r="N275" s="5"/>
      <c r="O275" s="4"/>
      <c r="P275" s="4"/>
      <c r="Q275" s="4"/>
      <c r="R275" s="4"/>
      <c r="S275" s="4"/>
    </row>
    <row r="276" spans="1:19" hidden="1" x14ac:dyDescent="0.25">
      <c r="A276" s="31" t="s">
        <v>461</v>
      </c>
      <c r="B276" s="6" t="s">
        <v>496</v>
      </c>
      <c r="C276" s="4">
        <f t="shared" si="21"/>
        <v>102565.05</v>
      </c>
      <c r="D276" s="4"/>
      <c r="E276" s="4">
        <v>102565.04999999999</v>
      </c>
      <c r="F276" s="4"/>
      <c r="G276" s="4"/>
      <c r="H276" s="4"/>
      <c r="I276" s="4"/>
      <c r="J276" s="4"/>
      <c r="K276" s="4"/>
      <c r="L276" s="1"/>
      <c r="M276" s="4"/>
      <c r="N276" s="5"/>
      <c r="O276" s="4"/>
      <c r="P276" s="4"/>
      <c r="Q276" s="4"/>
      <c r="R276" s="4"/>
      <c r="S276" s="4"/>
    </row>
    <row r="277" spans="1:19" hidden="1" x14ac:dyDescent="0.25">
      <c r="A277" s="31" t="s">
        <v>463</v>
      </c>
      <c r="B277" s="6" t="s">
        <v>498</v>
      </c>
      <c r="C277" s="4">
        <f t="shared" si="21"/>
        <v>249250.88</v>
      </c>
      <c r="D277" s="4"/>
      <c r="E277" s="4">
        <v>249250.88</v>
      </c>
      <c r="F277" s="4"/>
      <c r="G277" s="4"/>
      <c r="H277" s="4"/>
      <c r="I277" s="4"/>
      <c r="J277" s="4"/>
      <c r="K277" s="4"/>
      <c r="L277" s="1"/>
      <c r="M277" s="4"/>
      <c r="N277" s="5"/>
      <c r="O277" s="4"/>
      <c r="P277" s="4"/>
      <c r="Q277" s="4"/>
      <c r="R277" s="4"/>
      <c r="S277" s="4"/>
    </row>
    <row r="278" spans="1:19" hidden="1" x14ac:dyDescent="0.25">
      <c r="A278" s="31" t="s">
        <v>465</v>
      </c>
      <c r="B278" s="6" t="s">
        <v>500</v>
      </c>
      <c r="C278" s="4">
        <f t="shared" si="21"/>
        <v>131010.6</v>
      </c>
      <c r="D278" s="4"/>
      <c r="E278" s="4">
        <v>131010.59999999999</v>
      </c>
      <c r="F278" s="4"/>
      <c r="G278" s="4"/>
      <c r="H278" s="4"/>
      <c r="I278" s="4"/>
      <c r="J278" s="4"/>
      <c r="K278" s="4"/>
      <c r="L278" s="1"/>
      <c r="M278" s="4"/>
      <c r="N278" s="5"/>
      <c r="O278" s="4"/>
      <c r="P278" s="4"/>
      <c r="Q278" s="4"/>
      <c r="R278" s="4"/>
      <c r="S278" s="4"/>
    </row>
    <row r="279" spans="1:19" hidden="1" x14ac:dyDescent="0.25">
      <c r="A279" s="31" t="s">
        <v>467</v>
      </c>
      <c r="B279" s="6" t="s">
        <v>506</v>
      </c>
      <c r="C279" s="4">
        <f t="shared" si="21"/>
        <v>380702.01</v>
      </c>
      <c r="D279" s="4"/>
      <c r="E279" s="4">
        <v>380702.01</v>
      </c>
      <c r="F279" s="4"/>
      <c r="G279" s="4"/>
      <c r="H279" s="4"/>
      <c r="I279" s="4"/>
      <c r="J279" s="4"/>
      <c r="K279" s="4"/>
      <c r="L279" s="1"/>
      <c r="M279" s="4"/>
      <c r="N279" s="5"/>
      <c r="O279" s="4"/>
      <c r="P279" s="4"/>
      <c r="Q279" s="4"/>
      <c r="R279" s="4"/>
      <c r="S279" s="4"/>
    </row>
    <row r="280" spans="1:19" hidden="1" x14ac:dyDescent="0.25">
      <c r="A280" s="31" t="s">
        <v>469</v>
      </c>
      <c r="B280" s="6" t="s">
        <v>508</v>
      </c>
      <c r="C280" s="4">
        <f t="shared" si="21"/>
        <v>124648</v>
      </c>
      <c r="D280" s="4"/>
      <c r="E280" s="4">
        <v>124648</v>
      </c>
      <c r="F280" s="4"/>
      <c r="G280" s="4"/>
      <c r="H280" s="4"/>
      <c r="I280" s="4"/>
      <c r="J280" s="4"/>
      <c r="K280" s="4"/>
      <c r="L280" s="1"/>
      <c r="M280" s="4"/>
      <c r="N280" s="5"/>
      <c r="O280" s="4"/>
      <c r="P280" s="4"/>
      <c r="Q280" s="4"/>
      <c r="R280" s="4"/>
      <c r="S280" s="4"/>
    </row>
    <row r="281" spans="1:19" hidden="1" x14ac:dyDescent="0.25">
      <c r="A281" s="31" t="s">
        <v>471</v>
      </c>
      <c r="B281" s="6" t="s">
        <v>510</v>
      </c>
      <c r="C281" s="4">
        <f t="shared" si="21"/>
        <v>121300.12</v>
      </c>
      <c r="D281" s="4"/>
      <c r="E281" s="4">
        <v>121300.12</v>
      </c>
      <c r="F281" s="4"/>
      <c r="G281" s="4"/>
      <c r="H281" s="4"/>
      <c r="I281" s="4"/>
      <c r="J281" s="4"/>
      <c r="K281" s="4"/>
      <c r="L281" s="1"/>
      <c r="M281" s="4"/>
      <c r="N281" s="5"/>
      <c r="O281" s="4"/>
      <c r="P281" s="4"/>
      <c r="Q281" s="4"/>
      <c r="R281" s="4"/>
      <c r="S281" s="4"/>
    </row>
    <row r="282" spans="1:19" hidden="1" x14ac:dyDescent="0.25">
      <c r="A282" s="31" t="s">
        <v>473</v>
      </c>
      <c r="B282" s="6" t="s">
        <v>512</v>
      </c>
      <c r="C282" s="4">
        <f t="shared" si="21"/>
        <v>153365.85999999999</v>
      </c>
      <c r="D282" s="4"/>
      <c r="E282" s="4">
        <v>153365.85999999999</v>
      </c>
      <c r="F282" s="4"/>
      <c r="G282" s="4"/>
      <c r="H282" s="4"/>
      <c r="I282" s="4"/>
      <c r="J282" s="4"/>
      <c r="K282" s="4"/>
      <c r="L282" s="1"/>
      <c r="M282" s="4"/>
      <c r="N282" s="5"/>
      <c r="O282" s="4"/>
      <c r="P282" s="4"/>
      <c r="Q282" s="4"/>
      <c r="R282" s="4"/>
      <c r="S282" s="4"/>
    </row>
    <row r="283" spans="1:19" hidden="1" x14ac:dyDescent="0.25">
      <c r="A283" s="31" t="s">
        <v>475</v>
      </c>
      <c r="B283" s="6" t="s">
        <v>514</v>
      </c>
      <c r="C283" s="4">
        <f t="shared" si="21"/>
        <v>332125.42</v>
      </c>
      <c r="D283" s="4"/>
      <c r="E283" s="4">
        <v>332125.42</v>
      </c>
      <c r="F283" s="4"/>
      <c r="G283" s="4"/>
      <c r="H283" s="4"/>
      <c r="I283" s="4"/>
      <c r="J283" s="4"/>
      <c r="K283" s="4"/>
      <c r="L283" s="1"/>
      <c r="M283" s="4"/>
      <c r="N283" s="5"/>
      <c r="O283" s="4"/>
      <c r="P283" s="4"/>
      <c r="Q283" s="4"/>
      <c r="R283" s="4"/>
      <c r="S283" s="4"/>
    </row>
    <row r="284" spans="1:19" hidden="1" x14ac:dyDescent="0.25">
      <c r="A284" s="31" t="s">
        <v>477</v>
      </c>
      <c r="B284" s="6" t="s">
        <v>516</v>
      </c>
      <c r="C284" s="4">
        <f t="shared" si="21"/>
        <v>152999.39000000001</v>
      </c>
      <c r="D284" s="4"/>
      <c r="E284" s="4">
        <v>152999.39000000001</v>
      </c>
      <c r="F284" s="4"/>
      <c r="G284" s="4"/>
      <c r="H284" s="4"/>
      <c r="I284" s="4"/>
      <c r="J284" s="4"/>
      <c r="K284" s="4"/>
      <c r="L284" s="1"/>
      <c r="M284" s="4"/>
      <c r="N284" s="5"/>
      <c r="O284" s="4"/>
      <c r="P284" s="4"/>
      <c r="Q284" s="4"/>
      <c r="R284" s="4"/>
      <c r="S284" s="4"/>
    </row>
    <row r="285" spans="1:19" hidden="1" x14ac:dyDescent="0.25">
      <c r="A285" s="31" t="s">
        <v>479</v>
      </c>
      <c r="B285" s="6" t="s">
        <v>518</v>
      </c>
      <c r="C285" s="4">
        <f t="shared" si="21"/>
        <v>510033.66</v>
      </c>
      <c r="D285" s="4"/>
      <c r="E285" s="4">
        <v>510033.66000000003</v>
      </c>
      <c r="F285" s="4"/>
      <c r="G285" s="4"/>
      <c r="H285" s="4"/>
      <c r="I285" s="4"/>
      <c r="J285" s="4"/>
      <c r="K285" s="4"/>
      <c r="L285" s="1"/>
      <c r="M285" s="4"/>
      <c r="N285" s="5"/>
      <c r="O285" s="4"/>
      <c r="P285" s="4"/>
      <c r="Q285" s="4"/>
      <c r="R285" s="4"/>
      <c r="S285" s="4"/>
    </row>
    <row r="286" spans="1:19" hidden="1" x14ac:dyDescent="0.25">
      <c r="A286" s="31" t="s">
        <v>481</v>
      </c>
      <c r="B286" s="6" t="s">
        <v>520</v>
      </c>
      <c r="C286" s="4">
        <f t="shared" si="21"/>
        <v>74279.33</v>
      </c>
      <c r="D286" s="4"/>
      <c r="E286" s="4">
        <v>74279.33</v>
      </c>
      <c r="F286" s="4"/>
      <c r="G286" s="4"/>
      <c r="H286" s="4"/>
      <c r="I286" s="4"/>
      <c r="J286" s="4"/>
      <c r="K286" s="4"/>
      <c r="L286" s="1"/>
      <c r="M286" s="4"/>
      <c r="N286" s="5"/>
      <c r="O286" s="4"/>
      <c r="P286" s="4"/>
      <c r="Q286" s="4"/>
      <c r="R286" s="4"/>
      <c r="S286" s="4"/>
    </row>
    <row r="287" spans="1:19" hidden="1" x14ac:dyDescent="0.25">
      <c r="A287" s="31" t="s">
        <v>483</v>
      </c>
      <c r="B287" s="6" t="s">
        <v>522</v>
      </c>
      <c r="C287" s="4">
        <f t="shared" si="21"/>
        <v>288503.74</v>
      </c>
      <c r="D287" s="4"/>
      <c r="E287" s="4">
        <v>288503.74</v>
      </c>
      <c r="F287" s="4"/>
      <c r="G287" s="4"/>
      <c r="H287" s="4"/>
      <c r="I287" s="4"/>
      <c r="J287" s="4"/>
      <c r="K287" s="4"/>
      <c r="L287" s="1"/>
      <c r="M287" s="4"/>
      <c r="N287" s="5"/>
      <c r="O287" s="4"/>
      <c r="P287" s="4"/>
      <c r="Q287" s="4"/>
      <c r="R287" s="4"/>
      <c r="S287" s="4"/>
    </row>
    <row r="288" spans="1:19" hidden="1" x14ac:dyDescent="0.25">
      <c r="A288" s="31" t="s">
        <v>485</v>
      </c>
      <c r="B288" s="6" t="s">
        <v>525</v>
      </c>
      <c r="C288" s="4">
        <f t="shared" si="21"/>
        <v>196932.11</v>
      </c>
      <c r="D288" s="4"/>
      <c r="E288" s="4">
        <v>196932.11000000002</v>
      </c>
      <c r="F288" s="4"/>
      <c r="G288" s="4"/>
      <c r="H288" s="4"/>
      <c r="I288" s="4"/>
      <c r="J288" s="4"/>
      <c r="K288" s="4"/>
      <c r="L288" s="1"/>
      <c r="M288" s="4"/>
      <c r="N288" s="5"/>
      <c r="O288" s="4"/>
      <c r="P288" s="4"/>
      <c r="Q288" s="4"/>
      <c r="R288" s="4"/>
      <c r="S288" s="4"/>
    </row>
    <row r="289" spans="1:19" hidden="1" x14ac:dyDescent="0.25">
      <c r="A289" s="31" t="s">
        <v>487</v>
      </c>
      <c r="B289" s="6" t="s">
        <v>527</v>
      </c>
      <c r="C289" s="4">
        <f t="shared" si="21"/>
        <v>16645.240000000002</v>
      </c>
      <c r="D289" s="4"/>
      <c r="E289" s="4">
        <v>16645.240000000002</v>
      </c>
      <c r="F289" s="4"/>
      <c r="G289" s="4"/>
      <c r="H289" s="4"/>
      <c r="I289" s="4"/>
      <c r="J289" s="4"/>
      <c r="K289" s="4"/>
      <c r="L289" s="1"/>
      <c r="M289" s="4"/>
      <c r="N289" s="5"/>
      <c r="O289" s="4"/>
      <c r="P289" s="4"/>
      <c r="Q289" s="4"/>
      <c r="R289" s="4"/>
      <c r="S289" s="4"/>
    </row>
    <row r="290" spans="1:19" hidden="1" x14ac:dyDescent="0.25">
      <c r="A290" s="31" t="s">
        <v>489</v>
      </c>
      <c r="B290" s="6" t="s">
        <v>529</v>
      </c>
      <c r="C290" s="4">
        <f t="shared" si="21"/>
        <v>223760.44</v>
      </c>
      <c r="D290" s="4"/>
      <c r="E290" s="4">
        <v>223760.44</v>
      </c>
      <c r="F290" s="4"/>
      <c r="G290" s="4"/>
      <c r="H290" s="4"/>
      <c r="I290" s="4"/>
      <c r="J290" s="4"/>
      <c r="K290" s="4"/>
      <c r="L290" s="1"/>
      <c r="M290" s="4"/>
      <c r="N290" s="5"/>
      <c r="O290" s="4"/>
      <c r="P290" s="4"/>
      <c r="Q290" s="4"/>
      <c r="R290" s="4"/>
      <c r="S290" s="4"/>
    </row>
    <row r="291" spans="1:19" ht="27.75" hidden="1" customHeight="1" x14ac:dyDescent="0.25">
      <c r="A291" s="47" t="s">
        <v>2011</v>
      </c>
      <c r="B291" s="47"/>
      <c r="C291" s="2">
        <f t="shared" ref="C291:M291" si="22">SUM(C261:C290)</f>
        <v>23142363.68</v>
      </c>
      <c r="D291" s="2">
        <f t="shared" si="22"/>
        <v>358675.07999999996</v>
      </c>
      <c r="E291" s="2">
        <f t="shared" si="22"/>
        <v>6023171.4100000011</v>
      </c>
      <c r="F291" s="2">
        <f t="shared" si="22"/>
        <v>0</v>
      </c>
      <c r="G291" s="2">
        <f t="shared" si="22"/>
        <v>10244217.710000001</v>
      </c>
      <c r="H291" s="2">
        <f t="shared" si="22"/>
        <v>5342750.74</v>
      </c>
      <c r="I291" s="2">
        <f t="shared" si="22"/>
        <v>1173548.74</v>
      </c>
      <c r="J291" s="2">
        <f t="shared" si="22"/>
        <v>0</v>
      </c>
      <c r="K291" s="2">
        <f t="shared" si="22"/>
        <v>0</v>
      </c>
      <c r="L291" s="17">
        <f t="shared" si="22"/>
        <v>0</v>
      </c>
      <c r="M291" s="2">
        <f t="shared" si="22"/>
        <v>0</v>
      </c>
      <c r="N291" s="2" t="s">
        <v>1742</v>
      </c>
      <c r="O291" s="2">
        <f>SUM(O261:O290)</f>
        <v>0</v>
      </c>
      <c r="P291" s="2">
        <f>SUM(P261:P290)</f>
        <v>0</v>
      </c>
      <c r="Q291" s="2">
        <f>SUM(Q261:Q290)</f>
        <v>0</v>
      </c>
      <c r="R291" s="2">
        <f>SUM(R261:R290)</f>
        <v>0</v>
      </c>
      <c r="S291" s="2">
        <f>SUM(S261:S290)</f>
        <v>0</v>
      </c>
    </row>
    <row r="292" spans="1:19" hidden="1" x14ac:dyDescent="0.25">
      <c r="A292" s="48" t="s">
        <v>2012</v>
      </c>
      <c r="B292" s="48"/>
      <c r="C292" s="48"/>
      <c r="D292" s="2"/>
      <c r="E292" s="2"/>
      <c r="F292" s="2"/>
      <c r="G292" s="2"/>
      <c r="H292" s="2"/>
      <c r="I292" s="2"/>
      <c r="J292" s="2"/>
      <c r="K292" s="2"/>
      <c r="L292" s="17"/>
      <c r="M292" s="2"/>
      <c r="N292" s="3"/>
      <c r="O292" s="2"/>
      <c r="P292" s="2"/>
      <c r="Q292" s="2"/>
      <c r="R292" s="2"/>
      <c r="S292" s="2"/>
    </row>
    <row r="293" spans="1:19" hidden="1" x14ac:dyDescent="0.25">
      <c r="A293" s="31" t="s">
        <v>491</v>
      </c>
      <c r="B293" s="6" t="s">
        <v>533</v>
      </c>
      <c r="C293" s="4">
        <f t="shared" ref="C293:C318" si="23">ROUNDUP(SUM(D293+E293+F293+G293+H293+I293+J293+K293+M293+O293+P293+Q293+R293+S293),2)</f>
        <v>1196611.1299999999</v>
      </c>
      <c r="D293" s="4"/>
      <c r="E293" s="4">
        <v>1196611.1299999999</v>
      </c>
      <c r="F293" s="4"/>
      <c r="G293" s="4"/>
      <c r="H293" s="4"/>
      <c r="I293" s="4"/>
      <c r="J293" s="4"/>
      <c r="K293" s="4"/>
      <c r="L293" s="1"/>
      <c r="M293" s="4"/>
      <c r="N293" s="5"/>
      <c r="O293" s="4"/>
      <c r="P293" s="4"/>
      <c r="Q293" s="4"/>
      <c r="R293" s="4"/>
      <c r="S293" s="4"/>
    </row>
    <row r="294" spans="1:19" hidden="1" x14ac:dyDescent="0.25">
      <c r="A294" s="31" t="s">
        <v>493</v>
      </c>
      <c r="B294" s="6" t="s">
        <v>535</v>
      </c>
      <c r="C294" s="4">
        <f t="shared" si="23"/>
        <v>47339062.5</v>
      </c>
      <c r="D294" s="4">
        <f>ROUNDUP(SUM(F294+G294+H294+I294+J294+K294+M294+O294+P294+Q294+R294+S294)*0.0214,2)</f>
        <v>954452.56</v>
      </c>
      <c r="E294" s="4">
        <v>1784023.46</v>
      </c>
      <c r="F294" s="4"/>
      <c r="G294" s="4"/>
      <c r="H294" s="4">
        <v>2888157.4950000001</v>
      </c>
      <c r="I294" s="4">
        <v>1213368.3500000001</v>
      </c>
      <c r="J294" s="4"/>
      <c r="K294" s="4"/>
      <c r="L294" s="1">
        <v>4</v>
      </c>
      <c r="M294" s="4">
        <v>22549827.239999998</v>
      </c>
      <c r="N294" s="5" t="s">
        <v>1741</v>
      </c>
      <c r="O294" s="4">
        <v>5676668.96</v>
      </c>
      <c r="P294" s="4"/>
      <c r="Q294" s="4">
        <v>12272564.43</v>
      </c>
      <c r="R294" s="4"/>
      <c r="S294" s="4"/>
    </row>
    <row r="295" spans="1:19" hidden="1" x14ac:dyDescent="0.25">
      <c r="A295" s="31" t="s">
        <v>495</v>
      </c>
      <c r="B295" s="6" t="s">
        <v>537</v>
      </c>
      <c r="C295" s="4">
        <f t="shared" si="23"/>
        <v>107386.52</v>
      </c>
      <c r="D295" s="4"/>
      <c r="E295" s="4">
        <v>107386.51999999999</v>
      </c>
      <c r="F295" s="4"/>
      <c r="G295" s="4"/>
      <c r="H295" s="4"/>
      <c r="I295" s="4"/>
      <c r="J295" s="4"/>
      <c r="K295" s="4"/>
      <c r="L295" s="1"/>
      <c r="M295" s="4"/>
      <c r="N295" s="5"/>
      <c r="O295" s="4"/>
      <c r="P295" s="4"/>
      <c r="Q295" s="4"/>
      <c r="R295" s="4"/>
      <c r="S295" s="4"/>
    </row>
    <row r="296" spans="1:19" hidden="1" x14ac:dyDescent="0.25">
      <c r="A296" s="31" t="s">
        <v>497</v>
      </c>
      <c r="B296" s="6" t="s">
        <v>539</v>
      </c>
      <c r="C296" s="4">
        <f t="shared" si="23"/>
        <v>1111064.3400000001</v>
      </c>
      <c r="D296" s="4"/>
      <c r="E296" s="4">
        <v>1111064.3400000001</v>
      </c>
      <c r="F296" s="4"/>
      <c r="G296" s="4"/>
      <c r="H296" s="4"/>
      <c r="I296" s="4"/>
      <c r="J296" s="4"/>
      <c r="K296" s="4"/>
      <c r="L296" s="1"/>
      <c r="M296" s="4"/>
      <c r="N296" s="5"/>
      <c r="O296" s="4"/>
      <c r="P296" s="4"/>
      <c r="Q296" s="4"/>
      <c r="R296" s="4"/>
      <c r="S296" s="4"/>
    </row>
    <row r="297" spans="1:19" hidden="1" x14ac:dyDescent="0.25">
      <c r="A297" s="31" t="s">
        <v>499</v>
      </c>
      <c r="B297" s="6" t="s">
        <v>541</v>
      </c>
      <c r="C297" s="4">
        <f t="shared" si="23"/>
        <v>489445.28</v>
      </c>
      <c r="D297" s="4"/>
      <c r="E297" s="4">
        <v>489445.28</v>
      </c>
      <c r="F297" s="4"/>
      <c r="G297" s="4"/>
      <c r="H297" s="4"/>
      <c r="I297" s="4"/>
      <c r="J297" s="4"/>
      <c r="K297" s="4"/>
      <c r="L297" s="1"/>
      <c r="M297" s="4"/>
      <c r="N297" s="5"/>
      <c r="O297" s="4"/>
      <c r="P297" s="4"/>
      <c r="Q297" s="4"/>
      <c r="R297" s="4"/>
      <c r="S297" s="4"/>
    </row>
    <row r="298" spans="1:19" hidden="1" x14ac:dyDescent="0.25">
      <c r="A298" s="31" t="s">
        <v>501</v>
      </c>
      <c r="B298" s="6" t="s">
        <v>543</v>
      </c>
      <c r="C298" s="4">
        <f t="shared" si="23"/>
        <v>155546.64000000001</v>
      </c>
      <c r="D298" s="4"/>
      <c r="E298" s="4">
        <v>155546.64000000001</v>
      </c>
      <c r="F298" s="4"/>
      <c r="G298" s="4"/>
      <c r="H298" s="4"/>
      <c r="I298" s="4"/>
      <c r="J298" s="4"/>
      <c r="K298" s="4"/>
      <c r="L298" s="1"/>
      <c r="M298" s="4"/>
      <c r="N298" s="5"/>
      <c r="O298" s="4"/>
      <c r="P298" s="4"/>
      <c r="Q298" s="4"/>
      <c r="R298" s="4"/>
      <c r="S298" s="4"/>
    </row>
    <row r="299" spans="1:19" hidden="1" x14ac:dyDescent="0.25">
      <c r="A299" s="31" t="s">
        <v>503</v>
      </c>
      <c r="B299" s="6" t="s">
        <v>545</v>
      </c>
      <c r="C299" s="4">
        <f t="shared" si="23"/>
        <v>35901579.960000001</v>
      </c>
      <c r="D299" s="4">
        <f>ROUNDUP(SUM(F299+G299+H299+I299+J299+K299+M299+O299+P299+Q299+R299+S299)*0.0214,2)</f>
        <v>723849.46</v>
      </c>
      <c r="E299" s="4">
        <v>1352989.64</v>
      </c>
      <c r="F299" s="4"/>
      <c r="G299" s="4"/>
      <c r="H299" s="4"/>
      <c r="I299" s="4"/>
      <c r="J299" s="4"/>
      <c r="K299" s="4"/>
      <c r="L299" s="1">
        <v>6</v>
      </c>
      <c r="M299" s="4">
        <v>33824740.859999999</v>
      </c>
      <c r="N299" s="5"/>
      <c r="O299" s="4"/>
      <c r="P299" s="4"/>
      <c r="Q299" s="4"/>
      <c r="R299" s="4"/>
      <c r="S299" s="4"/>
    </row>
    <row r="300" spans="1:19" hidden="1" x14ac:dyDescent="0.25">
      <c r="A300" s="31" t="s">
        <v>505</v>
      </c>
      <c r="B300" s="6" t="s">
        <v>547</v>
      </c>
      <c r="C300" s="4">
        <f t="shared" si="23"/>
        <v>56339686.869999997</v>
      </c>
      <c r="D300" s="4">
        <f>ROUNDUP(SUM(F300+G300+H300+I300+J300+K300+M300+O300+P300+Q300+R300+S300)*0.0214,2)</f>
        <v>1135923.6000000001</v>
      </c>
      <c r="E300" s="4">
        <v>2123221.66</v>
      </c>
      <c r="F300" s="4"/>
      <c r="G300" s="4">
        <v>8341163.3899999997</v>
      </c>
      <c r="H300" s="4"/>
      <c r="I300" s="4"/>
      <c r="J300" s="4">
        <v>3394937.78</v>
      </c>
      <c r="K300" s="4"/>
      <c r="L300" s="1">
        <v>6</v>
      </c>
      <c r="M300" s="4">
        <v>24061480.440000001</v>
      </c>
      <c r="N300" s="5" t="s">
        <v>1741</v>
      </c>
      <c r="O300" s="4">
        <v>17282960</v>
      </c>
      <c r="P300" s="4"/>
      <c r="Q300" s="4"/>
      <c r="R300" s="4"/>
      <c r="S300" s="4"/>
    </row>
    <row r="301" spans="1:19" hidden="1" x14ac:dyDescent="0.25">
      <c r="A301" s="31" t="s">
        <v>507</v>
      </c>
      <c r="B301" s="6" t="s">
        <v>549</v>
      </c>
      <c r="C301" s="4">
        <f t="shared" si="23"/>
        <v>292665.82</v>
      </c>
      <c r="D301" s="4"/>
      <c r="E301" s="4">
        <v>292665.82</v>
      </c>
      <c r="F301" s="4"/>
      <c r="G301" s="4"/>
      <c r="H301" s="4"/>
      <c r="I301" s="4"/>
      <c r="J301" s="4"/>
      <c r="K301" s="4"/>
      <c r="L301" s="1"/>
      <c r="M301" s="4"/>
      <c r="N301" s="5"/>
      <c r="O301" s="4"/>
      <c r="P301" s="4"/>
      <c r="Q301" s="4"/>
      <c r="R301" s="4"/>
      <c r="S301" s="4"/>
    </row>
    <row r="302" spans="1:19" hidden="1" x14ac:dyDescent="0.25">
      <c r="A302" s="31" t="s">
        <v>509</v>
      </c>
      <c r="B302" s="6" t="s">
        <v>551</v>
      </c>
      <c r="C302" s="4">
        <f t="shared" si="23"/>
        <v>292839.65000000002</v>
      </c>
      <c r="D302" s="4"/>
      <c r="E302" s="4">
        <v>292839.65000000002</v>
      </c>
      <c r="F302" s="4"/>
      <c r="G302" s="4"/>
      <c r="H302" s="4"/>
      <c r="I302" s="4"/>
      <c r="J302" s="4"/>
      <c r="K302" s="4"/>
      <c r="L302" s="1"/>
      <c r="M302" s="4"/>
      <c r="N302" s="5"/>
      <c r="O302" s="4"/>
      <c r="P302" s="4"/>
      <c r="Q302" s="4"/>
      <c r="R302" s="4"/>
      <c r="S302" s="4"/>
    </row>
    <row r="303" spans="1:19" hidden="1" x14ac:dyDescent="0.25">
      <c r="A303" s="31" t="s">
        <v>511</v>
      </c>
      <c r="B303" s="6" t="s">
        <v>553</v>
      </c>
      <c r="C303" s="4">
        <f t="shared" si="23"/>
        <v>239697.62</v>
      </c>
      <c r="D303" s="4"/>
      <c r="E303" s="4">
        <v>239697.62</v>
      </c>
      <c r="F303" s="4"/>
      <c r="G303" s="4"/>
      <c r="H303" s="4"/>
      <c r="I303" s="4"/>
      <c r="J303" s="4"/>
      <c r="K303" s="4"/>
      <c r="L303" s="1"/>
      <c r="M303" s="4"/>
      <c r="N303" s="5"/>
      <c r="O303" s="4"/>
      <c r="P303" s="4"/>
      <c r="Q303" s="4"/>
      <c r="R303" s="4"/>
      <c r="S303" s="4"/>
    </row>
    <row r="304" spans="1:19" hidden="1" x14ac:dyDescent="0.25">
      <c r="A304" s="31" t="s">
        <v>513</v>
      </c>
      <c r="B304" s="6" t="s">
        <v>555</v>
      </c>
      <c r="C304" s="4">
        <f t="shared" si="23"/>
        <v>231167.37</v>
      </c>
      <c r="D304" s="4"/>
      <c r="E304" s="4">
        <v>231167.37</v>
      </c>
      <c r="F304" s="4"/>
      <c r="G304" s="4"/>
      <c r="H304" s="4"/>
      <c r="I304" s="4"/>
      <c r="J304" s="4"/>
      <c r="K304" s="4"/>
      <c r="L304" s="1"/>
      <c r="M304" s="4"/>
      <c r="N304" s="5"/>
      <c r="O304" s="4"/>
      <c r="P304" s="4"/>
      <c r="Q304" s="4"/>
      <c r="R304" s="4"/>
      <c r="S304" s="4"/>
    </row>
    <row r="305" spans="1:19" hidden="1" x14ac:dyDescent="0.25">
      <c r="A305" s="31" t="s">
        <v>515</v>
      </c>
      <c r="B305" s="6" t="s">
        <v>557</v>
      </c>
      <c r="C305" s="4">
        <f t="shared" si="23"/>
        <v>289731.81</v>
      </c>
      <c r="D305" s="4"/>
      <c r="E305" s="4">
        <v>289731.81</v>
      </c>
      <c r="F305" s="4"/>
      <c r="G305" s="4"/>
      <c r="H305" s="4"/>
      <c r="I305" s="4"/>
      <c r="J305" s="4"/>
      <c r="K305" s="4"/>
      <c r="L305" s="1"/>
      <c r="M305" s="4"/>
      <c r="N305" s="5"/>
      <c r="O305" s="4"/>
      <c r="P305" s="4"/>
      <c r="Q305" s="4"/>
      <c r="R305" s="4"/>
      <c r="S305" s="4"/>
    </row>
    <row r="306" spans="1:19" hidden="1" x14ac:dyDescent="0.25">
      <c r="A306" s="31" t="s">
        <v>517</v>
      </c>
      <c r="B306" s="6" t="s">
        <v>559</v>
      </c>
      <c r="C306" s="4">
        <f t="shared" si="23"/>
        <v>25538855.350000001</v>
      </c>
      <c r="D306" s="4">
        <f>ROUNDUP(SUM(F306+G306+H306+I306+J306+K306+M306+O306+P306+Q306+R306+S306)*0.0214,2)</f>
        <v>514915.69</v>
      </c>
      <c r="E306" s="4">
        <v>962459.22</v>
      </c>
      <c r="F306" s="4"/>
      <c r="G306" s="4"/>
      <c r="H306" s="4"/>
      <c r="I306" s="4"/>
      <c r="J306" s="4"/>
      <c r="K306" s="4"/>
      <c r="L306" s="1">
        <v>6</v>
      </c>
      <c r="M306" s="4">
        <v>24061480.440000001</v>
      </c>
      <c r="N306" s="5"/>
      <c r="O306" s="4"/>
      <c r="P306" s="4"/>
      <c r="Q306" s="4"/>
      <c r="R306" s="4"/>
      <c r="S306" s="4"/>
    </row>
    <row r="307" spans="1:19" hidden="1" x14ac:dyDescent="0.25">
      <c r="A307" s="31" t="s">
        <v>519</v>
      </c>
      <c r="B307" s="6" t="s">
        <v>561</v>
      </c>
      <c r="C307" s="4">
        <f t="shared" si="23"/>
        <v>550493.41</v>
      </c>
      <c r="D307" s="4"/>
      <c r="E307" s="4">
        <v>550493.41</v>
      </c>
      <c r="F307" s="4"/>
      <c r="G307" s="4"/>
      <c r="H307" s="4"/>
      <c r="I307" s="4"/>
      <c r="J307" s="4"/>
      <c r="K307" s="4"/>
      <c r="L307" s="1"/>
      <c r="M307" s="4"/>
      <c r="N307" s="5"/>
      <c r="O307" s="4"/>
      <c r="P307" s="4"/>
      <c r="Q307" s="4"/>
      <c r="R307" s="4"/>
      <c r="S307" s="4"/>
    </row>
    <row r="308" spans="1:19" hidden="1" x14ac:dyDescent="0.25">
      <c r="A308" s="31" t="s">
        <v>521</v>
      </c>
      <c r="B308" s="6" t="s">
        <v>563</v>
      </c>
      <c r="C308" s="4">
        <f t="shared" si="23"/>
        <v>54198594.109999999</v>
      </c>
      <c r="D308" s="4">
        <f>ROUNDUP(SUM(F308+G308+H308+I308+J308+K308+M308+O308+P308+Q308+R308+S308)*0.0214,2)</f>
        <v>1092754.78</v>
      </c>
      <c r="E308" s="4">
        <v>2042532.28</v>
      </c>
      <c r="F308" s="4">
        <v>5959101.8899999997</v>
      </c>
      <c r="G308" s="4">
        <v>7903849.0700000003</v>
      </c>
      <c r="H308" s="4"/>
      <c r="I308" s="4"/>
      <c r="J308" s="4">
        <v>3206271.04</v>
      </c>
      <c r="K308" s="4"/>
      <c r="L308" s="1">
        <v>6</v>
      </c>
      <c r="M308" s="4">
        <v>24061480.440000001</v>
      </c>
      <c r="N308" s="5"/>
      <c r="O308" s="4"/>
      <c r="P308" s="4">
        <v>9932604.6099999994</v>
      </c>
      <c r="Q308" s="4"/>
      <c r="R308" s="4"/>
      <c r="S308" s="4"/>
    </row>
    <row r="309" spans="1:19" hidden="1" x14ac:dyDescent="0.25">
      <c r="A309" s="31" t="s">
        <v>523</v>
      </c>
      <c r="B309" s="6" t="s">
        <v>565</v>
      </c>
      <c r="C309" s="4">
        <f t="shared" si="23"/>
        <v>669808.77</v>
      </c>
      <c r="D309" s="4"/>
      <c r="E309" s="4">
        <v>669808.77</v>
      </c>
      <c r="F309" s="4"/>
      <c r="G309" s="4"/>
      <c r="H309" s="4"/>
      <c r="I309" s="4"/>
      <c r="J309" s="4"/>
      <c r="K309" s="4"/>
      <c r="L309" s="1"/>
      <c r="M309" s="4"/>
      <c r="N309" s="5"/>
      <c r="O309" s="4"/>
      <c r="P309" s="4"/>
      <c r="Q309" s="4"/>
      <c r="R309" s="4"/>
      <c r="S309" s="4"/>
    </row>
    <row r="310" spans="1:19" hidden="1" x14ac:dyDescent="0.25">
      <c r="A310" s="31" t="s">
        <v>524</v>
      </c>
      <c r="B310" s="6" t="s">
        <v>567</v>
      </c>
      <c r="C310" s="4">
        <f t="shared" si="23"/>
        <v>78450889.790000007</v>
      </c>
      <c r="D310" s="4">
        <f>ROUNDUP(SUM(F310+G310+H310+I310+J310+K310+M310+O310+P310+Q310+R310+S310)*0.0214,2)</f>
        <v>1581730.78</v>
      </c>
      <c r="E310" s="4">
        <v>2956506.12</v>
      </c>
      <c r="F310" s="4">
        <v>6796392.54</v>
      </c>
      <c r="G310" s="4">
        <v>9014388.7200000007</v>
      </c>
      <c r="H310" s="4"/>
      <c r="I310" s="4"/>
      <c r="J310" s="4">
        <v>3656771.94</v>
      </c>
      <c r="K310" s="4"/>
      <c r="L310" s="1">
        <v>6</v>
      </c>
      <c r="M310" s="4">
        <v>24061480.440000001</v>
      </c>
      <c r="N310" s="5" t="s">
        <v>1741</v>
      </c>
      <c r="O310" s="4">
        <v>19124066.970000003</v>
      </c>
      <c r="P310" s="4">
        <v>11259552.279999999</v>
      </c>
      <c r="Q310" s="4"/>
      <c r="R310" s="4"/>
      <c r="S310" s="4"/>
    </row>
    <row r="311" spans="1:19" hidden="1" x14ac:dyDescent="0.25">
      <c r="A311" s="31" t="s">
        <v>526</v>
      </c>
      <c r="B311" s="6" t="s">
        <v>569</v>
      </c>
      <c r="C311" s="4">
        <f t="shared" si="23"/>
        <v>769834.36</v>
      </c>
      <c r="D311" s="4"/>
      <c r="E311" s="4">
        <v>769834.36</v>
      </c>
      <c r="F311" s="4"/>
      <c r="G311" s="4"/>
      <c r="H311" s="4"/>
      <c r="I311" s="4"/>
      <c r="J311" s="4"/>
      <c r="K311" s="4"/>
      <c r="L311" s="1"/>
      <c r="M311" s="4"/>
      <c r="N311" s="5"/>
      <c r="O311" s="4"/>
      <c r="P311" s="4"/>
      <c r="Q311" s="4"/>
      <c r="R311" s="4"/>
      <c r="S311" s="4"/>
    </row>
    <row r="312" spans="1:19" hidden="1" x14ac:dyDescent="0.25">
      <c r="A312" s="31" t="s">
        <v>528</v>
      </c>
      <c r="B312" s="6" t="s">
        <v>571</v>
      </c>
      <c r="C312" s="4">
        <f t="shared" si="23"/>
        <v>657764.72</v>
      </c>
      <c r="D312" s="4"/>
      <c r="E312" s="4">
        <v>657764.72</v>
      </c>
      <c r="F312" s="4"/>
      <c r="G312" s="4"/>
      <c r="H312" s="4"/>
      <c r="I312" s="4"/>
      <c r="J312" s="4"/>
      <c r="K312" s="4"/>
      <c r="L312" s="1"/>
      <c r="M312" s="4"/>
      <c r="N312" s="5"/>
      <c r="O312" s="4"/>
      <c r="P312" s="4"/>
      <c r="Q312" s="4"/>
      <c r="R312" s="4"/>
      <c r="S312" s="4"/>
    </row>
    <row r="313" spans="1:19" hidden="1" x14ac:dyDescent="0.25">
      <c r="A313" s="31" t="s">
        <v>530</v>
      </c>
      <c r="B313" s="6" t="s">
        <v>573</v>
      </c>
      <c r="C313" s="4">
        <f t="shared" si="23"/>
        <v>1713094.32</v>
      </c>
      <c r="D313" s="4"/>
      <c r="E313" s="4">
        <v>1713094.32</v>
      </c>
      <c r="F313" s="4"/>
      <c r="G313" s="4"/>
      <c r="H313" s="4"/>
      <c r="I313" s="4"/>
      <c r="J313" s="4"/>
      <c r="K313" s="4"/>
      <c r="L313" s="1"/>
      <c r="M313" s="4"/>
      <c r="N313" s="5"/>
      <c r="O313" s="4"/>
      <c r="P313" s="4"/>
      <c r="Q313" s="4"/>
      <c r="R313" s="4"/>
      <c r="S313" s="4"/>
    </row>
    <row r="314" spans="1:19" hidden="1" x14ac:dyDescent="0.25">
      <c r="A314" s="31" t="s">
        <v>532</v>
      </c>
      <c r="B314" s="6" t="s">
        <v>575</v>
      </c>
      <c r="C314" s="4">
        <f t="shared" si="23"/>
        <v>1247125.6399999999</v>
      </c>
      <c r="D314" s="4"/>
      <c r="E314" s="4">
        <v>1247125.6399999999</v>
      </c>
      <c r="F314" s="4"/>
      <c r="G314" s="4"/>
      <c r="H314" s="4"/>
      <c r="I314" s="4"/>
      <c r="J314" s="4"/>
      <c r="K314" s="4"/>
      <c r="L314" s="1"/>
      <c r="M314" s="4"/>
      <c r="N314" s="5"/>
      <c r="O314" s="4"/>
      <c r="P314" s="4"/>
      <c r="Q314" s="4"/>
      <c r="R314" s="4"/>
      <c r="S314" s="4"/>
    </row>
    <row r="315" spans="1:19" hidden="1" x14ac:dyDescent="0.25">
      <c r="A315" s="31" t="s">
        <v>534</v>
      </c>
      <c r="B315" s="6" t="s">
        <v>577</v>
      </c>
      <c r="C315" s="4">
        <f t="shared" si="23"/>
        <v>1248553.1000000001</v>
      </c>
      <c r="D315" s="4"/>
      <c r="E315" s="4">
        <v>1248553.1000000001</v>
      </c>
      <c r="F315" s="4"/>
      <c r="G315" s="4"/>
      <c r="H315" s="4"/>
      <c r="I315" s="4"/>
      <c r="J315" s="4"/>
      <c r="K315" s="4"/>
      <c r="L315" s="1"/>
      <c r="M315" s="4"/>
      <c r="N315" s="5"/>
      <c r="O315" s="4"/>
      <c r="P315" s="4"/>
      <c r="Q315" s="4"/>
      <c r="R315" s="4"/>
      <c r="S315" s="4"/>
    </row>
    <row r="316" spans="1:19" hidden="1" x14ac:dyDescent="0.25">
      <c r="A316" s="31" t="s">
        <v>536</v>
      </c>
      <c r="B316" s="6" t="s">
        <v>579</v>
      </c>
      <c r="C316" s="4">
        <f t="shared" si="23"/>
        <v>47448969.82</v>
      </c>
      <c r="D316" s="4">
        <f>ROUNDUP(SUM(F316+G316+H316+I316+J316+K316+M316+O316+P316+Q316+R316+S316)*0.0214,2)</f>
        <v>938285.31</v>
      </c>
      <c r="E316" s="4">
        <v>2665576.87</v>
      </c>
      <c r="F316" s="4">
        <v>6906738.3499999996</v>
      </c>
      <c r="G316" s="4">
        <v>9160745.7799999993</v>
      </c>
      <c r="H316" s="4"/>
      <c r="I316" s="4"/>
      <c r="J316" s="4">
        <v>3716143.07</v>
      </c>
      <c r="K316" s="4"/>
      <c r="L316" s="1">
        <v>6</v>
      </c>
      <c r="M316" s="4">
        <v>24061480.440000001</v>
      </c>
      <c r="N316" s="5"/>
      <c r="O316" s="4"/>
      <c r="P316" s="4"/>
      <c r="Q316" s="4"/>
      <c r="R316" s="4"/>
      <c r="S316" s="4"/>
    </row>
    <row r="317" spans="1:19" hidden="1" x14ac:dyDescent="0.25">
      <c r="A317" s="31" t="s">
        <v>538</v>
      </c>
      <c r="B317" s="6" t="s">
        <v>581</v>
      </c>
      <c r="C317" s="4">
        <f t="shared" si="23"/>
        <v>1239522.26</v>
      </c>
      <c r="D317" s="4"/>
      <c r="E317" s="4">
        <v>1239522.26</v>
      </c>
      <c r="F317" s="4"/>
      <c r="G317" s="4"/>
      <c r="H317" s="4"/>
      <c r="I317" s="4"/>
      <c r="J317" s="4"/>
      <c r="K317" s="4"/>
      <c r="L317" s="1"/>
      <c r="M317" s="4"/>
      <c r="N317" s="5"/>
      <c r="O317" s="4"/>
      <c r="P317" s="4"/>
      <c r="Q317" s="4"/>
      <c r="R317" s="4"/>
      <c r="S317" s="4"/>
    </row>
    <row r="318" spans="1:19" hidden="1" x14ac:dyDescent="0.25">
      <c r="A318" s="31" t="s">
        <v>540</v>
      </c>
      <c r="B318" s="6" t="s">
        <v>583</v>
      </c>
      <c r="C318" s="4">
        <f t="shared" si="23"/>
        <v>1228967.33</v>
      </c>
      <c r="D318" s="4"/>
      <c r="E318" s="4">
        <v>1228967.33</v>
      </c>
      <c r="F318" s="4"/>
      <c r="G318" s="4"/>
      <c r="H318" s="4"/>
      <c r="I318" s="4"/>
      <c r="J318" s="4"/>
      <c r="K318" s="4"/>
      <c r="L318" s="1"/>
      <c r="M318" s="4"/>
      <c r="N318" s="5"/>
      <c r="O318" s="4"/>
      <c r="P318" s="4"/>
      <c r="Q318" s="4"/>
      <c r="R318" s="4"/>
      <c r="S318" s="4"/>
    </row>
    <row r="319" spans="1:19" hidden="1" x14ac:dyDescent="0.25">
      <c r="A319" s="31" t="s">
        <v>542</v>
      </c>
      <c r="B319" s="6" t="s">
        <v>1928</v>
      </c>
      <c r="C319" s="4">
        <v>2783316.84</v>
      </c>
      <c r="D319" s="4">
        <v>58315.040000000001</v>
      </c>
      <c r="E319" s="4"/>
      <c r="F319" s="4"/>
      <c r="G319" s="4">
        <v>1925588.7</v>
      </c>
      <c r="H319" s="4"/>
      <c r="I319" s="4"/>
      <c r="J319" s="4"/>
      <c r="K319" s="4"/>
      <c r="L319" s="1"/>
      <c r="M319" s="4"/>
      <c r="N319" s="5"/>
      <c r="O319" s="4"/>
      <c r="P319" s="4"/>
      <c r="Q319" s="4"/>
      <c r="R319" s="4"/>
      <c r="S319" s="4"/>
    </row>
    <row r="320" spans="1:19" hidden="1" x14ac:dyDescent="0.25">
      <c r="A320" s="31" t="s">
        <v>544</v>
      </c>
      <c r="B320" s="6" t="s">
        <v>585</v>
      </c>
      <c r="C320" s="4">
        <f t="shared" ref="C320:C343" si="24">ROUNDUP(SUM(D320+E320+F320+G320+H320+I320+J320+K320+M320+O320+P320+Q320+R320+S320),2)</f>
        <v>854744.81</v>
      </c>
      <c r="D320" s="4"/>
      <c r="E320" s="4">
        <v>854744.81</v>
      </c>
      <c r="F320" s="4"/>
      <c r="G320" s="4"/>
      <c r="H320" s="4"/>
      <c r="I320" s="4"/>
      <c r="J320" s="4"/>
      <c r="K320" s="4"/>
      <c r="L320" s="1"/>
      <c r="M320" s="4"/>
      <c r="N320" s="5"/>
      <c r="O320" s="4"/>
      <c r="P320" s="4"/>
      <c r="Q320" s="4"/>
      <c r="R320" s="4"/>
      <c r="S320" s="4"/>
    </row>
    <row r="321" spans="1:19" hidden="1" x14ac:dyDescent="0.25">
      <c r="A321" s="31" t="s">
        <v>546</v>
      </c>
      <c r="B321" s="6" t="s">
        <v>587</v>
      </c>
      <c r="C321" s="4">
        <f t="shared" si="24"/>
        <v>552296.98</v>
      </c>
      <c r="D321" s="4"/>
      <c r="E321" s="4">
        <v>552296.98</v>
      </c>
      <c r="F321" s="4"/>
      <c r="G321" s="4"/>
      <c r="H321" s="4"/>
      <c r="I321" s="4"/>
      <c r="J321" s="4"/>
      <c r="K321" s="4"/>
      <c r="L321" s="1"/>
      <c r="M321" s="4"/>
      <c r="N321" s="5"/>
      <c r="O321" s="4"/>
      <c r="P321" s="4"/>
      <c r="Q321" s="4"/>
      <c r="R321" s="4"/>
      <c r="S321" s="4"/>
    </row>
    <row r="322" spans="1:19" hidden="1" x14ac:dyDescent="0.25">
      <c r="A322" s="31" t="s">
        <v>548</v>
      </c>
      <c r="B322" s="6" t="s">
        <v>589</v>
      </c>
      <c r="C322" s="4">
        <f t="shared" si="24"/>
        <v>64043417.859999999</v>
      </c>
      <c r="D322" s="4">
        <f>ROUNDUP(SUM(F322+G322+H322+I322+J322+K322+M322+O322+P322+Q322+R322+S322)*0.0214,2)</f>
        <v>1291246.6100000001</v>
      </c>
      <c r="E322" s="4">
        <v>2413545.0499999998</v>
      </c>
      <c r="F322" s="4"/>
      <c r="G322" s="4"/>
      <c r="H322" s="4"/>
      <c r="I322" s="4"/>
      <c r="J322" s="4">
        <v>3904937.34</v>
      </c>
      <c r="K322" s="4"/>
      <c r="L322" s="1">
        <v>6</v>
      </c>
      <c r="M322" s="4">
        <v>24061480.440000001</v>
      </c>
      <c r="N322" s="5"/>
      <c r="O322" s="4"/>
      <c r="P322" s="4">
        <v>10939371.58</v>
      </c>
      <c r="Q322" s="4">
        <v>21432836.84</v>
      </c>
      <c r="R322" s="4"/>
      <c r="S322" s="4"/>
    </row>
    <row r="323" spans="1:19" hidden="1" x14ac:dyDescent="0.25">
      <c r="A323" s="31" t="s">
        <v>550</v>
      </c>
      <c r="B323" s="6" t="s">
        <v>1930</v>
      </c>
      <c r="C323" s="4">
        <f t="shared" si="24"/>
        <v>5759640.25</v>
      </c>
      <c r="D323" s="4">
        <v>626177.31000000006</v>
      </c>
      <c r="E323" s="4"/>
      <c r="F323" s="4"/>
      <c r="G323" s="4">
        <v>5133462.9400000004</v>
      </c>
      <c r="H323" s="4"/>
      <c r="I323" s="4"/>
      <c r="J323" s="4"/>
      <c r="K323" s="4"/>
      <c r="L323" s="1"/>
      <c r="M323" s="4"/>
      <c r="N323" s="5"/>
      <c r="O323" s="4"/>
      <c r="P323" s="4"/>
      <c r="Q323" s="4"/>
      <c r="R323" s="4"/>
      <c r="S323" s="4"/>
    </row>
    <row r="324" spans="1:19" hidden="1" x14ac:dyDescent="0.25">
      <c r="A324" s="31" t="s">
        <v>552</v>
      </c>
      <c r="B324" s="6" t="s">
        <v>1826</v>
      </c>
      <c r="C324" s="4">
        <f t="shared" si="24"/>
        <v>50818668.380000003</v>
      </c>
      <c r="D324" s="4">
        <f>ROUNDUP(SUM(F324+G324+H324+I324+J324+K324+M324+O324+P324+Q324+R324+S324)*0.0214,2)</f>
        <v>1025399.18</v>
      </c>
      <c r="E324" s="4">
        <v>1877419.7</v>
      </c>
      <c r="F324" s="4">
        <v>3653904.3</v>
      </c>
      <c r="G324" s="4">
        <v>9692704.9199999999</v>
      </c>
      <c r="H324" s="4">
        <v>5694930.2560000001</v>
      </c>
      <c r="I324" s="4">
        <v>2392545.4720000001</v>
      </c>
      <c r="J324" s="4">
        <v>3931937.3120000004</v>
      </c>
      <c r="K324" s="4"/>
      <c r="L324" s="1">
        <v>4</v>
      </c>
      <c r="M324" s="4">
        <v>22549827.239999998</v>
      </c>
      <c r="N324" s="5"/>
      <c r="O324" s="4"/>
      <c r="P324" s="4"/>
      <c r="Q324" s="4"/>
      <c r="R324" s="4"/>
      <c r="S324" s="4"/>
    </row>
    <row r="325" spans="1:19" hidden="1" x14ac:dyDescent="0.25">
      <c r="A325" s="31" t="s">
        <v>554</v>
      </c>
      <c r="B325" s="6" t="s">
        <v>593</v>
      </c>
      <c r="C325" s="4">
        <f t="shared" si="24"/>
        <v>29567607.870000001</v>
      </c>
      <c r="D325" s="4">
        <f>ROUNDUP(SUM(F325+G325+H325+I325+J325+K325+M325+O325+P325+Q325+R325+S325)*0.0214,2)</f>
        <v>596143.6</v>
      </c>
      <c r="E325" s="4">
        <v>1114287.0900000001</v>
      </c>
      <c r="F325" s="4">
        <v>3007328.19</v>
      </c>
      <c r="G325" s="4"/>
      <c r="H325" s="4"/>
      <c r="I325" s="4"/>
      <c r="J325" s="4"/>
      <c r="K325" s="4"/>
      <c r="L325" s="1">
        <v>4</v>
      </c>
      <c r="M325" s="4">
        <v>16040986.960000001</v>
      </c>
      <c r="N325" s="5"/>
      <c r="O325" s="4"/>
      <c r="P325" s="4">
        <v>8808862.0299999993</v>
      </c>
      <c r="Q325" s="4"/>
      <c r="R325" s="4"/>
      <c r="S325" s="4"/>
    </row>
    <row r="326" spans="1:19" hidden="1" x14ac:dyDescent="0.25">
      <c r="A326" s="31" t="s">
        <v>556</v>
      </c>
      <c r="B326" s="6" t="s">
        <v>595</v>
      </c>
      <c r="C326" s="4">
        <f t="shared" si="24"/>
        <v>2267004.0499999998</v>
      </c>
      <c r="D326" s="4"/>
      <c r="E326" s="4">
        <v>2267004.0499999998</v>
      </c>
      <c r="F326" s="4"/>
      <c r="G326" s="4"/>
      <c r="H326" s="4"/>
      <c r="I326" s="4"/>
      <c r="J326" s="4"/>
      <c r="K326" s="4"/>
      <c r="L326" s="1"/>
      <c r="M326" s="4"/>
      <c r="N326" s="5"/>
      <c r="O326" s="4"/>
      <c r="P326" s="4"/>
      <c r="Q326" s="4"/>
      <c r="R326" s="4"/>
      <c r="S326" s="4"/>
    </row>
    <row r="327" spans="1:19" hidden="1" x14ac:dyDescent="0.25">
      <c r="A327" s="31" t="s">
        <v>558</v>
      </c>
      <c r="B327" s="6" t="s">
        <v>597</v>
      </c>
      <c r="C327" s="4">
        <f t="shared" si="24"/>
        <v>1196938.46</v>
      </c>
      <c r="D327" s="4"/>
      <c r="E327" s="4">
        <v>1196938.46</v>
      </c>
      <c r="F327" s="4"/>
      <c r="G327" s="4"/>
      <c r="H327" s="4"/>
      <c r="I327" s="4"/>
      <c r="J327" s="4"/>
      <c r="K327" s="4"/>
      <c r="L327" s="1"/>
      <c r="M327" s="4"/>
      <c r="N327" s="5"/>
      <c r="O327" s="4"/>
      <c r="P327" s="4"/>
      <c r="Q327" s="4"/>
      <c r="R327" s="4"/>
      <c r="S327" s="4"/>
    </row>
    <row r="328" spans="1:19" hidden="1" x14ac:dyDescent="0.25">
      <c r="A328" s="31" t="s">
        <v>560</v>
      </c>
      <c r="B328" s="6" t="s">
        <v>599</v>
      </c>
      <c r="C328" s="4">
        <f t="shared" si="24"/>
        <v>1202149.3</v>
      </c>
      <c r="D328" s="4"/>
      <c r="E328" s="4">
        <v>1202149.3</v>
      </c>
      <c r="F328" s="4"/>
      <c r="G328" s="4"/>
      <c r="H328" s="4"/>
      <c r="I328" s="4"/>
      <c r="J328" s="4"/>
      <c r="K328" s="4"/>
      <c r="L328" s="1"/>
      <c r="M328" s="4"/>
      <c r="N328" s="5"/>
      <c r="O328" s="4"/>
      <c r="P328" s="4"/>
      <c r="Q328" s="4"/>
      <c r="R328" s="4"/>
      <c r="S328" s="4"/>
    </row>
    <row r="329" spans="1:19" hidden="1" x14ac:dyDescent="0.25">
      <c r="A329" s="31" t="s">
        <v>562</v>
      </c>
      <c r="B329" s="6" t="s">
        <v>601</v>
      </c>
      <c r="C329" s="4">
        <f t="shared" si="24"/>
        <v>35901579.960000001</v>
      </c>
      <c r="D329" s="4">
        <f>ROUNDUP(SUM(F329+G329+H329+I329+J329+K329+M329+O329+P329+Q329+R329+S329)*0.0214,2)</f>
        <v>723849.46</v>
      </c>
      <c r="E329" s="4">
        <v>1352989.64</v>
      </c>
      <c r="F329" s="4"/>
      <c r="G329" s="4"/>
      <c r="H329" s="4"/>
      <c r="I329" s="4"/>
      <c r="J329" s="4"/>
      <c r="K329" s="4"/>
      <c r="L329" s="1">
        <v>6</v>
      </c>
      <c r="M329" s="4">
        <v>33824740.859999999</v>
      </c>
      <c r="N329" s="5"/>
      <c r="O329" s="4"/>
      <c r="P329" s="4"/>
      <c r="Q329" s="4"/>
      <c r="R329" s="4"/>
      <c r="S329" s="4"/>
    </row>
    <row r="330" spans="1:19" ht="25.5" hidden="1" x14ac:dyDescent="0.25">
      <c r="A330" s="31" t="s">
        <v>564</v>
      </c>
      <c r="B330" s="6" t="s">
        <v>603</v>
      </c>
      <c r="C330" s="4">
        <f t="shared" si="24"/>
        <v>115704.08</v>
      </c>
      <c r="D330" s="4"/>
      <c r="E330" s="4">
        <v>115704.08</v>
      </c>
      <c r="F330" s="4"/>
      <c r="G330" s="4"/>
      <c r="H330" s="4"/>
      <c r="I330" s="4"/>
      <c r="J330" s="4"/>
      <c r="K330" s="4"/>
      <c r="L330" s="1"/>
      <c r="M330" s="4"/>
      <c r="N330" s="5"/>
      <c r="O330" s="4"/>
      <c r="P330" s="4"/>
      <c r="Q330" s="4"/>
      <c r="R330" s="4"/>
      <c r="S330" s="4"/>
    </row>
    <row r="331" spans="1:19" hidden="1" x14ac:dyDescent="0.25">
      <c r="A331" s="31" t="s">
        <v>566</v>
      </c>
      <c r="B331" s="6" t="s">
        <v>605</v>
      </c>
      <c r="C331" s="4">
        <f t="shared" si="24"/>
        <v>1354946.12</v>
      </c>
      <c r="D331" s="4"/>
      <c r="E331" s="4">
        <v>1354946.12</v>
      </c>
      <c r="F331" s="4"/>
      <c r="G331" s="4"/>
      <c r="H331" s="4"/>
      <c r="I331" s="4"/>
      <c r="J331" s="4"/>
      <c r="K331" s="4"/>
      <c r="L331" s="1"/>
      <c r="M331" s="4"/>
      <c r="N331" s="5"/>
      <c r="O331" s="4"/>
      <c r="P331" s="4"/>
      <c r="Q331" s="4"/>
      <c r="R331" s="4"/>
      <c r="S331" s="4"/>
    </row>
    <row r="332" spans="1:19" hidden="1" x14ac:dyDescent="0.25">
      <c r="A332" s="31" t="s">
        <v>568</v>
      </c>
      <c r="B332" s="6" t="s">
        <v>607</v>
      </c>
      <c r="C332" s="4">
        <f t="shared" si="24"/>
        <v>887581</v>
      </c>
      <c r="D332" s="4"/>
      <c r="E332" s="4">
        <v>887581</v>
      </c>
      <c r="F332" s="4"/>
      <c r="G332" s="4"/>
      <c r="H332" s="4"/>
      <c r="I332" s="4"/>
      <c r="J332" s="4"/>
      <c r="K332" s="4"/>
      <c r="L332" s="1"/>
      <c r="M332" s="4"/>
      <c r="N332" s="5"/>
      <c r="O332" s="4"/>
      <c r="P332" s="4"/>
      <c r="Q332" s="4"/>
      <c r="R332" s="4"/>
      <c r="S332" s="4"/>
    </row>
    <row r="333" spans="1:19" hidden="1" x14ac:dyDescent="0.25">
      <c r="A333" s="31" t="s">
        <v>570</v>
      </c>
      <c r="B333" s="6" t="s">
        <v>609</v>
      </c>
      <c r="C333" s="4">
        <f t="shared" si="24"/>
        <v>1045556.01</v>
      </c>
      <c r="D333" s="4"/>
      <c r="E333" s="4">
        <v>1045556.01</v>
      </c>
      <c r="F333" s="4"/>
      <c r="G333" s="4"/>
      <c r="H333" s="4"/>
      <c r="I333" s="4"/>
      <c r="J333" s="4"/>
      <c r="K333" s="4"/>
      <c r="L333" s="1"/>
      <c r="M333" s="4"/>
      <c r="N333" s="5"/>
      <c r="O333" s="4"/>
      <c r="P333" s="4"/>
      <c r="Q333" s="4"/>
      <c r="R333" s="4"/>
      <c r="S333" s="4"/>
    </row>
    <row r="334" spans="1:19" hidden="1" x14ac:dyDescent="0.25">
      <c r="A334" s="31" t="s">
        <v>572</v>
      </c>
      <c r="B334" s="6" t="s">
        <v>611</v>
      </c>
      <c r="C334" s="4">
        <f t="shared" si="24"/>
        <v>1263960.8400000001</v>
      </c>
      <c r="D334" s="4"/>
      <c r="E334" s="4">
        <v>1263960.8400000001</v>
      </c>
      <c r="F334" s="4"/>
      <c r="G334" s="4"/>
      <c r="H334" s="4"/>
      <c r="I334" s="4"/>
      <c r="J334" s="4"/>
      <c r="K334" s="4"/>
      <c r="L334" s="1"/>
      <c r="M334" s="4"/>
      <c r="N334" s="5"/>
      <c r="O334" s="4"/>
      <c r="P334" s="4"/>
      <c r="Q334" s="4"/>
      <c r="R334" s="4"/>
      <c r="S334" s="4"/>
    </row>
    <row r="335" spans="1:19" hidden="1" x14ac:dyDescent="0.25">
      <c r="A335" s="31" t="s">
        <v>574</v>
      </c>
      <c r="B335" s="6" t="s">
        <v>613</v>
      </c>
      <c r="C335" s="4">
        <f t="shared" si="24"/>
        <v>891830</v>
      </c>
      <c r="D335" s="4"/>
      <c r="E335" s="4">
        <v>891830</v>
      </c>
      <c r="F335" s="4"/>
      <c r="G335" s="4"/>
      <c r="H335" s="4"/>
      <c r="I335" s="4"/>
      <c r="J335" s="4"/>
      <c r="K335" s="4"/>
      <c r="L335" s="1"/>
      <c r="M335" s="4"/>
      <c r="N335" s="5"/>
      <c r="O335" s="4"/>
      <c r="P335" s="4"/>
      <c r="Q335" s="4"/>
      <c r="R335" s="4"/>
      <c r="S335" s="4"/>
    </row>
    <row r="336" spans="1:19" hidden="1" x14ac:dyDescent="0.25">
      <c r="A336" s="31" t="s">
        <v>576</v>
      </c>
      <c r="B336" s="6" t="s">
        <v>615</v>
      </c>
      <c r="C336" s="4">
        <f t="shared" si="24"/>
        <v>993230</v>
      </c>
      <c r="D336" s="4"/>
      <c r="E336" s="4">
        <v>993230</v>
      </c>
      <c r="F336" s="4"/>
      <c r="G336" s="4"/>
      <c r="H336" s="4"/>
      <c r="I336" s="4"/>
      <c r="J336" s="4"/>
      <c r="K336" s="4"/>
      <c r="L336" s="1"/>
      <c r="M336" s="4"/>
      <c r="N336" s="5"/>
      <c r="O336" s="4"/>
      <c r="P336" s="4"/>
      <c r="Q336" s="4"/>
      <c r="R336" s="4"/>
      <c r="S336" s="4"/>
    </row>
    <row r="337" spans="1:19" hidden="1" x14ac:dyDescent="0.25">
      <c r="A337" s="31" t="s">
        <v>578</v>
      </c>
      <c r="B337" s="6" t="s">
        <v>617</v>
      </c>
      <c r="C337" s="4">
        <f t="shared" si="24"/>
        <v>1867739.67</v>
      </c>
      <c r="D337" s="4"/>
      <c r="E337" s="4">
        <v>1867739.67</v>
      </c>
      <c r="F337" s="4"/>
      <c r="G337" s="4"/>
      <c r="H337" s="4"/>
      <c r="I337" s="4"/>
      <c r="J337" s="4"/>
      <c r="K337" s="4"/>
      <c r="L337" s="1"/>
      <c r="M337" s="4"/>
      <c r="N337" s="5"/>
      <c r="O337" s="4"/>
      <c r="P337" s="4"/>
      <c r="Q337" s="4"/>
      <c r="R337" s="4"/>
      <c r="S337" s="4"/>
    </row>
    <row r="338" spans="1:19" hidden="1" x14ac:dyDescent="0.25">
      <c r="A338" s="31" t="s">
        <v>580</v>
      </c>
      <c r="B338" s="6" t="s">
        <v>619</v>
      </c>
      <c r="C338" s="4">
        <f t="shared" si="24"/>
        <v>824180.31</v>
      </c>
      <c r="D338" s="4"/>
      <c r="E338" s="4">
        <v>824180.31</v>
      </c>
      <c r="F338" s="4"/>
      <c r="G338" s="4"/>
      <c r="H338" s="4"/>
      <c r="I338" s="4"/>
      <c r="J338" s="4"/>
      <c r="K338" s="4"/>
      <c r="L338" s="1"/>
      <c r="M338" s="4"/>
      <c r="N338" s="5"/>
      <c r="O338" s="4"/>
      <c r="P338" s="4"/>
      <c r="Q338" s="4"/>
      <c r="R338" s="4"/>
      <c r="S338" s="4"/>
    </row>
    <row r="339" spans="1:19" hidden="1" x14ac:dyDescent="0.25">
      <c r="A339" s="31" t="s">
        <v>582</v>
      </c>
      <c r="B339" s="6" t="s">
        <v>621</v>
      </c>
      <c r="C339" s="4">
        <f t="shared" si="24"/>
        <v>915191.68</v>
      </c>
      <c r="D339" s="4"/>
      <c r="E339" s="4">
        <v>915191.68</v>
      </c>
      <c r="F339" s="4"/>
      <c r="G339" s="4"/>
      <c r="H339" s="4"/>
      <c r="I339" s="4"/>
      <c r="J339" s="4"/>
      <c r="K339" s="4"/>
      <c r="L339" s="1"/>
      <c r="M339" s="4"/>
      <c r="N339" s="5"/>
      <c r="O339" s="4"/>
      <c r="P339" s="4"/>
      <c r="Q339" s="4"/>
      <c r="R339" s="4"/>
      <c r="S339" s="4"/>
    </row>
    <row r="340" spans="1:19" hidden="1" x14ac:dyDescent="0.25">
      <c r="A340" s="31" t="s">
        <v>584</v>
      </c>
      <c r="B340" s="6" t="s">
        <v>623</v>
      </c>
      <c r="C340" s="4">
        <f t="shared" si="24"/>
        <v>2704750.32</v>
      </c>
      <c r="D340" s="4"/>
      <c r="E340" s="4">
        <v>2704750.32</v>
      </c>
      <c r="F340" s="4"/>
      <c r="G340" s="4"/>
      <c r="H340" s="4"/>
      <c r="I340" s="4"/>
      <c r="J340" s="4"/>
      <c r="K340" s="4"/>
      <c r="L340" s="1"/>
      <c r="M340" s="4"/>
      <c r="N340" s="5"/>
      <c r="O340" s="4"/>
      <c r="P340" s="4"/>
      <c r="Q340" s="4"/>
      <c r="R340" s="4"/>
      <c r="S340" s="4"/>
    </row>
    <row r="341" spans="1:19" hidden="1" x14ac:dyDescent="0.25">
      <c r="A341" s="31" t="s">
        <v>586</v>
      </c>
      <c r="B341" s="6" t="s">
        <v>625</v>
      </c>
      <c r="C341" s="4">
        <f t="shared" si="24"/>
        <v>84590671.709999993</v>
      </c>
      <c r="D341" s="4">
        <f>ROUNDUP(SUM(F341+G341+H341+I341+J341+K341+M341+O341+P341+Q341+R341+S341)*0.0214,2)</f>
        <v>1705521.37</v>
      </c>
      <c r="E341" s="4">
        <v>3187890.4</v>
      </c>
      <c r="F341" s="4"/>
      <c r="G341" s="4">
        <v>7511718.5800000001</v>
      </c>
      <c r="H341" s="4">
        <v>4413495.91</v>
      </c>
      <c r="I341" s="4">
        <v>1854191.22</v>
      </c>
      <c r="J341" s="4">
        <v>3047199.61</v>
      </c>
      <c r="K341" s="4"/>
      <c r="L341" s="1">
        <v>6</v>
      </c>
      <c r="M341" s="4">
        <v>33824740.859999999</v>
      </c>
      <c r="N341" s="5" t="s">
        <v>1741</v>
      </c>
      <c r="O341" s="4">
        <v>7718636.21</v>
      </c>
      <c r="P341" s="4">
        <v>4544451.1399999997</v>
      </c>
      <c r="Q341" s="4">
        <v>16782826.41</v>
      </c>
      <c r="R341" s="4"/>
      <c r="S341" s="4"/>
    </row>
    <row r="342" spans="1:19" hidden="1" x14ac:dyDescent="0.25">
      <c r="A342" s="31" t="s">
        <v>588</v>
      </c>
      <c r="B342" s="6" t="s">
        <v>627</v>
      </c>
      <c r="C342" s="4">
        <f t="shared" si="24"/>
        <v>70053188.799999997</v>
      </c>
      <c r="D342" s="4">
        <f>ROUNDUP(SUM(F342+G342+H342+I342+J342+K342+M342+O342+P342+Q342+R342+S342)*0.0214,2)</f>
        <v>1412415.91</v>
      </c>
      <c r="E342" s="4">
        <v>2640029.73</v>
      </c>
      <c r="F342" s="4"/>
      <c r="G342" s="4"/>
      <c r="H342" s="4"/>
      <c r="I342" s="4"/>
      <c r="J342" s="4">
        <v>3032317.24</v>
      </c>
      <c r="K342" s="4"/>
      <c r="L342" s="1">
        <v>6</v>
      </c>
      <c r="M342" s="4">
        <v>33824740.859999999</v>
      </c>
      <c r="N342" s="5" t="s">
        <v>1741</v>
      </c>
      <c r="O342" s="4">
        <v>7718636.21</v>
      </c>
      <c r="P342" s="4">
        <v>4544451.1399999997</v>
      </c>
      <c r="Q342" s="4">
        <v>16880597.710000001</v>
      </c>
      <c r="R342" s="4"/>
      <c r="S342" s="4"/>
    </row>
    <row r="343" spans="1:19" hidden="1" x14ac:dyDescent="0.25">
      <c r="A343" s="31" t="s">
        <v>590</v>
      </c>
      <c r="B343" s="6" t="s">
        <v>629</v>
      </c>
      <c r="C343" s="4">
        <f t="shared" si="24"/>
        <v>1210396.02</v>
      </c>
      <c r="D343" s="4"/>
      <c r="E343" s="4">
        <v>1210396.02</v>
      </c>
      <c r="F343" s="4"/>
      <c r="G343" s="4"/>
      <c r="H343" s="4"/>
      <c r="I343" s="4"/>
      <c r="J343" s="4"/>
      <c r="K343" s="4"/>
      <c r="L343" s="1"/>
      <c r="M343" s="4"/>
      <c r="N343" s="5"/>
      <c r="O343" s="4"/>
      <c r="P343" s="4"/>
      <c r="Q343" s="4"/>
      <c r="R343" s="4"/>
      <c r="S343" s="4"/>
    </row>
    <row r="344" spans="1:19" s="36" customFormat="1" hidden="1" x14ac:dyDescent="0.25">
      <c r="A344" s="31" t="s">
        <v>591</v>
      </c>
      <c r="B344" s="6" t="s">
        <v>1838</v>
      </c>
      <c r="C344" s="4">
        <f>ROUND(SUM(D344+E344+F344+G344+H344+I344+J344+K344+M344+O344+P344+Q344+R344+S344),2)</f>
        <v>10161274.789999999</v>
      </c>
      <c r="D344" s="4">
        <f>ROUND((F344+G344+H344+I344+J344+K344+M344+O344+P344+Q344+R344+S344)*0.0214,2)</f>
        <v>212895.32</v>
      </c>
      <c r="E344" s="4"/>
      <c r="F344" s="4"/>
      <c r="G344" s="4"/>
      <c r="H344" s="4">
        <v>6462705.8099999987</v>
      </c>
      <c r="I344" s="4">
        <v>3485673.66</v>
      </c>
      <c r="J344" s="4"/>
      <c r="K344" s="4"/>
      <c r="L344" s="1"/>
      <c r="M344" s="4"/>
      <c r="N344" s="5"/>
      <c r="O344" s="4"/>
      <c r="P344" s="4"/>
      <c r="Q344" s="4"/>
      <c r="R344" s="4"/>
      <c r="S344" s="4"/>
    </row>
    <row r="345" spans="1:19" hidden="1" x14ac:dyDescent="0.25">
      <c r="A345" s="31" t="s">
        <v>592</v>
      </c>
      <c r="B345" s="6" t="s">
        <v>631</v>
      </c>
      <c r="C345" s="4">
        <f t="shared" ref="C345:C376" si="25">ROUNDUP(SUM(D345+E345+F345+G345+H345+I345+J345+K345+M345+O345+P345+Q345+R345+S345),2)</f>
        <v>1132608.6100000001</v>
      </c>
      <c r="D345" s="4"/>
      <c r="E345" s="4">
        <v>1132608.6100000001</v>
      </c>
      <c r="F345" s="4"/>
      <c r="G345" s="4"/>
      <c r="H345" s="4"/>
      <c r="I345" s="4"/>
      <c r="J345" s="4"/>
      <c r="K345" s="4"/>
      <c r="L345" s="1"/>
      <c r="M345" s="4"/>
      <c r="N345" s="5"/>
      <c r="O345" s="4"/>
      <c r="P345" s="4"/>
      <c r="Q345" s="4"/>
      <c r="R345" s="4"/>
      <c r="S345" s="4"/>
    </row>
    <row r="346" spans="1:19" hidden="1" x14ac:dyDescent="0.25">
      <c r="A346" s="31" t="s">
        <v>594</v>
      </c>
      <c r="B346" s="6" t="s">
        <v>633</v>
      </c>
      <c r="C346" s="4">
        <f t="shared" si="25"/>
        <v>1617967.54</v>
      </c>
      <c r="D346" s="4"/>
      <c r="E346" s="4">
        <v>1617967.54</v>
      </c>
      <c r="F346" s="4"/>
      <c r="G346" s="4"/>
      <c r="H346" s="4"/>
      <c r="I346" s="4"/>
      <c r="J346" s="4"/>
      <c r="K346" s="4"/>
      <c r="L346" s="1"/>
      <c r="M346" s="4"/>
      <c r="N346" s="5"/>
      <c r="O346" s="4"/>
      <c r="P346" s="4"/>
      <c r="Q346" s="4"/>
      <c r="R346" s="4"/>
      <c r="S346" s="4"/>
    </row>
    <row r="347" spans="1:19" hidden="1" x14ac:dyDescent="0.25">
      <c r="A347" s="31" t="s">
        <v>596</v>
      </c>
      <c r="B347" s="6" t="s">
        <v>637</v>
      </c>
      <c r="C347" s="4">
        <f t="shared" si="25"/>
        <v>1706287.05</v>
      </c>
      <c r="D347" s="4"/>
      <c r="E347" s="4">
        <v>1706287.05</v>
      </c>
      <c r="F347" s="4"/>
      <c r="G347" s="4"/>
      <c r="H347" s="4"/>
      <c r="I347" s="4"/>
      <c r="J347" s="4"/>
      <c r="K347" s="4"/>
      <c r="L347" s="1"/>
      <c r="M347" s="4"/>
      <c r="N347" s="5"/>
      <c r="O347" s="4"/>
      <c r="P347" s="4"/>
      <c r="Q347" s="4"/>
      <c r="R347" s="4"/>
      <c r="S347" s="4"/>
    </row>
    <row r="348" spans="1:19" hidden="1" x14ac:dyDescent="0.25">
      <c r="A348" s="31" t="s">
        <v>598</v>
      </c>
      <c r="B348" s="6" t="s">
        <v>639</v>
      </c>
      <c r="C348" s="4">
        <f t="shared" si="25"/>
        <v>1047163.54</v>
      </c>
      <c r="D348" s="4"/>
      <c r="E348" s="4">
        <v>1047163.54</v>
      </c>
      <c r="F348" s="4"/>
      <c r="G348" s="4"/>
      <c r="H348" s="4"/>
      <c r="I348" s="4"/>
      <c r="J348" s="4"/>
      <c r="K348" s="4"/>
      <c r="L348" s="1"/>
      <c r="M348" s="4"/>
      <c r="N348" s="5"/>
      <c r="O348" s="4"/>
      <c r="P348" s="4"/>
      <c r="Q348" s="4"/>
      <c r="R348" s="4"/>
      <c r="S348" s="4"/>
    </row>
    <row r="349" spans="1:19" hidden="1" x14ac:dyDescent="0.25">
      <c r="A349" s="31" t="s">
        <v>600</v>
      </c>
      <c r="B349" s="6" t="s">
        <v>641</v>
      </c>
      <c r="C349" s="4">
        <f t="shared" si="25"/>
        <v>864084.03</v>
      </c>
      <c r="D349" s="4"/>
      <c r="E349" s="4">
        <v>864084.03</v>
      </c>
      <c r="F349" s="4"/>
      <c r="G349" s="4"/>
      <c r="H349" s="4"/>
      <c r="I349" s="4"/>
      <c r="J349" s="4"/>
      <c r="K349" s="4"/>
      <c r="L349" s="1"/>
      <c r="M349" s="4"/>
      <c r="N349" s="5"/>
      <c r="O349" s="4"/>
      <c r="P349" s="4"/>
      <c r="Q349" s="4"/>
      <c r="R349" s="4"/>
      <c r="S349" s="4"/>
    </row>
    <row r="350" spans="1:19" hidden="1" x14ac:dyDescent="0.25">
      <c r="A350" s="31" t="s">
        <v>602</v>
      </c>
      <c r="B350" s="6" t="s">
        <v>643</v>
      </c>
      <c r="C350" s="4">
        <f t="shared" si="25"/>
        <v>946398.16</v>
      </c>
      <c r="D350" s="4"/>
      <c r="E350" s="4">
        <v>946398.16</v>
      </c>
      <c r="F350" s="4"/>
      <c r="G350" s="4"/>
      <c r="H350" s="4"/>
      <c r="I350" s="4"/>
      <c r="J350" s="4"/>
      <c r="K350" s="4"/>
      <c r="L350" s="1"/>
      <c r="M350" s="4"/>
      <c r="N350" s="5"/>
      <c r="O350" s="4"/>
      <c r="P350" s="4"/>
      <c r="Q350" s="4"/>
      <c r="R350" s="4"/>
      <c r="S350" s="4"/>
    </row>
    <row r="351" spans="1:19" hidden="1" x14ac:dyDescent="0.25">
      <c r="A351" s="31" t="s">
        <v>604</v>
      </c>
      <c r="B351" s="6" t="s">
        <v>645</v>
      </c>
      <c r="C351" s="4">
        <f t="shared" si="25"/>
        <v>946626.81</v>
      </c>
      <c r="D351" s="4"/>
      <c r="E351" s="4">
        <v>946626.81</v>
      </c>
      <c r="F351" s="4"/>
      <c r="G351" s="4"/>
      <c r="H351" s="4"/>
      <c r="I351" s="4"/>
      <c r="J351" s="4"/>
      <c r="K351" s="4"/>
      <c r="L351" s="1"/>
      <c r="M351" s="4"/>
      <c r="N351" s="5"/>
      <c r="O351" s="4"/>
      <c r="P351" s="4"/>
      <c r="Q351" s="4"/>
      <c r="R351" s="4"/>
      <c r="S351" s="4"/>
    </row>
    <row r="352" spans="1:19" hidden="1" x14ac:dyDescent="0.25">
      <c r="A352" s="31" t="s">
        <v>606</v>
      </c>
      <c r="B352" s="6" t="s">
        <v>647</v>
      </c>
      <c r="C352" s="4">
        <f t="shared" si="25"/>
        <v>1250053.22</v>
      </c>
      <c r="D352" s="4"/>
      <c r="E352" s="4">
        <v>1250053.22</v>
      </c>
      <c r="F352" s="4"/>
      <c r="G352" s="4"/>
      <c r="H352" s="4"/>
      <c r="I352" s="4"/>
      <c r="J352" s="4"/>
      <c r="K352" s="4"/>
      <c r="L352" s="1"/>
      <c r="M352" s="4"/>
      <c r="N352" s="5"/>
      <c r="O352" s="4"/>
      <c r="P352" s="4"/>
      <c r="Q352" s="4"/>
      <c r="R352" s="4"/>
      <c r="S352" s="4"/>
    </row>
    <row r="353" spans="1:19" hidden="1" x14ac:dyDescent="0.25">
      <c r="A353" s="31" t="s">
        <v>608</v>
      </c>
      <c r="B353" s="6" t="s">
        <v>649</v>
      </c>
      <c r="C353" s="4">
        <f t="shared" si="25"/>
        <v>1038681.05</v>
      </c>
      <c r="D353" s="4"/>
      <c r="E353" s="4">
        <v>1038681.05</v>
      </c>
      <c r="F353" s="4"/>
      <c r="G353" s="4"/>
      <c r="H353" s="4"/>
      <c r="I353" s="4"/>
      <c r="J353" s="4"/>
      <c r="K353" s="4"/>
      <c r="L353" s="1"/>
      <c r="M353" s="4"/>
      <c r="N353" s="5"/>
      <c r="O353" s="4"/>
      <c r="P353" s="4"/>
      <c r="Q353" s="4"/>
      <c r="R353" s="4"/>
      <c r="S353" s="4"/>
    </row>
    <row r="354" spans="1:19" hidden="1" x14ac:dyDescent="0.25">
      <c r="A354" s="31" t="s">
        <v>610</v>
      </c>
      <c r="B354" s="6" t="s">
        <v>651</v>
      </c>
      <c r="C354" s="4">
        <f t="shared" si="25"/>
        <v>1428757.06</v>
      </c>
      <c r="D354" s="4"/>
      <c r="E354" s="4">
        <v>1428757.0535999998</v>
      </c>
      <c r="F354" s="4"/>
      <c r="G354" s="4"/>
      <c r="H354" s="4"/>
      <c r="I354" s="4"/>
      <c r="J354" s="4"/>
      <c r="K354" s="4"/>
      <c r="L354" s="1"/>
      <c r="M354" s="4"/>
      <c r="N354" s="5"/>
      <c r="O354" s="4"/>
      <c r="P354" s="4"/>
      <c r="Q354" s="4"/>
      <c r="R354" s="4"/>
      <c r="S354" s="4"/>
    </row>
    <row r="355" spans="1:19" hidden="1" x14ac:dyDescent="0.25">
      <c r="A355" s="31" t="s">
        <v>612</v>
      </c>
      <c r="B355" s="6" t="s">
        <v>1832</v>
      </c>
      <c r="C355" s="4">
        <f t="shared" si="25"/>
        <v>1992722.6</v>
      </c>
      <c r="D355" s="4">
        <f>ROUNDUP(SUM(F355+G355+H355+I355+J355+K355+M355+O355+P355+Q355+R355+S355)*0.0214,2)</f>
        <v>41750.800000000003</v>
      </c>
      <c r="E355" s="4"/>
      <c r="F355" s="4"/>
      <c r="G355" s="4">
        <v>1950971.8</v>
      </c>
      <c r="H355" s="4"/>
      <c r="I355" s="4"/>
      <c r="J355" s="4"/>
      <c r="K355" s="4"/>
      <c r="L355" s="1"/>
      <c r="M355" s="4"/>
      <c r="N355" s="5"/>
      <c r="O355" s="4"/>
      <c r="P355" s="4"/>
      <c r="Q355" s="4"/>
      <c r="R355" s="4"/>
      <c r="S355" s="4"/>
    </row>
    <row r="356" spans="1:19" hidden="1" x14ac:dyDescent="0.25">
      <c r="A356" s="31" t="s">
        <v>614</v>
      </c>
      <c r="B356" s="6" t="s">
        <v>1926</v>
      </c>
      <c r="C356" s="4">
        <f t="shared" si="25"/>
        <v>4171011.73</v>
      </c>
      <c r="D356" s="4">
        <v>248924.55</v>
      </c>
      <c r="E356" s="4"/>
      <c r="F356" s="4"/>
      <c r="G356" s="4">
        <v>3922087.18</v>
      </c>
      <c r="H356" s="4"/>
      <c r="I356" s="4"/>
      <c r="J356" s="4"/>
      <c r="K356" s="4"/>
      <c r="L356" s="1"/>
      <c r="M356" s="4"/>
      <c r="N356" s="5"/>
      <c r="O356" s="4"/>
      <c r="P356" s="4"/>
      <c r="Q356" s="4"/>
      <c r="R356" s="4"/>
      <c r="S356" s="4"/>
    </row>
    <row r="357" spans="1:19" hidden="1" x14ac:dyDescent="0.25">
      <c r="A357" s="31" t="s">
        <v>616</v>
      </c>
      <c r="B357" s="6" t="s">
        <v>653</v>
      </c>
      <c r="C357" s="4">
        <f t="shared" si="25"/>
        <v>353482.72</v>
      </c>
      <c r="D357" s="4"/>
      <c r="E357" s="4">
        <v>353482.72000000003</v>
      </c>
      <c r="F357" s="4"/>
      <c r="G357" s="4"/>
      <c r="H357" s="4"/>
      <c r="I357" s="4"/>
      <c r="J357" s="4"/>
      <c r="K357" s="4"/>
      <c r="L357" s="1"/>
      <c r="M357" s="4"/>
      <c r="N357" s="5"/>
      <c r="O357" s="4"/>
      <c r="P357" s="4"/>
      <c r="Q357" s="4"/>
      <c r="R357" s="4"/>
      <c r="S357" s="4"/>
    </row>
    <row r="358" spans="1:19" hidden="1" x14ac:dyDescent="0.25">
      <c r="A358" s="31" t="s">
        <v>618</v>
      </c>
      <c r="B358" s="6" t="s">
        <v>655</v>
      </c>
      <c r="C358" s="4">
        <f t="shared" si="25"/>
        <v>719802.84</v>
      </c>
      <c r="D358" s="4"/>
      <c r="E358" s="4">
        <v>719802.84</v>
      </c>
      <c r="F358" s="4"/>
      <c r="G358" s="4"/>
      <c r="H358" s="4"/>
      <c r="I358" s="4"/>
      <c r="J358" s="4"/>
      <c r="K358" s="4"/>
      <c r="L358" s="1"/>
      <c r="M358" s="4"/>
      <c r="N358" s="5"/>
      <c r="O358" s="4"/>
      <c r="P358" s="4"/>
      <c r="Q358" s="4"/>
      <c r="R358" s="4"/>
      <c r="S358" s="4"/>
    </row>
    <row r="359" spans="1:19" hidden="1" x14ac:dyDescent="0.25">
      <c r="A359" s="31" t="s">
        <v>620</v>
      </c>
      <c r="B359" s="6" t="s">
        <v>1934</v>
      </c>
      <c r="C359" s="4">
        <f t="shared" si="25"/>
        <v>6264563.9000000004</v>
      </c>
      <c r="D359" s="4">
        <v>437543.64</v>
      </c>
      <c r="E359" s="4"/>
      <c r="F359" s="4"/>
      <c r="G359" s="4">
        <v>5827020.2599999998</v>
      </c>
      <c r="H359" s="4"/>
      <c r="I359" s="4"/>
      <c r="J359" s="4"/>
      <c r="K359" s="4"/>
      <c r="L359" s="1"/>
      <c r="M359" s="4"/>
      <c r="N359" s="5"/>
      <c r="O359" s="4"/>
      <c r="P359" s="4"/>
      <c r="Q359" s="4"/>
      <c r="R359" s="4"/>
      <c r="S359" s="4"/>
    </row>
    <row r="360" spans="1:19" hidden="1" x14ac:dyDescent="0.25">
      <c r="A360" s="31" t="s">
        <v>622</v>
      </c>
      <c r="B360" s="6" t="s">
        <v>657</v>
      </c>
      <c r="C360" s="4">
        <f t="shared" si="25"/>
        <v>1125754.8400000001</v>
      </c>
      <c r="D360" s="4"/>
      <c r="E360" s="4">
        <v>1125754.8400000001</v>
      </c>
      <c r="F360" s="4"/>
      <c r="G360" s="4"/>
      <c r="H360" s="4"/>
      <c r="I360" s="4"/>
      <c r="J360" s="4"/>
      <c r="K360" s="4"/>
      <c r="L360" s="1"/>
      <c r="M360" s="4"/>
      <c r="N360" s="5"/>
      <c r="O360" s="4"/>
      <c r="P360" s="4"/>
      <c r="Q360" s="4"/>
      <c r="R360" s="4"/>
      <c r="S360" s="4"/>
    </row>
    <row r="361" spans="1:19" hidden="1" x14ac:dyDescent="0.25">
      <c r="A361" s="31" t="s">
        <v>624</v>
      </c>
      <c r="B361" s="6" t="s">
        <v>659</v>
      </c>
      <c r="C361" s="4">
        <f t="shared" si="25"/>
        <v>1114714.8500000001</v>
      </c>
      <c r="D361" s="4"/>
      <c r="E361" s="4">
        <v>1114714.8500000001</v>
      </c>
      <c r="F361" s="4"/>
      <c r="G361" s="4"/>
      <c r="H361" s="4"/>
      <c r="I361" s="4"/>
      <c r="J361" s="4"/>
      <c r="K361" s="4"/>
      <c r="L361" s="1"/>
      <c r="M361" s="4"/>
      <c r="N361" s="5"/>
      <c r="O361" s="4"/>
      <c r="P361" s="4"/>
      <c r="Q361" s="4"/>
      <c r="R361" s="4"/>
      <c r="S361" s="4"/>
    </row>
    <row r="362" spans="1:19" hidden="1" x14ac:dyDescent="0.25">
      <c r="A362" s="31" t="s">
        <v>626</v>
      </c>
      <c r="B362" s="6" t="s">
        <v>661</v>
      </c>
      <c r="C362" s="4">
        <f t="shared" si="25"/>
        <v>812846.45</v>
      </c>
      <c r="D362" s="4"/>
      <c r="E362" s="4">
        <v>812846.45</v>
      </c>
      <c r="F362" s="4"/>
      <c r="G362" s="4"/>
      <c r="H362" s="4"/>
      <c r="I362" s="4"/>
      <c r="J362" s="4"/>
      <c r="K362" s="4"/>
      <c r="L362" s="1"/>
      <c r="M362" s="4"/>
      <c r="N362" s="5"/>
      <c r="O362" s="4"/>
      <c r="P362" s="4"/>
      <c r="Q362" s="4"/>
      <c r="R362" s="4"/>
      <c r="S362" s="4"/>
    </row>
    <row r="363" spans="1:19" hidden="1" x14ac:dyDescent="0.25">
      <c r="A363" s="31" t="s">
        <v>628</v>
      </c>
      <c r="B363" s="6" t="s">
        <v>663</v>
      </c>
      <c r="C363" s="4">
        <f t="shared" si="25"/>
        <v>46852521.68</v>
      </c>
      <c r="D363" s="4">
        <f t="shared" ref="D363:D368" si="26">ROUNDUP(SUM(F363+G363+H363+I363+J363+K363+M363+O363+P363+Q363+R363+S363)*0.0214,2)</f>
        <v>944642.9</v>
      </c>
      <c r="E363" s="4">
        <v>1765687.65</v>
      </c>
      <c r="F363" s="4"/>
      <c r="G363" s="4"/>
      <c r="H363" s="4"/>
      <c r="I363" s="4"/>
      <c r="J363" s="4"/>
      <c r="K363" s="4"/>
      <c r="L363" s="1">
        <v>6</v>
      </c>
      <c r="M363" s="4">
        <v>24061480.440000001</v>
      </c>
      <c r="N363" s="5"/>
      <c r="O363" s="4"/>
      <c r="P363" s="4"/>
      <c r="Q363" s="4">
        <v>20080710.690000001</v>
      </c>
      <c r="R363" s="4"/>
      <c r="S363" s="4"/>
    </row>
    <row r="364" spans="1:19" hidden="1" x14ac:dyDescent="0.25">
      <c r="A364" s="31" t="s">
        <v>630</v>
      </c>
      <c r="B364" s="6" t="s">
        <v>1836</v>
      </c>
      <c r="C364" s="4">
        <f t="shared" si="25"/>
        <v>3359588.21</v>
      </c>
      <c r="D364" s="4">
        <f t="shared" si="26"/>
        <v>70388.87</v>
      </c>
      <c r="E364" s="4"/>
      <c r="F364" s="4"/>
      <c r="G364" s="4">
        <v>3289199.34</v>
      </c>
      <c r="H364" s="4"/>
      <c r="I364" s="4"/>
      <c r="J364" s="4"/>
      <c r="K364" s="4"/>
      <c r="L364" s="1"/>
      <c r="M364" s="4"/>
      <c r="N364" s="5"/>
      <c r="O364" s="4"/>
      <c r="P364" s="4"/>
      <c r="Q364" s="4"/>
      <c r="R364" s="4"/>
      <c r="S364" s="4"/>
    </row>
    <row r="365" spans="1:19" hidden="1" x14ac:dyDescent="0.25">
      <c r="A365" s="31" t="s">
        <v>632</v>
      </c>
      <c r="B365" s="6" t="s">
        <v>665</v>
      </c>
      <c r="C365" s="4">
        <f t="shared" si="25"/>
        <v>58703680.689999998</v>
      </c>
      <c r="D365" s="4">
        <f t="shared" si="26"/>
        <v>1183586.56</v>
      </c>
      <c r="E365" s="4">
        <v>2212311.31</v>
      </c>
      <c r="F365" s="4">
        <v>7128473.2400000002</v>
      </c>
      <c r="G365" s="4"/>
      <c r="H365" s="4"/>
      <c r="I365" s="4"/>
      <c r="J365" s="4">
        <v>3835446.64</v>
      </c>
      <c r="K365" s="4"/>
      <c r="L365" s="1">
        <v>6</v>
      </c>
      <c r="M365" s="4">
        <v>24061480.440000001</v>
      </c>
      <c r="N365" s="5"/>
      <c r="O365" s="4"/>
      <c r="P365" s="4"/>
      <c r="Q365" s="4">
        <v>20282382.5</v>
      </c>
      <c r="R365" s="4"/>
      <c r="S365" s="4"/>
    </row>
    <row r="366" spans="1:19" hidden="1" x14ac:dyDescent="0.25">
      <c r="A366" s="31" t="s">
        <v>634</v>
      </c>
      <c r="B366" s="6" t="s">
        <v>667</v>
      </c>
      <c r="C366" s="4">
        <f t="shared" si="25"/>
        <v>53409948.32</v>
      </c>
      <c r="D366" s="4">
        <f t="shared" si="26"/>
        <v>1076854.06</v>
      </c>
      <c r="E366" s="4">
        <v>2012811.32</v>
      </c>
      <c r="F366" s="4"/>
      <c r="G366" s="4"/>
      <c r="H366" s="4"/>
      <c r="I366" s="4"/>
      <c r="J366" s="4">
        <v>3742467.86</v>
      </c>
      <c r="K366" s="4"/>
      <c r="L366" s="1">
        <v>6</v>
      </c>
      <c r="M366" s="4">
        <v>24061480.440000001</v>
      </c>
      <c r="N366" s="5"/>
      <c r="O366" s="4"/>
      <c r="P366" s="4"/>
      <c r="Q366" s="4">
        <v>22516334.640000001</v>
      </c>
      <c r="R366" s="4"/>
      <c r="S366" s="4"/>
    </row>
    <row r="367" spans="1:19" hidden="1" x14ac:dyDescent="0.25">
      <c r="A367" s="31" t="s">
        <v>636</v>
      </c>
      <c r="B367" s="6" t="s">
        <v>669</v>
      </c>
      <c r="C367" s="4">
        <f t="shared" si="25"/>
        <v>45259945.640000001</v>
      </c>
      <c r="D367" s="4">
        <f t="shared" si="26"/>
        <v>912533.3</v>
      </c>
      <c r="E367" s="4">
        <v>1705669.71</v>
      </c>
      <c r="F367" s="4"/>
      <c r="G367" s="4"/>
      <c r="H367" s="4"/>
      <c r="I367" s="4"/>
      <c r="J367" s="4"/>
      <c r="K367" s="4"/>
      <c r="L367" s="1">
        <v>6</v>
      </c>
      <c r="M367" s="4">
        <v>24061480.440000001</v>
      </c>
      <c r="N367" s="5" t="s">
        <v>1741</v>
      </c>
      <c r="O367" s="4">
        <v>18580262.190000001</v>
      </c>
      <c r="P367" s="4"/>
      <c r="Q367" s="4"/>
      <c r="R367" s="4"/>
      <c r="S367" s="4"/>
    </row>
    <row r="368" spans="1:19" hidden="1" x14ac:dyDescent="0.25">
      <c r="A368" s="31" t="s">
        <v>638</v>
      </c>
      <c r="B368" s="6" t="s">
        <v>671</v>
      </c>
      <c r="C368" s="4">
        <f t="shared" si="25"/>
        <v>42107959.719999999</v>
      </c>
      <c r="D368" s="4">
        <f t="shared" si="26"/>
        <v>848982.8</v>
      </c>
      <c r="E368" s="4">
        <v>1586883.73</v>
      </c>
      <c r="F368" s="4"/>
      <c r="G368" s="4"/>
      <c r="H368" s="4"/>
      <c r="I368" s="4"/>
      <c r="J368" s="4"/>
      <c r="K368" s="4"/>
      <c r="L368" s="1">
        <v>6</v>
      </c>
      <c r="M368" s="4">
        <v>24061480.440000001</v>
      </c>
      <c r="N368" s="5" t="s">
        <v>1741</v>
      </c>
      <c r="O368" s="4">
        <v>15610612.75</v>
      </c>
      <c r="P368" s="4"/>
      <c r="Q368" s="4"/>
      <c r="R368" s="4"/>
      <c r="S368" s="4"/>
    </row>
    <row r="369" spans="1:19" hidden="1" x14ac:dyDescent="0.25">
      <c r="A369" s="31" t="s">
        <v>640</v>
      </c>
      <c r="B369" s="6" t="s">
        <v>673</v>
      </c>
      <c r="C369" s="4">
        <f t="shared" si="25"/>
        <v>1396274.84</v>
      </c>
      <c r="D369" s="4"/>
      <c r="E369" s="4">
        <v>1396274.84</v>
      </c>
      <c r="F369" s="4"/>
      <c r="G369" s="4"/>
      <c r="H369" s="4"/>
      <c r="I369" s="4"/>
      <c r="J369" s="4"/>
      <c r="K369" s="4"/>
      <c r="L369" s="1"/>
      <c r="M369" s="4"/>
      <c r="N369" s="5"/>
      <c r="O369" s="4"/>
      <c r="P369" s="4"/>
      <c r="Q369" s="4"/>
      <c r="R369" s="4"/>
      <c r="S369" s="4"/>
    </row>
    <row r="370" spans="1:19" hidden="1" x14ac:dyDescent="0.25">
      <c r="A370" s="31" t="s">
        <v>642</v>
      </c>
      <c r="B370" s="6" t="s">
        <v>675</v>
      </c>
      <c r="C370" s="4">
        <f t="shared" si="25"/>
        <v>73716121.069999993</v>
      </c>
      <c r="D370" s="4">
        <f>ROUNDUP(SUM(F370+G370+H370+I370+J370+K370+M370+O370+P370+Q370+R370+S370)*0.0214,2)</f>
        <v>1486468.55</v>
      </c>
      <c r="E370" s="4">
        <v>2768505.65</v>
      </c>
      <c r="F370" s="4"/>
      <c r="G370" s="4">
        <v>9438167.8100000005</v>
      </c>
      <c r="H370" s="4">
        <v>5545377.4699999997</v>
      </c>
      <c r="I370" s="4">
        <v>2329715.58</v>
      </c>
      <c r="J370" s="4">
        <v>7657363.8600000003</v>
      </c>
      <c r="K370" s="4"/>
      <c r="L370" s="1">
        <v>6</v>
      </c>
      <c r="M370" s="4">
        <v>24061480.440000001</v>
      </c>
      <c r="N370" s="5"/>
      <c r="O370" s="4"/>
      <c r="P370" s="4"/>
      <c r="Q370" s="4">
        <v>20429041.710000001</v>
      </c>
      <c r="R370" s="4"/>
      <c r="S370" s="4"/>
    </row>
    <row r="371" spans="1:19" hidden="1" x14ac:dyDescent="0.25">
      <c r="A371" s="31" t="s">
        <v>644</v>
      </c>
      <c r="B371" s="6" t="s">
        <v>1932</v>
      </c>
      <c r="C371" s="4">
        <f t="shared" si="25"/>
        <v>4870863.68</v>
      </c>
      <c r="D371" s="4">
        <v>421713.86</v>
      </c>
      <c r="E371" s="4"/>
      <c r="F371" s="4"/>
      <c r="G371" s="4">
        <v>4449149.82</v>
      </c>
      <c r="H371" s="4"/>
      <c r="I371" s="4"/>
      <c r="J371" s="4"/>
      <c r="K371" s="4"/>
      <c r="L371" s="1"/>
      <c r="M371" s="4"/>
      <c r="N371" s="5"/>
      <c r="O371" s="4"/>
      <c r="P371" s="4"/>
      <c r="Q371" s="4"/>
      <c r="R371" s="4"/>
      <c r="S371" s="4"/>
    </row>
    <row r="372" spans="1:19" hidden="1" x14ac:dyDescent="0.25">
      <c r="A372" s="31" t="s">
        <v>646</v>
      </c>
      <c r="B372" s="6" t="s">
        <v>677</v>
      </c>
      <c r="C372" s="4">
        <f t="shared" si="25"/>
        <v>1012811.9</v>
      </c>
      <c r="D372" s="4"/>
      <c r="E372" s="4">
        <v>1012811.9</v>
      </c>
      <c r="F372" s="4"/>
      <c r="G372" s="4"/>
      <c r="H372" s="4"/>
      <c r="I372" s="4"/>
      <c r="J372" s="4"/>
      <c r="K372" s="4"/>
      <c r="L372" s="1"/>
      <c r="M372" s="4"/>
      <c r="N372" s="5"/>
      <c r="O372" s="4"/>
      <c r="P372" s="4"/>
      <c r="Q372" s="4"/>
      <c r="R372" s="4"/>
      <c r="S372" s="4"/>
    </row>
    <row r="373" spans="1:19" hidden="1" x14ac:dyDescent="0.25">
      <c r="A373" s="31" t="s">
        <v>648</v>
      </c>
      <c r="B373" s="6" t="s">
        <v>679</v>
      </c>
      <c r="C373" s="4">
        <f t="shared" si="25"/>
        <v>35901579.960000001</v>
      </c>
      <c r="D373" s="4">
        <f>ROUNDUP(SUM(F373+G373+H373+I373+J373+K373+M373+O373+P373+Q373+R373+S373)*0.0214,2)</f>
        <v>723849.46</v>
      </c>
      <c r="E373" s="4">
        <v>1352989.64</v>
      </c>
      <c r="F373" s="4"/>
      <c r="G373" s="4"/>
      <c r="H373" s="4"/>
      <c r="I373" s="4"/>
      <c r="J373" s="4"/>
      <c r="K373" s="4"/>
      <c r="L373" s="1">
        <v>6</v>
      </c>
      <c r="M373" s="4">
        <v>33824740.859999999</v>
      </c>
      <c r="N373" s="5"/>
      <c r="O373" s="4"/>
      <c r="P373" s="4"/>
      <c r="Q373" s="4"/>
      <c r="R373" s="4"/>
      <c r="S373" s="4"/>
    </row>
    <row r="374" spans="1:19" hidden="1" x14ac:dyDescent="0.25">
      <c r="A374" s="31" t="s">
        <v>650</v>
      </c>
      <c r="B374" s="6" t="s">
        <v>681</v>
      </c>
      <c r="C374" s="4">
        <f t="shared" si="25"/>
        <v>1897881.56</v>
      </c>
      <c r="D374" s="4"/>
      <c r="E374" s="4">
        <v>1897881.56</v>
      </c>
      <c r="F374" s="4"/>
      <c r="G374" s="4"/>
      <c r="H374" s="4"/>
      <c r="I374" s="4"/>
      <c r="J374" s="4"/>
      <c r="K374" s="4"/>
      <c r="L374" s="1"/>
      <c r="M374" s="4"/>
      <c r="N374" s="5"/>
      <c r="O374" s="4"/>
      <c r="P374" s="4"/>
      <c r="Q374" s="4"/>
      <c r="R374" s="4"/>
      <c r="S374" s="4"/>
    </row>
    <row r="375" spans="1:19" hidden="1" x14ac:dyDescent="0.25">
      <c r="A375" s="31" t="s">
        <v>652</v>
      </c>
      <c r="B375" s="6" t="s">
        <v>683</v>
      </c>
      <c r="C375" s="4">
        <f t="shared" si="25"/>
        <v>1014498.64</v>
      </c>
      <c r="D375" s="4"/>
      <c r="E375" s="4">
        <v>1014498.64</v>
      </c>
      <c r="F375" s="4"/>
      <c r="G375" s="4"/>
      <c r="H375" s="4"/>
      <c r="I375" s="4"/>
      <c r="J375" s="4"/>
      <c r="K375" s="4"/>
      <c r="L375" s="1"/>
      <c r="M375" s="4"/>
      <c r="N375" s="5"/>
      <c r="O375" s="4"/>
      <c r="P375" s="4"/>
      <c r="Q375" s="4"/>
      <c r="R375" s="4"/>
      <c r="S375" s="4"/>
    </row>
    <row r="376" spans="1:19" hidden="1" x14ac:dyDescent="0.25">
      <c r="A376" s="31" t="s">
        <v>654</v>
      </c>
      <c r="B376" s="6" t="s">
        <v>685</v>
      </c>
      <c r="C376" s="4">
        <f t="shared" si="25"/>
        <v>763098.68</v>
      </c>
      <c r="D376" s="4"/>
      <c r="E376" s="4">
        <v>763098.68</v>
      </c>
      <c r="F376" s="4"/>
      <c r="G376" s="4"/>
      <c r="H376" s="4"/>
      <c r="I376" s="4"/>
      <c r="J376" s="4"/>
      <c r="K376" s="4"/>
      <c r="L376" s="1"/>
      <c r="M376" s="4"/>
      <c r="N376" s="5"/>
      <c r="O376" s="4"/>
      <c r="P376" s="4"/>
      <c r="Q376" s="4"/>
      <c r="R376" s="4"/>
      <c r="S376" s="4"/>
    </row>
    <row r="377" spans="1:19" hidden="1" x14ac:dyDescent="0.25">
      <c r="A377" s="31" t="s">
        <v>656</v>
      </c>
      <c r="B377" s="6" t="s">
        <v>687</v>
      </c>
      <c r="C377" s="4">
        <f t="shared" ref="C377:C394" si="27">ROUNDUP(SUM(D377+E377+F377+G377+H377+I377+J377+K377+M377+O377+P377+Q377+R377+S377),2)</f>
        <v>355707.73</v>
      </c>
      <c r="D377" s="4"/>
      <c r="E377" s="4">
        <v>355707.73</v>
      </c>
      <c r="F377" s="4"/>
      <c r="G377" s="4"/>
      <c r="H377" s="4"/>
      <c r="I377" s="4"/>
      <c r="J377" s="4"/>
      <c r="K377" s="4"/>
      <c r="L377" s="1"/>
      <c r="M377" s="4"/>
      <c r="N377" s="5"/>
      <c r="O377" s="4"/>
      <c r="P377" s="4"/>
      <c r="Q377" s="4"/>
      <c r="R377" s="4"/>
      <c r="S377" s="4"/>
    </row>
    <row r="378" spans="1:19" hidden="1" x14ac:dyDescent="0.25">
      <c r="A378" s="31" t="s">
        <v>658</v>
      </c>
      <c r="B378" s="6" t="s">
        <v>689</v>
      </c>
      <c r="C378" s="4">
        <f t="shared" si="27"/>
        <v>932678.43</v>
      </c>
      <c r="D378" s="4"/>
      <c r="E378" s="4">
        <v>932678.43</v>
      </c>
      <c r="F378" s="4"/>
      <c r="G378" s="4"/>
      <c r="H378" s="4"/>
      <c r="I378" s="4"/>
      <c r="J378" s="4"/>
      <c r="K378" s="4"/>
      <c r="L378" s="1"/>
      <c r="M378" s="4"/>
      <c r="N378" s="5"/>
      <c r="O378" s="4"/>
      <c r="P378" s="4"/>
      <c r="Q378" s="4"/>
      <c r="R378" s="4"/>
      <c r="S378" s="4"/>
    </row>
    <row r="379" spans="1:19" hidden="1" x14ac:dyDescent="0.25">
      <c r="A379" s="31" t="s">
        <v>660</v>
      </c>
      <c r="B379" s="6" t="s">
        <v>691</v>
      </c>
      <c r="C379" s="4">
        <f t="shared" si="27"/>
        <v>376856.97</v>
      </c>
      <c r="D379" s="4"/>
      <c r="E379" s="4">
        <v>376856.97</v>
      </c>
      <c r="F379" s="4"/>
      <c r="G379" s="4"/>
      <c r="H379" s="4"/>
      <c r="I379" s="4"/>
      <c r="J379" s="4"/>
      <c r="K379" s="4"/>
      <c r="L379" s="1"/>
      <c r="M379" s="4"/>
      <c r="N379" s="5"/>
      <c r="O379" s="4"/>
      <c r="P379" s="4"/>
      <c r="Q379" s="4"/>
      <c r="R379" s="4"/>
      <c r="S379" s="4"/>
    </row>
    <row r="380" spans="1:19" hidden="1" x14ac:dyDescent="0.25">
      <c r="A380" s="31" t="s">
        <v>662</v>
      </c>
      <c r="B380" s="6" t="s">
        <v>693</v>
      </c>
      <c r="C380" s="4">
        <f t="shared" si="27"/>
        <v>92896857.760000005</v>
      </c>
      <c r="D380" s="4">
        <f>ROUNDUP(SUM(F380+G380+H380+I380+J380+K380+M380+O380+P380+Q380+R380+S380)*0.0214,2)</f>
        <v>1872991.11</v>
      </c>
      <c r="E380" s="4">
        <v>3500917.95</v>
      </c>
      <c r="F380" s="4"/>
      <c r="G380" s="4">
        <v>9601071.4199999999</v>
      </c>
      <c r="H380" s="4"/>
      <c r="I380" s="4"/>
      <c r="J380" s="4"/>
      <c r="K380" s="4"/>
      <c r="L380" s="1">
        <v>6</v>
      </c>
      <c r="M380" s="4">
        <v>24061480.440000001</v>
      </c>
      <c r="N380" s="5" t="s">
        <v>1741</v>
      </c>
      <c r="O380" s="4">
        <v>18580262.190000001</v>
      </c>
      <c r="P380" s="4">
        <v>10939371.58</v>
      </c>
      <c r="Q380" s="4">
        <v>24340763.07</v>
      </c>
      <c r="R380" s="4"/>
      <c r="S380" s="4"/>
    </row>
    <row r="381" spans="1:19" hidden="1" x14ac:dyDescent="0.25">
      <c r="A381" s="31" t="s">
        <v>664</v>
      </c>
      <c r="B381" s="6" t="s">
        <v>695</v>
      </c>
      <c r="C381" s="4">
        <f t="shared" si="27"/>
        <v>1011697.75</v>
      </c>
      <c r="D381" s="4"/>
      <c r="E381" s="4">
        <v>1011697.75</v>
      </c>
      <c r="F381" s="4"/>
      <c r="G381" s="4"/>
      <c r="H381" s="4"/>
      <c r="I381" s="4"/>
      <c r="J381" s="4"/>
      <c r="K381" s="4"/>
      <c r="L381" s="1"/>
      <c r="M381" s="4"/>
      <c r="N381" s="5"/>
      <c r="O381" s="4"/>
      <c r="P381" s="4"/>
      <c r="Q381" s="4"/>
      <c r="R381" s="4"/>
      <c r="S381" s="4"/>
    </row>
    <row r="382" spans="1:19" hidden="1" x14ac:dyDescent="0.25">
      <c r="A382" s="31" t="s">
        <v>666</v>
      </c>
      <c r="B382" s="6" t="s">
        <v>697</v>
      </c>
      <c r="C382" s="4">
        <f t="shared" si="27"/>
        <v>1271025.8400000001</v>
      </c>
      <c r="D382" s="4"/>
      <c r="E382" s="4">
        <v>1271025.8400000001</v>
      </c>
      <c r="F382" s="4"/>
      <c r="G382" s="4"/>
      <c r="H382" s="4"/>
      <c r="I382" s="4"/>
      <c r="J382" s="4"/>
      <c r="K382" s="4"/>
      <c r="L382" s="1"/>
      <c r="M382" s="4"/>
      <c r="N382" s="5"/>
      <c r="O382" s="4"/>
      <c r="P382" s="4"/>
      <c r="Q382" s="4"/>
      <c r="R382" s="4"/>
      <c r="S382" s="4"/>
    </row>
    <row r="383" spans="1:19" hidden="1" x14ac:dyDescent="0.25">
      <c r="A383" s="31" t="s">
        <v>668</v>
      </c>
      <c r="B383" s="6" t="s">
        <v>699</v>
      </c>
      <c r="C383" s="4">
        <f t="shared" si="27"/>
        <v>93618455.549999997</v>
      </c>
      <c r="D383" s="4">
        <f>ROUNDUP(SUM(F383+G383+H383+I383+J383+K383+M383+O383+P383+Q383+R383+S383)*0.0214,2)</f>
        <v>1887540</v>
      </c>
      <c r="E383" s="4">
        <v>3528112.14</v>
      </c>
      <c r="F383" s="4"/>
      <c r="G383" s="4">
        <v>9517557.9299999997</v>
      </c>
      <c r="H383" s="4"/>
      <c r="I383" s="4"/>
      <c r="J383" s="4">
        <v>3873742.2399999998</v>
      </c>
      <c r="K383" s="4"/>
      <c r="L383" s="1">
        <v>6</v>
      </c>
      <c r="M383" s="4">
        <v>24061480.440000001</v>
      </c>
      <c r="N383" s="5" t="s">
        <v>1741</v>
      </c>
      <c r="O383" s="4">
        <v>18580262.190000001</v>
      </c>
      <c r="P383" s="4">
        <v>10939371.58</v>
      </c>
      <c r="Q383" s="4">
        <v>21230389.030000001</v>
      </c>
      <c r="R383" s="4"/>
      <c r="S383" s="4"/>
    </row>
    <row r="384" spans="1:19" hidden="1" x14ac:dyDescent="0.25">
      <c r="A384" s="31" t="s">
        <v>670</v>
      </c>
      <c r="B384" s="6" t="s">
        <v>701</v>
      </c>
      <c r="C384" s="4">
        <f t="shared" si="27"/>
        <v>47124956.82</v>
      </c>
      <c r="D384" s="4">
        <f>ROUNDUP(SUM(F384+G384+H384+I384+J384+K384+M384+O384+P384+Q384+R384+S384)*0.0214,2)</f>
        <v>950135.75</v>
      </c>
      <c r="E384" s="4">
        <v>1775954.66</v>
      </c>
      <c r="F384" s="4"/>
      <c r="G384" s="4"/>
      <c r="H384" s="4"/>
      <c r="I384" s="4"/>
      <c r="J384" s="4"/>
      <c r="K384" s="4"/>
      <c r="L384" s="1">
        <v>6</v>
      </c>
      <c r="M384" s="4">
        <v>24061480.440000001</v>
      </c>
      <c r="N384" s="5"/>
      <c r="O384" s="4"/>
      <c r="P384" s="4"/>
      <c r="Q384" s="4">
        <v>20337385.970000003</v>
      </c>
      <c r="R384" s="4"/>
      <c r="S384" s="4"/>
    </row>
    <row r="385" spans="1:19" hidden="1" x14ac:dyDescent="0.25">
      <c r="A385" s="31" t="s">
        <v>672</v>
      </c>
      <c r="B385" s="6" t="s">
        <v>703</v>
      </c>
      <c r="C385" s="4">
        <f t="shared" si="27"/>
        <v>691232.48</v>
      </c>
      <c r="D385" s="4"/>
      <c r="E385" s="4">
        <v>691232.48</v>
      </c>
      <c r="F385" s="4"/>
      <c r="G385" s="4"/>
      <c r="H385" s="4"/>
      <c r="I385" s="4"/>
      <c r="J385" s="4"/>
      <c r="K385" s="4"/>
      <c r="L385" s="1"/>
      <c r="M385" s="4"/>
      <c r="N385" s="5"/>
      <c r="O385" s="4"/>
      <c r="P385" s="4"/>
      <c r="Q385" s="4"/>
      <c r="R385" s="4"/>
      <c r="S385" s="4"/>
    </row>
    <row r="386" spans="1:19" hidden="1" x14ac:dyDescent="0.25">
      <c r="A386" s="31" t="s">
        <v>674</v>
      </c>
      <c r="B386" s="6" t="s">
        <v>705</v>
      </c>
      <c r="C386" s="4">
        <f t="shared" si="27"/>
        <v>1081385.04</v>
      </c>
      <c r="D386" s="4"/>
      <c r="E386" s="4">
        <v>1081385.04</v>
      </c>
      <c r="F386" s="4"/>
      <c r="G386" s="4"/>
      <c r="H386" s="4"/>
      <c r="I386" s="4"/>
      <c r="J386" s="4"/>
      <c r="K386" s="4"/>
      <c r="L386" s="1"/>
      <c r="M386" s="4"/>
      <c r="N386" s="5"/>
      <c r="O386" s="4"/>
      <c r="P386" s="4"/>
      <c r="Q386" s="4"/>
      <c r="R386" s="4"/>
      <c r="S386" s="4"/>
    </row>
    <row r="387" spans="1:19" hidden="1" x14ac:dyDescent="0.25">
      <c r="A387" s="31" t="s">
        <v>676</v>
      </c>
      <c r="B387" s="6" t="s">
        <v>707</v>
      </c>
      <c r="C387" s="4">
        <f t="shared" si="27"/>
        <v>58598035.549999997</v>
      </c>
      <c r="D387" s="4">
        <f>ROUNDUP(SUM(F387+G387+H387+I387+J387+K387+M387+O387+P387+Q387+R387+S387)*0.0214,2)</f>
        <v>1181456.53</v>
      </c>
      <c r="E387" s="4">
        <v>2208329.9699999997</v>
      </c>
      <c r="F387" s="4"/>
      <c r="G387" s="4"/>
      <c r="H387" s="4"/>
      <c r="I387" s="4"/>
      <c r="J387" s="4"/>
      <c r="K387" s="4"/>
      <c r="L387" s="1">
        <v>6</v>
      </c>
      <c r="M387" s="4">
        <v>33824740.859999999</v>
      </c>
      <c r="N387" s="5"/>
      <c r="O387" s="4"/>
      <c r="P387" s="4">
        <v>3945470.57</v>
      </c>
      <c r="Q387" s="4">
        <v>17438037.620000001</v>
      </c>
      <c r="R387" s="4"/>
      <c r="S387" s="4"/>
    </row>
    <row r="388" spans="1:19" hidden="1" x14ac:dyDescent="0.25">
      <c r="A388" s="31" t="s">
        <v>678</v>
      </c>
      <c r="B388" s="6" t="s">
        <v>709</v>
      </c>
      <c r="C388" s="4">
        <f t="shared" si="27"/>
        <v>35901579.960000001</v>
      </c>
      <c r="D388" s="4">
        <f>ROUNDUP(SUM(F388+G388+H388+I388+J388+K388+M388+O388+P388+Q388+R388+S388)*0.0214,2)</f>
        <v>723849.46</v>
      </c>
      <c r="E388" s="4">
        <v>1352989.64</v>
      </c>
      <c r="F388" s="4"/>
      <c r="G388" s="4"/>
      <c r="H388" s="4"/>
      <c r="I388" s="4"/>
      <c r="J388" s="4"/>
      <c r="K388" s="4"/>
      <c r="L388" s="1">
        <v>6</v>
      </c>
      <c r="M388" s="4">
        <v>33824740.859999999</v>
      </c>
      <c r="N388" s="5"/>
      <c r="O388" s="4"/>
      <c r="P388" s="4"/>
      <c r="Q388" s="4"/>
      <c r="R388" s="4"/>
      <c r="S388" s="4"/>
    </row>
    <row r="389" spans="1:19" hidden="1" x14ac:dyDescent="0.25">
      <c r="A389" s="31" t="s">
        <v>680</v>
      </c>
      <c r="B389" s="6" t="s">
        <v>711</v>
      </c>
      <c r="C389" s="4">
        <f t="shared" si="27"/>
        <v>35901579.960000001</v>
      </c>
      <c r="D389" s="4">
        <f>ROUNDUP(SUM(F389+G389+H389+I389+J389+K389+M389+O389+P389+Q389+R389+S389)*0.0214,2)</f>
        <v>723849.46</v>
      </c>
      <c r="E389" s="4">
        <v>1352989.64</v>
      </c>
      <c r="F389" s="4"/>
      <c r="G389" s="4"/>
      <c r="H389" s="4"/>
      <c r="I389" s="4"/>
      <c r="J389" s="4"/>
      <c r="K389" s="4"/>
      <c r="L389" s="1">
        <v>6</v>
      </c>
      <c r="M389" s="4">
        <v>33824740.859999999</v>
      </c>
      <c r="N389" s="5"/>
      <c r="O389" s="4"/>
      <c r="P389" s="4"/>
      <c r="Q389" s="4"/>
      <c r="R389" s="4"/>
      <c r="S389" s="4"/>
    </row>
    <row r="390" spans="1:19" hidden="1" x14ac:dyDescent="0.25">
      <c r="A390" s="31" t="s">
        <v>682</v>
      </c>
      <c r="B390" s="6" t="s">
        <v>713</v>
      </c>
      <c r="C390" s="4">
        <f t="shared" si="27"/>
        <v>35901579.960000001</v>
      </c>
      <c r="D390" s="4">
        <f>ROUNDUP(SUM(F390+G390+H390+I390+J390+K390+M390+O390+P390+Q390+R390+S390)*0.0214,2)</f>
        <v>723849.46</v>
      </c>
      <c r="E390" s="4">
        <v>1352989.64</v>
      </c>
      <c r="F390" s="4"/>
      <c r="G390" s="4"/>
      <c r="H390" s="4"/>
      <c r="I390" s="4"/>
      <c r="J390" s="4"/>
      <c r="K390" s="4"/>
      <c r="L390" s="1">
        <v>6</v>
      </c>
      <c r="M390" s="4">
        <v>33824740.859999999</v>
      </c>
      <c r="N390" s="5"/>
      <c r="O390" s="4"/>
      <c r="P390" s="4"/>
      <c r="Q390" s="4"/>
      <c r="R390" s="4"/>
      <c r="S390" s="4"/>
    </row>
    <row r="391" spans="1:19" hidden="1" x14ac:dyDescent="0.25">
      <c r="A391" s="31" t="s">
        <v>684</v>
      </c>
      <c r="B391" s="6" t="s">
        <v>715</v>
      </c>
      <c r="C391" s="4">
        <f t="shared" si="27"/>
        <v>1070540.81</v>
      </c>
      <c r="D391" s="4"/>
      <c r="E391" s="4">
        <v>1070540.81</v>
      </c>
      <c r="F391" s="4"/>
      <c r="G391" s="4"/>
      <c r="H391" s="4"/>
      <c r="I391" s="4"/>
      <c r="J391" s="4"/>
      <c r="K391" s="4"/>
      <c r="L391" s="1"/>
      <c r="M391" s="4"/>
      <c r="N391" s="5"/>
      <c r="O391" s="4"/>
      <c r="P391" s="4"/>
      <c r="Q391" s="4"/>
      <c r="R391" s="4"/>
      <c r="S391" s="4"/>
    </row>
    <row r="392" spans="1:19" hidden="1" x14ac:dyDescent="0.25">
      <c r="A392" s="31" t="s">
        <v>686</v>
      </c>
      <c r="B392" s="6" t="s">
        <v>717</v>
      </c>
      <c r="C392" s="4">
        <f t="shared" si="27"/>
        <v>17025903.57</v>
      </c>
      <c r="D392" s="4">
        <f>ROUNDUP(SUM(F392+G392+H392+I392+J392+K392+M392+O392+P392+Q392+R392+S392)*0.0214,2)</f>
        <v>343277.13</v>
      </c>
      <c r="E392" s="4">
        <v>641639.48</v>
      </c>
      <c r="F392" s="4"/>
      <c r="G392" s="4"/>
      <c r="H392" s="4"/>
      <c r="I392" s="4"/>
      <c r="J392" s="4"/>
      <c r="K392" s="4"/>
      <c r="L392" s="1">
        <v>4</v>
      </c>
      <c r="M392" s="4">
        <v>16040986.960000001</v>
      </c>
      <c r="N392" s="5"/>
      <c r="O392" s="4"/>
      <c r="P392" s="4"/>
      <c r="Q392" s="4"/>
      <c r="R392" s="4"/>
      <c r="S392" s="4"/>
    </row>
    <row r="393" spans="1:19" hidden="1" x14ac:dyDescent="0.25">
      <c r="A393" s="31" t="s">
        <v>688</v>
      </c>
      <c r="B393" s="6" t="s">
        <v>719</v>
      </c>
      <c r="C393" s="4">
        <f t="shared" si="27"/>
        <v>1016356.9400000001</v>
      </c>
      <c r="D393" s="4"/>
      <c r="E393" s="4">
        <v>1016356.9319999999</v>
      </c>
      <c r="F393" s="4"/>
      <c r="G393" s="4"/>
      <c r="H393" s="4"/>
      <c r="I393" s="4"/>
      <c r="J393" s="4"/>
      <c r="K393" s="4"/>
      <c r="L393" s="1"/>
      <c r="M393" s="4"/>
      <c r="N393" s="5"/>
      <c r="O393" s="4"/>
      <c r="P393" s="4"/>
      <c r="Q393" s="4"/>
      <c r="R393" s="4"/>
      <c r="S393" s="4"/>
    </row>
    <row r="394" spans="1:19" hidden="1" x14ac:dyDescent="0.25">
      <c r="A394" s="31" t="s">
        <v>690</v>
      </c>
      <c r="B394" s="7" t="s">
        <v>721</v>
      </c>
      <c r="C394" s="4">
        <f t="shared" si="27"/>
        <v>506916.82</v>
      </c>
      <c r="D394" s="4"/>
      <c r="E394" s="4">
        <v>506916.82</v>
      </c>
      <c r="F394" s="4"/>
      <c r="G394" s="4"/>
      <c r="H394" s="4"/>
      <c r="I394" s="4"/>
      <c r="J394" s="4"/>
      <c r="K394" s="4"/>
      <c r="L394" s="1"/>
      <c r="M394" s="4"/>
      <c r="N394" s="5"/>
      <c r="O394" s="4"/>
      <c r="P394" s="4"/>
      <c r="Q394" s="4"/>
      <c r="R394" s="4"/>
      <c r="S394" s="4"/>
    </row>
    <row r="395" spans="1:19" hidden="1" x14ac:dyDescent="0.25">
      <c r="A395" s="47" t="s">
        <v>2013</v>
      </c>
      <c r="B395" s="47"/>
      <c r="C395" s="2">
        <f t="shared" ref="C395:M395" si="28">SUM(C293:C394)</f>
        <v>1556860174.1300001</v>
      </c>
      <c r="D395" s="2">
        <f t="shared" si="28"/>
        <v>31398064.230000004</v>
      </c>
      <c r="E395" s="2">
        <f t="shared" si="28"/>
        <v>119975965.91560005</v>
      </c>
      <c r="F395" s="2">
        <f t="shared" si="28"/>
        <v>33451938.510000005</v>
      </c>
      <c r="G395" s="2">
        <f t="shared" si="28"/>
        <v>106678847.66</v>
      </c>
      <c r="H395" s="2">
        <f t="shared" si="28"/>
        <v>25004666.941</v>
      </c>
      <c r="I395" s="2">
        <f t="shared" si="28"/>
        <v>11275494.282</v>
      </c>
      <c r="J395" s="2">
        <f t="shared" si="28"/>
        <v>46999535.932000004</v>
      </c>
      <c r="K395" s="2">
        <f t="shared" si="28"/>
        <v>0</v>
      </c>
      <c r="L395" s="17">
        <f t="shared" si="28"/>
        <v>160</v>
      </c>
      <c r="M395" s="2">
        <f t="shared" si="28"/>
        <v>742526502.74000025</v>
      </c>
      <c r="N395" s="2" t="s">
        <v>1742</v>
      </c>
      <c r="O395" s="2">
        <f>SUM(O293:O394)</f>
        <v>128872367.67</v>
      </c>
      <c r="P395" s="2">
        <f>SUM(P293:P394)</f>
        <v>75853506.50999999</v>
      </c>
      <c r="Q395" s="2">
        <f>SUM(Q293:Q394)</f>
        <v>234023870.61999997</v>
      </c>
      <c r="R395" s="2">
        <f>SUM(R293:R394)</f>
        <v>0</v>
      </c>
      <c r="S395" s="2">
        <f>SUM(S293:S394)</f>
        <v>0</v>
      </c>
    </row>
    <row r="396" spans="1:19" hidden="1" x14ac:dyDescent="0.25">
      <c r="A396" s="48" t="s">
        <v>1807</v>
      </c>
      <c r="B396" s="48"/>
      <c r="C396" s="48"/>
      <c r="D396" s="2"/>
      <c r="E396" s="4"/>
      <c r="F396" s="2"/>
      <c r="G396" s="2"/>
      <c r="H396" s="2"/>
      <c r="I396" s="2"/>
      <c r="J396" s="2"/>
      <c r="K396" s="2"/>
      <c r="L396" s="17"/>
      <c r="M396" s="2"/>
      <c r="N396" s="3"/>
      <c r="O396" s="2"/>
      <c r="P396" s="2"/>
      <c r="Q396" s="2"/>
      <c r="R396" s="2"/>
      <c r="S396" s="2"/>
    </row>
    <row r="397" spans="1:19" hidden="1" x14ac:dyDescent="0.25">
      <c r="A397" s="31" t="s">
        <v>692</v>
      </c>
      <c r="B397" s="6" t="s">
        <v>1828</v>
      </c>
      <c r="C397" s="4">
        <f t="shared" ref="C397:C410" si="29">ROUNDUP(SUM(D397+E397+F397+G397+H397+I397+J397+K397+M397+O397+P397+Q397+R397+S397),2)</f>
        <v>19766145.050000001</v>
      </c>
      <c r="D397" s="2"/>
      <c r="E397" s="4">
        <v>760236.34800000011</v>
      </c>
      <c r="F397" s="2"/>
      <c r="G397" s="2"/>
      <c r="H397" s="2"/>
      <c r="I397" s="2"/>
      <c r="J397" s="2"/>
      <c r="K397" s="2"/>
      <c r="L397" s="17">
        <v>5</v>
      </c>
      <c r="M397" s="4">
        <v>19005908.700000003</v>
      </c>
      <c r="N397" s="3"/>
      <c r="O397" s="2"/>
      <c r="P397" s="2"/>
      <c r="Q397" s="2"/>
      <c r="R397" s="2"/>
      <c r="S397" s="2"/>
    </row>
    <row r="398" spans="1:19" hidden="1" x14ac:dyDescent="0.25">
      <c r="A398" s="31" t="s">
        <v>694</v>
      </c>
      <c r="B398" s="6" t="s">
        <v>723</v>
      </c>
      <c r="C398" s="4">
        <f t="shared" si="29"/>
        <v>129414.56</v>
      </c>
      <c r="D398" s="4"/>
      <c r="E398" s="4">
        <v>129414.55480000001</v>
      </c>
      <c r="F398" s="4"/>
      <c r="G398" s="4"/>
      <c r="H398" s="4"/>
      <c r="I398" s="4"/>
      <c r="J398" s="4"/>
      <c r="K398" s="4"/>
      <c r="L398" s="1"/>
      <c r="M398" s="4"/>
      <c r="N398" s="5"/>
      <c r="O398" s="4"/>
      <c r="P398" s="4"/>
      <c r="Q398" s="4"/>
      <c r="R398" s="4"/>
      <c r="S398" s="4"/>
    </row>
    <row r="399" spans="1:19" hidden="1" x14ac:dyDescent="0.25">
      <c r="A399" s="31" t="s">
        <v>696</v>
      </c>
      <c r="B399" s="6" t="s">
        <v>725</v>
      </c>
      <c r="C399" s="4">
        <f t="shared" si="29"/>
        <v>192284.33000000002</v>
      </c>
      <c r="D399" s="4"/>
      <c r="E399" s="4">
        <v>192284.32680000001</v>
      </c>
      <c r="F399" s="4"/>
      <c r="G399" s="4"/>
      <c r="H399" s="4"/>
      <c r="I399" s="4"/>
      <c r="J399" s="4"/>
      <c r="K399" s="4"/>
      <c r="L399" s="1"/>
      <c r="M399" s="4"/>
      <c r="N399" s="5"/>
      <c r="O399" s="4"/>
      <c r="P399" s="4"/>
      <c r="Q399" s="4"/>
      <c r="R399" s="4"/>
      <c r="S399" s="4"/>
    </row>
    <row r="400" spans="1:19" hidden="1" x14ac:dyDescent="0.25">
      <c r="A400" s="31" t="s">
        <v>698</v>
      </c>
      <c r="B400" s="6" t="s">
        <v>727</v>
      </c>
      <c r="C400" s="4">
        <f t="shared" si="29"/>
        <v>798274.22</v>
      </c>
      <c r="D400" s="4"/>
      <c r="E400" s="4">
        <v>798274.2132</v>
      </c>
      <c r="F400" s="4"/>
      <c r="G400" s="4"/>
      <c r="H400" s="4"/>
      <c r="I400" s="4"/>
      <c r="J400" s="4"/>
      <c r="K400" s="4"/>
      <c r="L400" s="1"/>
      <c r="M400" s="4"/>
      <c r="N400" s="5"/>
      <c r="O400" s="4"/>
      <c r="P400" s="4"/>
      <c r="Q400" s="4"/>
      <c r="R400" s="4"/>
      <c r="S400" s="4"/>
    </row>
    <row r="401" spans="1:19" hidden="1" x14ac:dyDescent="0.25">
      <c r="A401" s="31" t="s">
        <v>700</v>
      </c>
      <c r="B401" s="6" t="s">
        <v>729</v>
      </c>
      <c r="C401" s="4">
        <f t="shared" si="29"/>
        <v>105438.43999999999</v>
      </c>
      <c r="D401" s="4"/>
      <c r="E401" s="4">
        <v>105438.4376</v>
      </c>
      <c r="F401" s="4"/>
      <c r="G401" s="4"/>
      <c r="H401" s="4"/>
      <c r="I401" s="4"/>
      <c r="J401" s="4"/>
      <c r="K401" s="4"/>
      <c r="L401" s="1"/>
      <c r="M401" s="4"/>
      <c r="N401" s="5"/>
      <c r="O401" s="4"/>
      <c r="P401" s="4"/>
      <c r="Q401" s="4"/>
      <c r="R401" s="4"/>
      <c r="S401" s="4"/>
    </row>
    <row r="402" spans="1:19" hidden="1" x14ac:dyDescent="0.25">
      <c r="A402" s="31" t="s">
        <v>702</v>
      </c>
      <c r="B402" s="6" t="s">
        <v>731</v>
      </c>
      <c r="C402" s="4">
        <f t="shared" si="29"/>
        <v>515165.38</v>
      </c>
      <c r="D402" s="4"/>
      <c r="E402" s="4">
        <v>515165.37119999999</v>
      </c>
      <c r="F402" s="4"/>
      <c r="G402" s="4"/>
      <c r="H402" s="4"/>
      <c r="I402" s="4"/>
      <c r="J402" s="4"/>
      <c r="K402" s="4"/>
      <c r="L402" s="1"/>
      <c r="M402" s="4"/>
      <c r="N402" s="5"/>
      <c r="O402" s="4"/>
      <c r="P402" s="4"/>
      <c r="Q402" s="4"/>
      <c r="R402" s="4"/>
      <c r="S402" s="4"/>
    </row>
    <row r="403" spans="1:19" hidden="1" x14ac:dyDescent="0.25">
      <c r="A403" s="31" t="s">
        <v>704</v>
      </c>
      <c r="B403" s="6" t="s">
        <v>733</v>
      </c>
      <c r="C403" s="4">
        <f t="shared" si="29"/>
        <v>354344.15</v>
      </c>
      <c r="D403" s="4"/>
      <c r="E403" s="4">
        <v>354344.14440000005</v>
      </c>
      <c r="F403" s="4"/>
      <c r="G403" s="4"/>
      <c r="H403" s="4"/>
      <c r="I403" s="4"/>
      <c r="J403" s="4"/>
      <c r="K403" s="4"/>
      <c r="L403" s="1"/>
      <c r="M403" s="4"/>
      <c r="N403" s="5"/>
      <c r="O403" s="4"/>
      <c r="P403" s="4"/>
      <c r="Q403" s="4"/>
      <c r="R403" s="4"/>
      <c r="S403" s="4"/>
    </row>
    <row r="404" spans="1:19" hidden="1" x14ac:dyDescent="0.25">
      <c r="A404" s="31" t="s">
        <v>706</v>
      </c>
      <c r="B404" s="6" t="s">
        <v>735</v>
      </c>
      <c r="C404" s="4">
        <f t="shared" si="29"/>
        <v>507743.36</v>
      </c>
      <c r="D404" s="4"/>
      <c r="E404" s="4">
        <v>507743.35080000007</v>
      </c>
      <c r="F404" s="4"/>
      <c r="G404" s="4"/>
      <c r="H404" s="4"/>
      <c r="I404" s="4"/>
      <c r="J404" s="4"/>
      <c r="K404" s="4"/>
      <c r="L404" s="1"/>
      <c r="M404" s="4"/>
      <c r="N404" s="5"/>
      <c r="O404" s="4"/>
      <c r="P404" s="4"/>
      <c r="Q404" s="4"/>
      <c r="R404" s="4"/>
      <c r="S404" s="4"/>
    </row>
    <row r="405" spans="1:19" hidden="1" x14ac:dyDescent="0.25">
      <c r="A405" s="31" t="s">
        <v>708</v>
      </c>
      <c r="B405" s="6" t="s">
        <v>737</v>
      </c>
      <c r="C405" s="4">
        <f t="shared" si="29"/>
        <v>514791.01</v>
      </c>
      <c r="D405" s="4"/>
      <c r="E405" s="4">
        <v>514791.00480000005</v>
      </c>
      <c r="F405" s="4"/>
      <c r="G405" s="4"/>
      <c r="H405" s="4"/>
      <c r="I405" s="4"/>
      <c r="J405" s="4"/>
      <c r="K405" s="4"/>
      <c r="L405" s="1"/>
      <c r="M405" s="4"/>
      <c r="N405" s="5"/>
      <c r="O405" s="4"/>
      <c r="P405" s="4"/>
      <c r="Q405" s="4"/>
      <c r="R405" s="4"/>
      <c r="S405" s="4"/>
    </row>
    <row r="406" spans="1:19" hidden="1" x14ac:dyDescent="0.25">
      <c r="A406" s="31" t="s">
        <v>710</v>
      </c>
      <c r="B406" s="6" t="s">
        <v>739</v>
      </c>
      <c r="C406" s="4">
        <f t="shared" si="29"/>
        <v>133660.40000000002</v>
      </c>
      <c r="D406" s="4"/>
      <c r="E406" s="4">
        <v>133660.39119999998</v>
      </c>
      <c r="F406" s="4"/>
      <c r="G406" s="4"/>
      <c r="H406" s="4"/>
      <c r="I406" s="4"/>
      <c r="J406" s="4"/>
      <c r="K406" s="4"/>
      <c r="L406" s="1"/>
      <c r="M406" s="4"/>
      <c r="N406" s="5"/>
      <c r="O406" s="4"/>
      <c r="P406" s="4"/>
      <c r="Q406" s="4"/>
      <c r="R406" s="4"/>
      <c r="S406" s="4"/>
    </row>
    <row r="407" spans="1:19" hidden="1" x14ac:dyDescent="0.25">
      <c r="A407" s="31" t="s">
        <v>712</v>
      </c>
      <c r="B407" s="6" t="s">
        <v>741</v>
      </c>
      <c r="C407" s="4">
        <f t="shared" si="29"/>
        <v>445775.77</v>
      </c>
      <c r="D407" s="4"/>
      <c r="E407" s="4">
        <v>445775.76840000006</v>
      </c>
      <c r="F407" s="4"/>
      <c r="G407" s="4"/>
      <c r="H407" s="4"/>
      <c r="I407" s="4"/>
      <c r="J407" s="4"/>
      <c r="K407" s="4"/>
      <c r="L407" s="1"/>
      <c r="M407" s="4"/>
      <c r="N407" s="5"/>
      <c r="O407" s="4"/>
      <c r="P407" s="4"/>
      <c r="Q407" s="4"/>
      <c r="R407" s="4"/>
      <c r="S407" s="4"/>
    </row>
    <row r="408" spans="1:19" hidden="1" x14ac:dyDescent="0.25">
      <c r="A408" s="31" t="s">
        <v>714</v>
      </c>
      <c r="B408" s="6" t="s">
        <v>743</v>
      </c>
      <c r="C408" s="4">
        <f t="shared" si="29"/>
        <v>402232.96</v>
      </c>
      <c r="D408" s="4"/>
      <c r="E408" s="4">
        <v>402232.95279999997</v>
      </c>
      <c r="F408" s="4"/>
      <c r="G408" s="4"/>
      <c r="H408" s="4"/>
      <c r="I408" s="4"/>
      <c r="J408" s="4"/>
      <c r="K408" s="4"/>
      <c r="L408" s="1"/>
      <c r="M408" s="4"/>
      <c r="N408" s="5"/>
      <c r="O408" s="4"/>
      <c r="P408" s="4"/>
      <c r="Q408" s="4"/>
      <c r="R408" s="4"/>
      <c r="S408" s="4"/>
    </row>
    <row r="409" spans="1:19" hidden="1" x14ac:dyDescent="0.25">
      <c r="A409" s="31" t="s">
        <v>716</v>
      </c>
      <c r="B409" s="6" t="s">
        <v>745</v>
      </c>
      <c r="C409" s="4">
        <f t="shared" si="29"/>
        <v>2118931.5299999998</v>
      </c>
      <c r="D409" s="4"/>
      <c r="E409" s="4">
        <v>2118931.5248000002</v>
      </c>
      <c r="F409" s="4"/>
      <c r="G409" s="4"/>
      <c r="H409" s="4"/>
      <c r="I409" s="4"/>
      <c r="J409" s="4"/>
      <c r="K409" s="4"/>
      <c r="L409" s="1"/>
      <c r="M409" s="4"/>
      <c r="N409" s="5"/>
      <c r="O409" s="4"/>
      <c r="P409" s="4"/>
      <c r="Q409" s="4"/>
      <c r="R409" s="4"/>
      <c r="S409" s="4"/>
    </row>
    <row r="410" spans="1:19" hidden="1" x14ac:dyDescent="0.25">
      <c r="A410" s="31" t="s">
        <v>718</v>
      </c>
      <c r="B410" s="6" t="s">
        <v>747</v>
      </c>
      <c r="C410" s="4">
        <f t="shared" si="29"/>
        <v>189664.03</v>
      </c>
      <c r="D410" s="4"/>
      <c r="E410" s="4">
        <v>189664.02880000003</v>
      </c>
      <c r="F410" s="4"/>
      <c r="G410" s="4"/>
      <c r="H410" s="4"/>
      <c r="I410" s="4"/>
      <c r="J410" s="4"/>
      <c r="K410" s="4"/>
      <c r="L410" s="1"/>
      <c r="M410" s="4"/>
      <c r="N410" s="5"/>
      <c r="O410" s="4"/>
      <c r="P410" s="4"/>
      <c r="Q410" s="4"/>
      <c r="R410" s="4"/>
      <c r="S410" s="4"/>
    </row>
    <row r="411" spans="1:19" ht="30.75" hidden="1" customHeight="1" x14ac:dyDescent="0.25">
      <c r="A411" s="50" t="s">
        <v>2014</v>
      </c>
      <c r="B411" s="51"/>
      <c r="C411" s="2">
        <f t="shared" ref="C411:S411" si="30">SUM(C397:C410)</f>
        <v>26173865.189999998</v>
      </c>
      <c r="D411" s="2">
        <f t="shared" si="30"/>
        <v>0</v>
      </c>
      <c r="E411" s="2">
        <f t="shared" si="30"/>
        <v>7167956.4176000012</v>
      </c>
      <c r="F411" s="2">
        <f t="shared" si="30"/>
        <v>0</v>
      </c>
      <c r="G411" s="2">
        <f t="shared" si="30"/>
        <v>0</v>
      </c>
      <c r="H411" s="2">
        <f t="shared" si="30"/>
        <v>0</v>
      </c>
      <c r="I411" s="2">
        <f t="shared" si="30"/>
        <v>0</v>
      </c>
      <c r="J411" s="2">
        <f t="shared" si="30"/>
        <v>0</v>
      </c>
      <c r="K411" s="2">
        <f t="shared" si="30"/>
        <v>0</v>
      </c>
      <c r="L411" s="2">
        <f t="shared" si="30"/>
        <v>5</v>
      </c>
      <c r="M411" s="2">
        <f t="shared" si="30"/>
        <v>19005908.700000003</v>
      </c>
      <c r="N411" s="2">
        <f t="shared" si="30"/>
        <v>0</v>
      </c>
      <c r="O411" s="2">
        <f t="shared" si="30"/>
        <v>0</v>
      </c>
      <c r="P411" s="2">
        <f t="shared" si="30"/>
        <v>0</v>
      </c>
      <c r="Q411" s="2">
        <f t="shared" si="30"/>
        <v>0</v>
      </c>
      <c r="R411" s="2">
        <f t="shared" si="30"/>
        <v>0</v>
      </c>
      <c r="S411" s="2">
        <f t="shared" si="30"/>
        <v>0</v>
      </c>
    </row>
    <row r="412" spans="1:19" ht="15" hidden="1" customHeight="1" x14ac:dyDescent="0.25">
      <c r="A412" s="52" t="s">
        <v>2015</v>
      </c>
      <c r="B412" s="53"/>
      <c r="C412" s="54"/>
      <c r="D412" s="2"/>
      <c r="E412" s="2"/>
      <c r="F412" s="2"/>
      <c r="G412" s="2"/>
      <c r="H412" s="2"/>
      <c r="I412" s="2"/>
      <c r="J412" s="2"/>
      <c r="K412" s="2"/>
      <c r="L412" s="17"/>
      <c r="M412" s="2"/>
      <c r="N412" s="3"/>
      <c r="O412" s="2"/>
      <c r="P412" s="2"/>
      <c r="Q412" s="2"/>
      <c r="R412" s="2"/>
      <c r="S412" s="2"/>
    </row>
    <row r="413" spans="1:19" hidden="1" x14ac:dyDescent="0.25">
      <c r="A413" s="31" t="s">
        <v>720</v>
      </c>
      <c r="B413" s="6" t="s">
        <v>749</v>
      </c>
      <c r="C413" s="4">
        <f t="shared" ref="C413:C455" si="31">ROUNDUP(SUM(D413+E413+F413+G413+H413+I413+J413+K413+M413+O413+P413+Q413+R413+S413),2)</f>
        <v>1174573.4099999999</v>
      </c>
      <c r="D413" s="4"/>
      <c r="E413" s="4">
        <v>1174573.4099999999</v>
      </c>
      <c r="F413" s="4"/>
      <c r="G413" s="4"/>
      <c r="H413" s="4"/>
      <c r="I413" s="4"/>
      <c r="J413" s="4"/>
      <c r="K413" s="4"/>
      <c r="L413" s="1"/>
      <c r="M413" s="4"/>
      <c r="N413" s="5"/>
      <c r="O413" s="4"/>
      <c r="P413" s="4"/>
      <c r="Q413" s="4"/>
      <c r="R413" s="4"/>
      <c r="S413" s="4"/>
    </row>
    <row r="414" spans="1:19" hidden="1" x14ac:dyDescent="0.25">
      <c r="A414" s="31" t="s">
        <v>722</v>
      </c>
      <c r="B414" s="6" t="s">
        <v>751</v>
      </c>
      <c r="C414" s="4">
        <f t="shared" si="31"/>
        <v>1175768.75</v>
      </c>
      <c r="D414" s="4"/>
      <c r="E414" s="4">
        <v>1175768.75</v>
      </c>
      <c r="F414" s="4"/>
      <c r="G414" s="4"/>
      <c r="H414" s="4"/>
      <c r="I414" s="4"/>
      <c r="J414" s="4"/>
      <c r="K414" s="4"/>
      <c r="L414" s="1"/>
      <c r="M414" s="4"/>
      <c r="N414" s="5"/>
      <c r="O414" s="4"/>
      <c r="P414" s="4"/>
      <c r="Q414" s="4"/>
      <c r="R414" s="4"/>
      <c r="S414" s="4"/>
    </row>
    <row r="415" spans="1:19" hidden="1" x14ac:dyDescent="0.25">
      <c r="A415" s="31" t="s">
        <v>724</v>
      </c>
      <c r="B415" s="6" t="s">
        <v>753</v>
      </c>
      <c r="C415" s="4">
        <f t="shared" si="31"/>
        <v>1253853.3400000001</v>
      </c>
      <c r="D415" s="4"/>
      <c r="E415" s="4">
        <v>1253853.3400000001</v>
      </c>
      <c r="F415" s="4"/>
      <c r="G415" s="4"/>
      <c r="H415" s="4"/>
      <c r="I415" s="4"/>
      <c r="J415" s="4"/>
      <c r="K415" s="4"/>
      <c r="L415" s="1"/>
      <c r="M415" s="4"/>
      <c r="N415" s="5"/>
      <c r="O415" s="4"/>
      <c r="P415" s="4"/>
      <c r="Q415" s="4"/>
      <c r="R415" s="4"/>
      <c r="S415" s="4"/>
    </row>
    <row r="416" spans="1:19" hidden="1" x14ac:dyDescent="0.25">
      <c r="A416" s="31" t="s">
        <v>726</v>
      </c>
      <c r="B416" s="6" t="s">
        <v>755</v>
      </c>
      <c r="C416" s="4">
        <f t="shared" si="31"/>
        <v>107832.66</v>
      </c>
      <c r="D416" s="4"/>
      <c r="E416" s="4">
        <v>107832.65999999999</v>
      </c>
      <c r="F416" s="4"/>
      <c r="G416" s="4"/>
      <c r="H416" s="4"/>
      <c r="I416" s="4"/>
      <c r="J416" s="4"/>
      <c r="K416" s="4"/>
      <c r="L416" s="1"/>
      <c r="M416" s="4"/>
      <c r="N416" s="5"/>
      <c r="O416" s="4"/>
      <c r="P416" s="4"/>
      <c r="Q416" s="4"/>
      <c r="R416" s="4"/>
      <c r="S416" s="4"/>
    </row>
    <row r="417" spans="1:19" hidden="1" x14ac:dyDescent="0.25">
      <c r="A417" s="31" t="s">
        <v>728</v>
      </c>
      <c r="B417" s="6" t="s">
        <v>757</v>
      </c>
      <c r="C417" s="4">
        <f t="shared" si="31"/>
        <v>292240.81</v>
      </c>
      <c r="D417" s="4"/>
      <c r="E417" s="4">
        <v>292240.81</v>
      </c>
      <c r="F417" s="4"/>
      <c r="G417" s="4"/>
      <c r="H417" s="4"/>
      <c r="I417" s="4"/>
      <c r="J417" s="4"/>
      <c r="K417" s="4"/>
      <c r="L417" s="1"/>
      <c r="M417" s="4"/>
      <c r="N417" s="5"/>
      <c r="O417" s="4"/>
      <c r="P417" s="4"/>
      <c r="Q417" s="4"/>
      <c r="R417" s="4"/>
      <c r="S417" s="4"/>
    </row>
    <row r="418" spans="1:19" hidden="1" x14ac:dyDescent="0.25">
      <c r="A418" s="31" t="s">
        <v>730</v>
      </c>
      <c r="B418" s="6" t="s">
        <v>759</v>
      </c>
      <c r="C418" s="4">
        <f t="shared" si="31"/>
        <v>158856.47</v>
      </c>
      <c r="D418" s="4"/>
      <c r="E418" s="4">
        <v>158856.47</v>
      </c>
      <c r="F418" s="4"/>
      <c r="G418" s="4"/>
      <c r="H418" s="4"/>
      <c r="I418" s="4"/>
      <c r="J418" s="4"/>
      <c r="K418" s="4"/>
      <c r="L418" s="1"/>
      <c r="M418" s="4"/>
      <c r="N418" s="5"/>
      <c r="O418" s="4"/>
      <c r="P418" s="4"/>
      <c r="Q418" s="4"/>
      <c r="R418" s="4"/>
      <c r="S418" s="4"/>
    </row>
    <row r="419" spans="1:19" hidden="1" x14ac:dyDescent="0.25">
      <c r="A419" s="31" t="s">
        <v>732</v>
      </c>
      <c r="B419" s="6" t="s">
        <v>761</v>
      </c>
      <c r="C419" s="4">
        <f t="shared" si="31"/>
        <v>528721.9</v>
      </c>
      <c r="D419" s="4"/>
      <c r="E419" s="4">
        <v>528721.9</v>
      </c>
      <c r="F419" s="4"/>
      <c r="G419" s="4"/>
      <c r="H419" s="4"/>
      <c r="I419" s="4"/>
      <c r="J419" s="4"/>
      <c r="K419" s="4"/>
      <c r="L419" s="1"/>
      <c r="M419" s="4"/>
      <c r="N419" s="5"/>
      <c r="O419" s="4"/>
      <c r="P419" s="4"/>
      <c r="Q419" s="4"/>
      <c r="R419" s="4"/>
      <c r="S419" s="4"/>
    </row>
    <row r="420" spans="1:19" hidden="1" x14ac:dyDescent="0.25">
      <c r="A420" s="31" t="s">
        <v>734</v>
      </c>
      <c r="B420" s="6" t="s">
        <v>763</v>
      </c>
      <c r="C420" s="4">
        <f t="shared" si="31"/>
        <v>92962.41</v>
      </c>
      <c r="D420" s="4"/>
      <c r="E420" s="4">
        <v>92962.41</v>
      </c>
      <c r="F420" s="4"/>
      <c r="G420" s="4"/>
      <c r="H420" s="4"/>
      <c r="I420" s="4"/>
      <c r="J420" s="4"/>
      <c r="K420" s="4"/>
      <c r="L420" s="1"/>
      <c r="M420" s="4"/>
      <c r="N420" s="5"/>
      <c r="O420" s="4"/>
      <c r="P420" s="4"/>
      <c r="Q420" s="4"/>
      <c r="R420" s="4"/>
      <c r="S420" s="4"/>
    </row>
    <row r="421" spans="1:19" hidden="1" x14ac:dyDescent="0.25">
      <c r="A421" s="31" t="s">
        <v>736</v>
      </c>
      <c r="B421" s="6" t="s">
        <v>765</v>
      </c>
      <c r="C421" s="4">
        <f t="shared" si="31"/>
        <v>725503.49</v>
      </c>
      <c r="D421" s="4"/>
      <c r="E421" s="4">
        <v>725503.49</v>
      </c>
      <c r="F421" s="4"/>
      <c r="G421" s="4"/>
      <c r="H421" s="4"/>
      <c r="I421" s="4"/>
      <c r="J421" s="4"/>
      <c r="K421" s="4"/>
      <c r="L421" s="1"/>
      <c r="M421" s="4"/>
      <c r="N421" s="5"/>
      <c r="O421" s="4"/>
      <c r="P421" s="4"/>
      <c r="Q421" s="4"/>
      <c r="R421" s="4"/>
      <c r="S421" s="4"/>
    </row>
    <row r="422" spans="1:19" hidden="1" x14ac:dyDescent="0.25">
      <c r="A422" s="31" t="s">
        <v>738</v>
      </c>
      <c r="B422" s="6" t="s">
        <v>768</v>
      </c>
      <c r="C422" s="4">
        <f t="shared" si="31"/>
        <v>123932.95</v>
      </c>
      <c r="D422" s="4"/>
      <c r="E422" s="4">
        <v>123932.95</v>
      </c>
      <c r="F422" s="4"/>
      <c r="G422" s="4"/>
      <c r="H422" s="4"/>
      <c r="I422" s="4"/>
      <c r="J422" s="4"/>
      <c r="K422" s="4"/>
      <c r="L422" s="1"/>
      <c r="M422" s="4"/>
      <c r="N422" s="5"/>
      <c r="O422" s="4"/>
      <c r="P422" s="4"/>
      <c r="Q422" s="4"/>
      <c r="R422" s="4"/>
      <c r="S422" s="4"/>
    </row>
    <row r="423" spans="1:19" hidden="1" x14ac:dyDescent="0.25">
      <c r="A423" s="31" t="s">
        <v>740</v>
      </c>
      <c r="B423" s="6" t="s">
        <v>770</v>
      </c>
      <c r="C423" s="4">
        <f t="shared" si="31"/>
        <v>184581.95</v>
      </c>
      <c r="D423" s="4"/>
      <c r="E423" s="4">
        <v>184581.95</v>
      </c>
      <c r="F423" s="4"/>
      <c r="G423" s="4"/>
      <c r="H423" s="4"/>
      <c r="I423" s="4"/>
      <c r="J423" s="4"/>
      <c r="K423" s="4"/>
      <c r="L423" s="1"/>
      <c r="M423" s="4"/>
      <c r="N423" s="5"/>
      <c r="O423" s="4"/>
      <c r="P423" s="4"/>
      <c r="Q423" s="4"/>
      <c r="R423" s="4"/>
      <c r="S423" s="4"/>
    </row>
    <row r="424" spans="1:19" hidden="1" x14ac:dyDescent="0.25">
      <c r="A424" s="31" t="s">
        <v>742</v>
      </c>
      <c r="B424" s="6" t="s">
        <v>772</v>
      </c>
      <c r="C424" s="4">
        <f t="shared" si="31"/>
        <v>547323.98</v>
      </c>
      <c r="D424" s="4"/>
      <c r="E424" s="4">
        <v>547323.98</v>
      </c>
      <c r="F424" s="4"/>
      <c r="G424" s="4"/>
      <c r="H424" s="4"/>
      <c r="I424" s="4"/>
      <c r="J424" s="4"/>
      <c r="K424" s="4"/>
      <c r="L424" s="1"/>
      <c r="M424" s="4"/>
      <c r="N424" s="5"/>
      <c r="O424" s="4"/>
      <c r="P424" s="4"/>
      <c r="Q424" s="4"/>
      <c r="R424" s="4"/>
      <c r="S424" s="4"/>
    </row>
    <row r="425" spans="1:19" hidden="1" x14ac:dyDescent="0.25">
      <c r="A425" s="31" t="s">
        <v>744</v>
      </c>
      <c r="B425" s="6" t="s">
        <v>774</v>
      </c>
      <c r="C425" s="4">
        <f t="shared" si="31"/>
        <v>116713.68</v>
      </c>
      <c r="D425" s="4"/>
      <c r="E425" s="4">
        <v>116713.68</v>
      </c>
      <c r="F425" s="4"/>
      <c r="G425" s="4"/>
      <c r="H425" s="4"/>
      <c r="I425" s="4"/>
      <c r="J425" s="4"/>
      <c r="K425" s="4"/>
      <c r="L425" s="1"/>
      <c r="M425" s="4"/>
      <c r="N425" s="5"/>
      <c r="O425" s="4"/>
      <c r="P425" s="4"/>
      <c r="Q425" s="4"/>
      <c r="R425" s="4"/>
      <c r="S425" s="4"/>
    </row>
    <row r="426" spans="1:19" hidden="1" x14ac:dyDescent="0.25">
      <c r="A426" s="31" t="s">
        <v>746</v>
      </c>
      <c r="B426" s="6" t="s">
        <v>776</v>
      </c>
      <c r="C426" s="4">
        <f t="shared" si="31"/>
        <v>127870.14</v>
      </c>
      <c r="D426" s="4"/>
      <c r="E426" s="4">
        <v>127870.14</v>
      </c>
      <c r="F426" s="4"/>
      <c r="G426" s="4"/>
      <c r="H426" s="4"/>
      <c r="I426" s="4"/>
      <c r="J426" s="4"/>
      <c r="K426" s="4"/>
      <c r="L426" s="1"/>
      <c r="M426" s="4"/>
      <c r="N426" s="5"/>
      <c r="O426" s="4"/>
      <c r="P426" s="4"/>
      <c r="Q426" s="4"/>
      <c r="R426" s="4"/>
      <c r="S426" s="4"/>
    </row>
    <row r="427" spans="1:19" hidden="1" x14ac:dyDescent="0.25">
      <c r="A427" s="31" t="s">
        <v>748</v>
      </c>
      <c r="B427" s="6" t="s">
        <v>778</v>
      </c>
      <c r="C427" s="4">
        <f t="shared" si="31"/>
        <v>364364.86</v>
      </c>
      <c r="D427" s="4"/>
      <c r="E427" s="4">
        <v>364364.86</v>
      </c>
      <c r="F427" s="4"/>
      <c r="G427" s="4"/>
      <c r="H427" s="4"/>
      <c r="I427" s="4"/>
      <c r="J427" s="4"/>
      <c r="K427" s="4"/>
      <c r="L427" s="1"/>
      <c r="M427" s="4"/>
      <c r="N427" s="5"/>
      <c r="O427" s="4"/>
      <c r="P427" s="4"/>
      <c r="Q427" s="4"/>
      <c r="R427" s="4"/>
      <c r="S427" s="4"/>
    </row>
    <row r="428" spans="1:19" hidden="1" x14ac:dyDescent="0.25">
      <c r="A428" s="31" t="s">
        <v>750</v>
      </c>
      <c r="B428" s="6" t="s">
        <v>780</v>
      </c>
      <c r="C428" s="4">
        <f t="shared" si="31"/>
        <v>487996.77</v>
      </c>
      <c r="D428" s="4"/>
      <c r="E428" s="4">
        <v>487996.77</v>
      </c>
      <c r="F428" s="4"/>
      <c r="G428" s="4"/>
      <c r="H428" s="4"/>
      <c r="I428" s="4"/>
      <c r="J428" s="4"/>
      <c r="K428" s="4"/>
      <c r="L428" s="1"/>
      <c r="M428" s="4"/>
      <c r="N428" s="5"/>
      <c r="O428" s="4"/>
      <c r="P428" s="4"/>
      <c r="Q428" s="4"/>
      <c r="R428" s="4"/>
      <c r="S428" s="4"/>
    </row>
    <row r="429" spans="1:19" hidden="1" x14ac:dyDescent="0.25">
      <c r="A429" s="31" t="s">
        <v>752</v>
      </c>
      <c r="B429" s="6" t="s">
        <v>782</v>
      </c>
      <c r="C429" s="4">
        <f t="shared" si="31"/>
        <v>644313.56000000006</v>
      </c>
      <c r="D429" s="4"/>
      <c r="E429" s="4">
        <v>644313.56000000006</v>
      </c>
      <c r="F429" s="4"/>
      <c r="G429" s="4"/>
      <c r="H429" s="4"/>
      <c r="I429" s="4"/>
      <c r="J429" s="4"/>
      <c r="K429" s="4"/>
      <c r="L429" s="1"/>
      <c r="M429" s="4"/>
      <c r="N429" s="5"/>
      <c r="O429" s="4"/>
      <c r="P429" s="4"/>
      <c r="Q429" s="4"/>
      <c r="R429" s="4"/>
      <c r="S429" s="4"/>
    </row>
    <row r="430" spans="1:19" hidden="1" x14ac:dyDescent="0.25">
      <c r="A430" s="31" t="s">
        <v>754</v>
      </c>
      <c r="B430" s="6" t="s">
        <v>784</v>
      </c>
      <c r="C430" s="4">
        <f t="shared" si="31"/>
        <v>151112.71</v>
      </c>
      <c r="D430" s="4"/>
      <c r="E430" s="4">
        <v>151112.71</v>
      </c>
      <c r="F430" s="4"/>
      <c r="G430" s="4"/>
      <c r="H430" s="4"/>
      <c r="I430" s="4"/>
      <c r="J430" s="4"/>
      <c r="K430" s="4"/>
      <c r="L430" s="1"/>
      <c r="M430" s="4"/>
      <c r="N430" s="5"/>
      <c r="O430" s="4"/>
      <c r="P430" s="4"/>
      <c r="Q430" s="4"/>
      <c r="R430" s="4"/>
      <c r="S430" s="4"/>
    </row>
    <row r="431" spans="1:19" hidden="1" x14ac:dyDescent="0.25">
      <c r="A431" s="31" t="s">
        <v>756</v>
      </c>
      <c r="B431" s="6" t="s">
        <v>786</v>
      </c>
      <c r="C431" s="4">
        <f t="shared" si="31"/>
        <v>1558313.68</v>
      </c>
      <c r="D431" s="4"/>
      <c r="E431" s="4">
        <v>1558313.68</v>
      </c>
      <c r="F431" s="4"/>
      <c r="G431" s="4"/>
      <c r="H431" s="4"/>
      <c r="I431" s="4"/>
      <c r="J431" s="4"/>
      <c r="K431" s="4"/>
      <c r="L431" s="1"/>
      <c r="M431" s="4"/>
      <c r="N431" s="5"/>
      <c r="O431" s="4"/>
      <c r="P431" s="4"/>
      <c r="Q431" s="4"/>
      <c r="R431" s="4"/>
      <c r="S431" s="4"/>
    </row>
    <row r="432" spans="1:19" hidden="1" x14ac:dyDescent="0.25">
      <c r="A432" s="31" t="s">
        <v>758</v>
      </c>
      <c r="B432" s="6" t="s">
        <v>788</v>
      </c>
      <c r="C432" s="4">
        <f t="shared" si="31"/>
        <v>933646.36</v>
      </c>
      <c r="D432" s="4"/>
      <c r="E432" s="4">
        <v>933646.36</v>
      </c>
      <c r="F432" s="4"/>
      <c r="G432" s="4"/>
      <c r="H432" s="4"/>
      <c r="I432" s="4"/>
      <c r="J432" s="4"/>
      <c r="K432" s="4"/>
      <c r="L432" s="1"/>
      <c r="M432" s="4"/>
      <c r="N432" s="5"/>
      <c r="O432" s="4"/>
      <c r="P432" s="4"/>
      <c r="Q432" s="4"/>
      <c r="R432" s="4"/>
      <c r="S432" s="4"/>
    </row>
    <row r="433" spans="1:19" hidden="1" x14ac:dyDescent="0.25">
      <c r="A433" s="31" t="s">
        <v>760</v>
      </c>
      <c r="B433" s="6" t="s">
        <v>790</v>
      </c>
      <c r="C433" s="4">
        <f t="shared" si="31"/>
        <v>181734.76</v>
      </c>
      <c r="D433" s="4"/>
      <c r="E433" s="4">
        <v>181734.76</v>
      </c>
      <c r="F433" s="4"/>
      <c r="G433" s="4"/>
      <c r="H433" s="4"/>
      <c r="I433" s="4"/>
      <c r="J433" s="4"/>
      <c r="K433" s="4"/>
      <c r="L433" s="1"/>
      <c r="M433" s="4"/>
      <c r="N433" s="5"/>
      <c r="O433" s="4"/>
      <c r="P433" s="4"/>
      <c r="Q433" s="4"/>
      <c r="R433" s="4"/>
      <c r="S433" s="4"/>
    </row>
    <row r="434" spans="1:19" hidden="1" x14ac:dyDescent="0.25">
      <c r="A434" s="31" t="s">
        <v>762</v>
      </c>
      <c r="B434" s="6" t="s">
        <v>794</v>
      </c>
      <c r="C434" s="4">
        <f t="shared" si="31"/>
        <v>727030.17</v>
      </c>
      <c r="D434" s="4"/>
      <c r="E434" s="4">
        <v>727030.17</v>
      </c>
      <c r="F434" s="4"/>
      <c r="G434" s="4"/>
      <c r="H434" s="4"/>
      <c r="I434" s="4"/>
      <c r="J434" s="4"/>
      <c r="K434" s="4"/>
      <c r="L434" s="1"/>
      <c r="M434" s="4"/>
      <c r="N434" s="5"/>
      <c r="O434" s="4"/>
      <c r="P434" s="4"/>
      <c r="Q434" s="4"/>
      <c r="R434" s="4"/>
      <c r="S434" s="4"/>
    </row>
    <row r="435" spans="1:19" hidden="1" x14ac:dyDescent="0.25">
      <c r="A435" s="31" t="s">
        <v>764</v>
      </c>
      <c r="B435" s="6" t="s">
        <v>800</v>
      </c>
      <c r="C435" s="4">
        <f t="shared" si="31"/>
        <v>652824.51</v>
      </c>
      <c r="D435" s="4"/>
      <c r="E435" s="4">
        <v>652824.51</v>
      </c>
      <c r="F435" s="4"/>
      <c r="G435" s="4"/>
      <c r="H435" s="4"/>
      <c r="I435" s="4"/>
      <c r="J435" s="4"/>
      <c r="K435" s="4"/>
      <c r="L435" s="1"/>
      <c r="M435" s="4"/>
      <c r="N435" s="5"/>
      <c r="O435" s="4"/>
      <c r="P435" s="4"/>
      <c r="Q435" s="4"/>
      <c r="R435" s="4"/>
      <c r="S435" s="4"/>
    </row>
    <row r="436" spans="1:19" hidden="1" x14ac:dyDescent="0.25">
      <c r="A436" s="31" t="s">
        <v>766</v>
      </c>
      <c r="B436" s="6" t="s">
        <v>802</v>
      </c>
      <c r="C436" s="4">
        <f t="shared" si="31"/>
        <v>98606.63</v>
      </c>
      <c r="D436" s="4"/>
      <c r="E436" s="4">
        <v>98606.62999999999</v>
      </c>
      <c r="F436" s="4"/>
      <c r="G436" s="4"/>
      <c r="H436" s="4"/>
      <c r="I436" s="4"/>
      <c r="J436" s="4"/>
      <c r="K436" s="4"/>
      <c r="L436" s="1"/>
      <c r="M436" s="4"/>
      <c r="N436" s="5"/>
      <c r="O436" s="4"/>
      <c r="P436" s="4"/>
      <c r="Q436" s="4"/>
      <c r="R436" s="4"/>
      <c r="S436" s="4"/>
    </row>
    <row r="437" spans="1:19" hidden="1" x14ac:dyDescent="0.25">
      <c r="A437" s="31" t="s">
        <v>767</v>
      </c>
      <c r="B437" s="6" t="s">
        <v>806</v>
      </c>
      <c r="C437" s="4">
        <f t="shared" si="31"/>
        <v>621720.21</v>
      </c>
      <c r="D437" s="4"/>
      <c r="E437" s="4">
        <v>621720.21</v>
      </c>
      <c r="F437" s="4"/>
      <c r="G437" s="4"/>
      <c r="H437" s="4"/>
      <c r="I437" s="4"/>
      <c r="J437" s="4"/>
      <c r="K437" s="4"/>
      <c r="L437" s="1"/>
      <c r="M437" s="4"/>
      <c r="N437" s="5"/>
      <c r="O437" s="4"/>
      <c r="P437" s="4"/>
      <c r="Q437" s="4"/>
      <c r="R437" s="4"/>
      <c r="S437" s="4"/>
    </row>
    <row r="438" spans="1:19" hidden="1" x14ac:dyDescent="0.25">
      <c r="A438" s="31" t="s">
        <v>769</v>
      </c>
      <c r="B438" s="6" t="s">
        <v>808</v>
      </c>
      <c r="C438" s="4">
        <f t="shared" si="31"/>
        <v>528597.11</v>
      </c>
      <c r="D438" s="4"/>
      <c r="E438" s="4">
        <v>528597.11</v>
      </c>
      <c r="F438" s="4"/>
      <c r="G438" s="4"/>
      <c r="H438" s="4"/>
      <c r="I438" s="4"/>
      <c r="J438" s="4"/>
      <c r="K438" s="4"/>
      <c r="L438" s="1"/>
      <c r="M438" s="4"/>
      <c r="N438" s="5"/>
      <c r="O438" s="4"/>
      <c r="P438" s="4"/>
      <c r="Q438" s="4"/>
      <c r="R438" s="4"/>
      <c r="S438" s="4"/>
    </row>
    <row r="439" spans="1:19" hidden="1" x14ac:dyDescent="0.25">
      <c r="A439" s="31" t="s">
        <v>771</v>
      </c>
      <c r="B439" s="6" t="s">
        <v>811</v>
      </c>
      <c r="C439" s="4">
        <f t="shared" si="31"/>
        <v>71617.83</v>
      </c>
      <c r="D439" s="4"/>
      <c r="E439" s="4">
        <v>71617.83</v>
      </c>
      <c r="F439" s="4"/>
      <c r="G439" s="4"/>
      <c r="H439" s="4"/>
      <c r="I439" s="4"/>
      <c r="J439" s="4"/>
      <c r="K439" s="4"/>
      <c r="L439" s="1"/>
      <c r="M439" s="4"/>
      <c r="N439" s="5"/>
      <c r="O439" s="4"/>
      <c r="P439" s="4"/>
      <c r="Q439" s="4"/>
      <c r="R439" s="4"/>
      <c r="S439" s="4"/>
    </row>
    <row r="440" spans="1:19" hidden="1" x14ac:dyDescent="0.25">
      <c r="A440" s="31" t="s">
        <v>773</v>
      </c>
      <c r="B440" s="6" t="s">
        <v>813</v>
      </c>
      <c r="C440" s="4">
        <f t="shared" si="31"/>
        <v>105647.72</v>
      </c>
      <c r="D440" s="4"/>
      <c r="E440" s="4">
        <v>105647.72</v>
      </c>
      <c r="F440" s="4"/>
      <c r="G440" s="4"/>
      <c r="H440" s="4"/>
      <c r="I440" s="4"/>
      <c r="J440" s="4"/>
      <c r="K440" s="4"/>
      <c r="L440" s="1"/>
      <c r="M440" s="4"/>
      <c r="N440" s="5"/>
      <c r="O440" s="4"/>
      <c r="P440" s="4"/>
      <c r="Q440" s="4"/>
      <c r="R440" s="4"/>
      <c r="S440" s="4"/>
    </row>
    <row r="441" spans="1:19" hidden="1" x14ac:dyDescent="0.25">
      <c r="A441" s="31" t="s">
        <v>775</v>
      </c>
      <c r="B441" s="6" t="s">
        <v>817</v>
      </c>
      <c r="C441" s="4">
        <f t="shared" si="31"/>
        <v>80604.14</v>
      </c>
      <c r="D441" s="4"/>
      <c r="E441" s="4">
        <v>80604.14</v>
      </c>
      <c r="F441" s="4"/>
      <c r="G441" s="4"/>
      <c r="H441" s="4"/>
      <c r="I441" s="4"/>
      <c r="J441" s="4"/>
      <c r="K441" s="4"/>
      <c r="L441" s="1"/>
      <c r="M441" s="4"/>
      <c r="N441" s="5"/>
      <c r="O441" s="4"/>
      <c r="P441" s="4"/>
      <c r="Q441" s="4"/>
      <c r="R441" s="4"/>
      <c r="S441" s="4"/>
    </row>
    <row r="442" spans="1:19" hidden="1" x14ac:dyDescent="0.25">
      <c r="A442" s="31" t="s">
        <v>777</v>
      </c>
      <c r="B442" s="6" t="s">
        <v>821</v>
      </c>
      <c r="C442" s="4">
        <f t="shared" si="31"/>
        <v>168550.91</v>
      </c>
      <c r="D442" s="4"/>
      <c r="E442" s="4">
        <v>168550.91</v>
      </c>
      <c r="F442" s="4"/>
      <c r="G442" s="4"/>
      <c r="H442" s="4"/>
      <c r="I442" s="4"/>
      <c r="J442" s="4"/>
      <c r="K442" s="4"/>
      <c r="L442" s="1"/>
      <c r="M442" s="4"/>
      <c r="N442" s="5"/>
      <c r="O442" s="4"/>
      <c r="P442" s="4"/>
      <c r="Q442" s="4"/>
      <c r="R442" s="4"/>
      <c r="S442" s="4"/>
    </row>
    <row r="443" spans="1:19" hidden="1" x14ac:dyDescent="0.25">
      <c r="A443" s="31" t="s">
        <v>779</v>
      </c>
      <c r="B443" s="6" t="s">
        <v>823</v>
      </c>
      <c r="C443" s="4">
        <f t="shared" si="31"/>
        <v>82694.16</v>
      </c>
      <c r="D443" s="4"/>
      <c r="E443" s="4">
        <v>82694.159999999989</v>
      </c>
      <c r="F443" s="4"/>
      <c r="G443" s="4"/>
      <c r="H443" s="4"/>
      <c r="I443" s="4"/>
      <c r="J443" s="4"/>
      <c r="K443" s="4"/>
      <c r="L443" s="1"/>
      <c r="M443" s="4"/>
      <c r="N443" s="5"/>
      <c r="O443" s="4"/>
      <c r="P443" s="4"/>
      <c r="Q443" s="4"/>
      <c r="R443" s="4"/>
      <c r="S443" s="4"/>
    </row>
    <row r="444" spans="1:19" hidden="1" x14ac:dyDescent="0.25">
      <c r="A444" s="31" t="s">
        <v>781</v>
      </c>
      <c r="B444" s="6" t="s">
        <v>827</v>
      </c>
      <c r="C444" s="4">
        <f t="shared" si="31"/>
        <v>232240.67</v>
      </c>
      <c r="D444" s="4"/>
      <c r="E444" s="4">
        <v>232240.67</v>
      </c>
      <c r="F444" s="4"/>
      <c r="G444" s="4"/>
      <c r="H444" s="4"/>
      <c r="I444" s="4"/>
      <c r="J444" s="4"/>
      <c r="K444" s="4"/>
      <c r="L444" s="1"/>
      <c r="M444" s="4"/>
      <c r="N444" s="5"/>
      <c r="O444" s="4"/>
      <c r="P444" s="4"/>
      <c r="Q444" s="4"/>
      <c r="R444" s="4"/>
      <c r="S444" s="4"/>
    </row>
    <row r="445" spans="1:19" hidden="1" x14ac:dyDescent="0.25">
      <c r="A445" s="31" t="s">
        <v>783</v>
      </c>
      <c r="B445" s="6" t="s">
        <v>829</v>
      </c>
      <c r="C445" s="4">
        <f t="shared" si="31"/>
        <v>193953.7</v>
      </c>
      <c r="D445" s="4"/>
      <c r="E445" s="4">
        <v>193953.7</v>
      </c>
      <c r="F445" s="4"/>
      <c r="G445" s="4"/>
      <c r="H445" s="4"/>
      <c r="I445" s="4"/>
      <c r="J445" s="4"/>
      <c r="K445" s="4"/>
      <c r="L445" s="1"/>
      <c r="M445" s="4"/>
      <c r="N445" s="5"/>
      <c r="O445" s="4"/>
      <c r="P445" s="4"/>
      <c r="Q445" s="4"/>
      <c r="R445" s="4"/>
      <c r="S445" s="4"/>
    </row>
    <row r="446" spans="1:19" hidden="1" x14ac:dyDescent="0.25">
      <c r="A446" s="31" t="s">
        <v>785</v>
      </c>
      <c r="B446" s="6" t="s">
        <v>839</v>
      </c>
      <c r="C446" s="4">
        <f t="shared" si="31"/>
        <v>407409.79</v>
      </c>
      <c r="D446" s="4"/>
      <c r="E446" s="4">
        <v>407409.79000000004</v>
      </c>
      <c r="F446" s="4"/>
      <c r="G446" s="4"/>
      <c r="H446" s="4"/>
      <c r="I446" s="4"/>
      <c r="J446" s="4"/>
      <c r="K446" s="4"/>
      <c r="L446" s="1"/>
      <c r="M446" s="4"/>
      <c r="N446" s="5"/>
      <c r="O446" s="4"/>
      <c r="P446" s="4"/>
      <c r="Q446" s="4"/>
      <c r="R446" s="4"/>
      <c r="S446" s="4"/>
    </row>
    <row r="447" spans="1:19" hidden="1" x14ac:dyDescent="0.25">
      <c r="A447" s="31" t="s">
        <v>787</v>
      </c>
      <c r="B447" s="6" t="s">
        <v>841</v>
      </c>
      <c r="C447" s="4">
        <f t="shared" si="31"/>
        <v>233923.99</v>
      </c>
      <c r="D447" s="4"/>
      <c r="E447" s="4">
        <v>233923.99000000002</v>
      </c>
      <c r="F447" s="4"/>
      <c r="G447" s="4"/>
      <c r="H447" s="4"/>
      <c r="I447" s="4"/>
      <c r="J447" s="4"/>
      <c r="K447" s="4"/>
      <c r="L447" s="1"/>
      <c r="M447" s="4"/>
      <c r="N447" s="5"/>
      <c r="O447" s="4"/>
      <c r="P447" s="4"/>
      <c r="Q447" s="4"/>
      <c r="R447" s="4"/>
      <c r="S447" s="4"/>
    </row>
    <row r="448" spans="1:19" hidden="1" x14ac:dyDescent="0.25">
      <c r="A448" s="31" t="s">
        <v>789</v>
      </c>
      <c r="B448" s="6" t="s">
        <v>843</v>
      </c>
      <c r="C448" s="4">
        <f t="shared" si="31"/>
        <v>386084.41</v>
      </c>
      <c r="D448" s="4"/>
      <c r="E448" s="4">
        <v>386084.41000000003</v>
      </c>
      <c r="F448" s="4"/>
      <c r="G448" s="4"/>
      <c r="H448" s="4"/>
      <c r="I448" s="4"/>
      <c r="J448" s="4"/>
      <c r="K448" s="4"/>
      <c r="L448" s="1"/>
      <c r="M448" s="4"/>
      <c r="N448" s="5"/>
      <c r="O448" s="4"/>
      <c r="P448" s="4"/>
      <c r="Q448" s="4"/>
      <c r="R448" s="4"/>
      <c r="S448" s="4"/>
    </row>
    <row r="449" spans="1:19" hidden="1" x14ac:dyDescent="0.25">
      <c r="A449" s="31" t="s">
        <v>791</v>
      </c>
      <c r="B449" s="6" t="s">
        <v>847</v>
      </c>
      <c r="C449" s="4">
        <f t="shared" si="31"/>
        <v>492281.8</v>
      </c>
      <c r="D449" s="4"/>
      <c r="E449" s="4">
        <v>492281.8</v>
      </c>
      <c r="F449" s="4"/>
      <c r="G449" s="4"/>
      <c r="H449" s="4"/>
      <c r="I449" s="4"/>
      <c r="J449" s="4"/>
      <c r="K449" s="4"/>
      <c r="L449" s="1"/>
      <c r="M449" s="4"/>
      <c r="N449" s="5"/>
      <c r="O449" s="4"/>
      <c r="P449" s="4"/>
      <c r="Q449" s="4"/>
      <c r="R449" s="4"/>
      <c r="S449" s="4"/>
    </row>
    <row r="450" spans="1:19" hidden="1" x14ac:dyDescent="0.25">
      <c r="A450" s="31" t="s">
        <v>793</v>
      </c>
      <c r="B450" s="6" t="s">
        <v>851</v>
      </c>
      <c r="C450" s="4">
        <f t="shared" si="31"/>
        <v>78845</v>
      </c>
      <c r="D450" s="4"/>
      <c r="E450" s="4">
        <v>78845</v>
      </c>
      <c r="F450" s="4"/>
      <c r="G450" s="4"/>
      <c r="H450" s="4"/>
      <c r="I450" s="4"/>
      <c r="J450" s="4"/>
      <c r="K450" s="4"/>
      <c r="L450" s="1"/>
      <c r="M450" s="4"/>
      <c r="N450" s="5"/>
      <c r="O450" s="4"/>
      <c r="P450" s="4"/>
      <c r="Q450" s="4"/>
      <c r="R450" s="4"/>
      <c r="S450" s="4"/>
    </row>
    <row r="451" spans="1:19" hidden="1" x14ac:dyDescent="0.25">
      <c r="A451" s="31" t="s">
        <v>795</v>
      </c>
      <c r="B451" s="6" t="s">
        <v>857</v>
      </c>
      <c r="C451" s="4">
        <f t="shared" si="31"/>
        <v>369099.77</v>
      </c>
      <c r="D451" s="4"/>
      <c r="E451" s="4">
        <v>369099.77</v>
      </c>
      <c r="F451" s="4"/>
      <c r="G451" s="4"/>
      <c r="H451" s="4"/>
      <c r="I451" s="4"/>
      <c r="J451" s="4"/>
      <c r="K451" s="4"/>
      <c r="L451" s="1"/>
      <c r="M451" s="4"/>
      <c r="N451" s="5"/>
      <c r="O451" s="4"/>
      <c r="P451" s="4"/>
      <c r="Q451" s="4"/>
      <c r="R451" s="4"/>
      <c r="S451" s="4"/>
    </row>
    <row r="452" spans="1:19" hidden="1" x14ac:dyDescent="0.25">
      <c r="A452" s="31" t="s">
        <v>797</v>
      </c>
      <c r="B452" s="6" t="s">
        <v>859</v>
      </c>
      <c r="C452" s="4">
        <f t="shared" si="31"/>
        <v>389839.73</v>
      </c>
      <c r="D452" s="4"/>
      <c r="E452" s="4">
        <v>389839.73</v>
      </c>
      <c r="F452" s="4"/>
      <c r="G452" s="4"/>
      <c r="H452" s="4"/>
      <c r="I452" s="4"/>
      <c r="J452" s="4"/>
      <c r="K452" s="4"/>
      <c r="L452" s="1"/>
      <c r="M452" s="4"/>
      <c r="N452" s="5"/>
      <c r="O452" s="4"/>
      <c r="P452" s="4"/>
      <c r="Q452" s="4"/>
      <c r="R452" s="4"/>
      <c r="S452" s="4"/>
    </row>
    <row r="453" spans="1:19" hidden="1" x14ac:dyDescent="0.25">
      <c r="A453" s="31" t="s">
        <v>799</v>
      </c>
      <c r="B453" s="6" t="s">
        <v>863</v>
      </c>
      <c r="C453" s="4">
        <f t="shared" si="31"/>
        <v>381653.33</v>
      </c>
      <c r="D453" s="4"/>
      <c r="E453" s="4">
        <v>381653.33</v>
      </c>
      <c r="F453" s="4"/>
      <c r="G453" s="4"/>
      <c r="H453" s="4"/>
      <c r="I453" s="4"/>
      <c r="J453" s="4"/>
      <c r="K453" s="4"/>
      <c r="L453" s="1"/>
      <c r="M453" s="4"/>
      <c r="N453" s="5"/>
      <c r="O453" s="4"/>
      <c r="P453" s="4"/>
      <c r="Q453" s="4"/>
      <c r="R453" s="4"/>
      <c r="S453" s="4"/>
    </row>
    <row r="454" spans="1:19" hidden="1" x14ac:dyDescent="0.25">
      <c r="A454" s="31" t="s">
        <v>801</v>
      </c>
      <c r="B454" s="6" t="s">
        <v>869</v>
      </c>
      <c r="C454" s="4">
        <f t="shared" si="31"/>
        <v>46689.87</v>
      </c>
      <c r="D454" s="4"/>
      <c r="E454" s="4">
        <v>46689.87</v>
      </c>
      <c r="F454" s="4"/>
      <c r="G454" s="4"/>
      <c r="H454" s="4"/>
      <c r="I454" s="4"/>
      <c r="J454" s="4"/>
      <c r="K454" s="4"/>
      <c r="L454" s="1"/>
      <c r="M454" s="4"/>
      <c r="N454" s="5"/>
      <c r="O454" s="4"/>
      <c r="P454" s="4"/>
      <c r="Q454" s="4"/>
      <c r="R454" s="4"/>
      <c r="S454" s="4"/>
    </row>
    <row r="455" spans="1:19" hidden="1" x14ac:dyDescent="0.25">
      <c r="A455" s="31" t="s">
        <v>803</v>
      </c>
      <c r="B455" s="6" t="s">
        <v>871</v>
      </c>
      <c r="C455" s="4">
        <f t="shared" si="31"/>
        <v>25908.38</v>
      </c>
      <c r="D455" s="4"/>
      <c r="E455" s="4">
        <v>25908.379999999997</v>
      </c>
      <c r="F455" s="4"/>
      <c r="G455" s="4"/>
      <c r="H455" s="4"/>
      <c r="I455" s="4"/>
      <c r="J455" s="4"/>
      <c r="K455" s="4"/>
      <c r="L455" s="1"/>
      <c r="M455" s="4"/>
      <c r="N455" s="5"/>
      <c r="O455" s="4"/>
      <c r="P455" s="4"/>
      <c r="Q455" s="4"/>
      <c r="R455" s="4"/>
      <c r="S455" s="4"/>
    </row>
    <row r="456" spans="1:19" ht="15" hidden="1" customHeight="1" x14ac:dyDescent="0.25">
      <c r="A456" s="50" t="s">
        <v>2021</v>
      </c>
      <c r="B456" s="51"/>
      <c r="C456" s="2">
        <f t="shared" ref="C456:M456" si="32">SUM(C413:C455)</f>
        <v>17308042.469999999</v>
      </c>
      <c r="D456" s="2">
        <f t="shared" si="32"/>
        <v>0</v>
      </c>
      <c r="E456" s="2">
        <f t="shared" si="32"/>
        <v>17308042.469999999</v>
      </c>
      <c r="F456" s="2">
        <f t="shared" si="32"/>
        <v>0</v>
      </c>
      <c r="G456" s="2">
        <f t="shared" si="32"/>
        <v>0</v>
      </c>
      <c r="H456" s="2">
        <f t="shared" si="32"/>
        <v>0</v>
      </c>
      <c r="I456" s="2">
        <f t="shared" si="32"/>
        <v>0</v>
      </c>
      <c r="J456" s="2">
        <f t="shared" si="32"/>
        <v>0</v>
      </c>
      <c r="K456" s="2">
        <f t="shared" si="32"/>
        <v>0</v>
      </c>
      <c r="L456" s="17">
        <f t="shared" si="32"/>
        <v>0</v>
      </c>
      <c r="M456" s="2">
        <f t="shared" si="32"/>
        <v>0</v>
      </c>
      <c r="N456" s="2" t="s">
        <v>1742</v>
      </c>
      <c r="O456" s="2">
        <f>SUM(O413:O455)</f>
        <v>0</v>
      </c>
      <c r="P456" s="2">
        <f>SUM(P413:P455)</f>
        <v>0</v>
      </c>
      <c r="Q456" s="2">
        <f>SUM(Q413:Q455)</f>
        <v>0</v>
      </c>
      <c r="R456" s="2">
        <f>SUM(R413:R455)</f>
        <v>0</v>
      </c>
      <c r="S456" s="2">
        <f>SUM(S413:S455)</f>
        <v>0</v>
      </c>
    </row>
    <row r="457" spans="1:19" ht="15" hidden="1" customHeight="1" x14ac:dyDescent="0.25">
      <c r="A457" s="52" t="s">
        <v>1808</v>
      </c>
      <c r="B457" s="53"/>
      <c r="C457" s="54"/>
      <c r="D457" s="2"/>
      <c r="E457" s="2"/>
      <c r="F457" s="2"/>
      <c r="G457" s="2"/>
      <c r="H457" s="2"/>
      <c r="I457" s="2"/>
      <c r="J457" s="2"/>
      <c r="K457" s="2"/>
      <c r="L457" s="17"/>
      <c r="M457" s="2"/>
      <c r="N457" s="3"/>
      <c r="O457" s="2"/>
      <c r="P457" s="2"/>
      <c r="Q457" s="2"/>
      <c r="R457" s="2"/>
      <c r="S457" s="2"/>
    </row>
    <row r="458" spans="1:19" hidden="1" x14ac:dyDescent="0.25">
      <c r="A458" s="31" t="s">
        <v>805</v>
      </c>
      <c r="B458" s="6" t="s">
        <v>873</v>
      </c>
      <c r="C458" s="4">
        <f t="shared" ref="C458:C467" si="33">ROUNDUP(SUM(D458+E458+F458+G458+H458+I458+J458+K458+M458+O458+P458+Q458+R458+S458),2)</f>
        <v>134547.25</v>
      </c>
      <c r="D458" s="4"/>
      <c r="E458" s="4">
        <v>134547.25</v>
      </c>
      <c r="F458" s="4"/>
      <c r="G458" s="4"/>
      <c r="H458" s="4"/>
      <c r="I458" s="4"/>
      <c r="J458" s="4"/>
      <c r="K458" s="4"/>
      <c r="L458" s="1"/>
      <c r="M458" s="4"/>
      <c r="N458" s="5"/>
      <c r="O458" s="4"/>
      <c r="P458" s="4"/>
      <c r="Q458" s="4"/>
      <c r="R458" s="4"/>
      <c r="S458" s="4"/>
    </row>
    <row r="459" spans="1:19" hidden="1" x14ac:dyDescent="0.25">
      <c r="A459" s="31" t="s">
        <v>807</v>
      </c>
      <c r="B459" s="6" t="s">
        <v>875</v>
      </c>
      <c r="C459" s="4">
        <f t="shared" si="33"/>
        <v>485278.91</v>
      </c>
      <c r="D459" s="4"/>
      <c r="E459" s="4">
        <v>485278.91</v>
      </c>
      <c r="F459" s="4"/>
      <c r="G459" s="4"/>
      <c r="H459" s="4"/>
      <c r="I459" s="4"/>
      <c r="J459" s="4"/>
      <c r="K459" s="4"/>
      <c r="L459" s="1"/>
      <c r="M459" s="4"/>
      <c r="N459" s="5"/>
      <c r="O459" s="4"/>
      <c r="P459" s="4"/>
      <c r="Q459" s="4"/>
      <c r="R459" s="4"/>
      <c r="S459" s="4"/>
    </row>
    <row r="460" spans="1:19" hidden="1" x14ac:dyDescent="0.25">
      <c r="A460" s="31" t="s">
        <v>809</v>
      </c>
      <c r="B460" s="6" t="s">
        <v>877</v>
      </c>
      <c r="C460" s="4">
        <f t="shared" si="33"/>
        <v>141701.9</v>
      </c>
      <c r="D460" s="4"/>
      <c r="E460" s="4">
        <v>141701.9</v>
      </c>
      <c r="F460" s="4"/>
      <c r="G460" s="4"/>
      <c r="H460" s="4"/>
      <c r="I460" s="4"/>
      <c r="J460" s="4"/>
      <c r="K460" s="4"/>
      <c r="L460" s="1"/>
      <c r="M460" s="4"/>
      <c r="N460" s="5"/>
      <c r="O460" s="4"/>
      <c r="P460" s="4"/>
      <c r="Q460" s="4"/>
      <c r="R460" s="4"/>
      <c r="S460" s="4"/>
    </row>
    <row r="461" spans="1:19" hidden="1" x14ac:dyDescent="0.25">
      <c r="A461" s="31" t="s">
        <v>810</v>
      </c>
      <c r="B461" s="6" t="s">
        <v>879</v>
      </c>
      <c r="C461" s="4">
        <f t="shared" si="33"/>
        <v>401628.11</v>
      </c>
      <c r="D461" s="4"/>
      <c r="E461" s="4">
        <v>401628.11</v>
      </c>
      <c r="F461" s="4"/>
      <c r="G461" s="4"/>
      <c r="H461" s="4"/>
      <c r="I461" s="4"/>
      <c r="J461" s="4"/>
      <c r="K461" s="4"/>
      <c r="L461" s="1"/>
      <c r="M461" s="4"/>
      <c r="N461" s="5"/>
      <c r="O461" s="4"/>
      <c r="P461" s="4"/>
      <c r="Q461" s="4"/>
      <c r="R461" s="4"/>
      <c r="S461" s="4"/>
    </row>
    <row r="462" spans="1:19" hidden="1" x14ac:dyDescent="0.25">
      <c r="A462" s="31" t="s">
        <v>812</v>
      </c>
      <c r="B462" s="6" t="s">
        <v>881</v>
      </c>
      <c r="C462" s="4">
        <f t="shared" si="33"/>
        <v>692992.67</v>
      </c>
      <c r="D462" s="4"/>
      <c r="E462" s="4">
        <v>692992.67</v>
      </c>
      <c r="F462" s="4"/>
      <c r="G462" s="4"/>
      <c r="H462" s="4"/>
      <c r="I462" s="4"/>
      <c r="J462" s="4"/>
      <c r="K462" s="4"/>
      <c r="L462" s="1"/>
      <c r="M462" s="4"/>
      <c r="N462" s="5"/>
      <c r="O462" s="4"/>
      <c r="P462" s="4"/>
      <c r="Q462" s="4"/>
      <c r="R462" s="4"/>
      <c r="S462" s="4"/>
    </row>
    <row r="463" spans="1:19" hidden="1" x14ac:dyDescent="0.25">
      <c r="A463" s="31" t="s">
        <v>814</v>
      </c>
      <c r="B463" s="6" t="s">
        <v>883</v>
      </c>
      <c r="C463" s="4">
        <f t="shared" si="33"/>
        <v>430079.49</v>
      </c>
      <c r="D463" s="4"/>
      <c r="E463" s="4">
        <v>430079.49</v>
      </c>
      <c r="F463" s="4"/>
      <c r="G463" s="4"/>
      <c r="H463" s="4"/>
      <c r="I463" s="4"/>
      <c r="J463" s="4"/>
      <c r="K463" s="4"/>
      <c r="L463" s="1"/>
      <c r="M463" s="4"/>
      <c r="N463" s="5"/>
      <c r="O463" s="4"/>
      <c r="P463" s="4"/>
      <c r="Q463" s="4"/>
      <c r="R463" s="4"/>
      <c r="S463" s="4"/>
    </row>
    <row r="464" spans="1:19" hidden="1" x14ac:dyDescent="0.25">
      <c r="A464" s="31" t="s">
        <v>816</v>
      </c>
      <c r="B464" s="6" t="s">
        <v>885</v>
      </c>
      <c r="C464" s="4">
        <f t="shared" si="33"/>
        <v>583119.9</v>
      </c>
      <c r="D464" s="4"/>
      <c r="E464" s="4">
        <v>583119.9</v>
      </c>
      <c r="F464" s="4"/>
      <c r="G464" s="4"/>
      <c r="H464" s="4"/>
      <c r="I464" s="4"/>
      <c r="J464" s="4"/>
      <c r="K464" s="4"/>
      <c r="L464" s="1"/>
      <c r="M464" s="4"/>
      <c r="N464" s="5"/>
      <c r="O464" s="4"/>
      <c r="P464" s="4"/>
      <c r="Q464" s="4"/>
      <c r="R464" s="4"/>
      <c r="S464" s="4"/>
    </row>
    <row r="465" spans="1:19" hidden="1" x14ac:dyDescent="0.25">
      <c r="A465" s="31" t="s">
        <v>818</v>
      </c>
      <c r="B465" s="6" t="s">
        <v>887</v>
      </c>
      <c r="C465" s="4">
        <f t="shared" si="33"/>
        <v>736554.89</v>
      </c>
      <c r="D465" s="4"/>
      <c r="E465" s="4">
        <v>736554.89</v>
      </c>
      <c r="F465" s="4"/>
      <c r="G465" s="4"/>
      <c r="H465" s="4"/>
      <c r="I465" s="4"/>
      <c r="J465" s="4"/>
      <c r="K465" s="4"/>
      <c r="L465" s="1"/>
      <c r="M465" s="4"/>
      <c r="N465" s="5"/>
      <c r="O465" s="4"/>
      <c r="P465" s="4"/>
      <c r="Q465" s="4"/>
      <c r="R465" s="4"/>
      <c r="S465" s="4"/>
    </row>
    <row r="466" spans="1:19" hidden="1" x14ac:dyDescent="0.25">
      <c r="A466" s="31" t="s">
        <v>820</v>
      </c>
      <c r="B466" s="6" t="s">
        <v>889</v>
      </c>
      <c r="C466" s="4">
        <f t="shared" si="33"/>
        <v>829665.02</v>
      </c>
      <c r="D466" s="4"/>
      <c r="E466" s="4">
        <v>829665.02</v>
      </c>
      <c r="F466" s="4"/>
      <c r="G466" s="4"/>
      <c r="H466" s="4"/>
      <c r="I466" s="4"/>
      <c r="J466" s="4"/>
      <c r="K466" s="4"/>
      <c r="L466" s="1"/>
      <c r="M466" s="4"/>
      <c r="N466" s="5"/>
      <c r="O466" s="4"/>
      <c r="P466" s="4"/>
      <c r="Q466" s="4"/>
      <c r="R466" s="4"/>
      <c r="S466" s="4"/>
    </row>
    <row r="467" spans="1:19" hidden="1" x14ac:dyDescent="0.25">
      <c r="A467" s="31" t="s">
        <v>822</v>
      </c>
      <c r="B467" s="6" t="s">
        <v>891</v>
      </c>
      <c r="C467" s="4">
        <f t="shared" si="33"/>
        <v>583900.38</v>
      </c>
      <c r="D467" s="4"/>
      <c r="E467" s="4">
        <v>583900.38</v>
      </c>
      <c r="F467" s="4"/>
      <c r="G467" s="4"/>
      <c r="H467" s="4"/>
      <c r="I467" s="4"/>
      <c r="J467" s="4"/>
      <c r="K467" s="4"/>
      <c r="L467" s="1"/>
      <c r="M467" s="4"/>
      <c r="N467" s="5"/>
      <c r="O467" s="4"/>
      <c r="P467" s="4"/>
      <c r="Q467" s="4"/>
      <c r="R467" s="4"/>
      <c r="S467" s="4"/>
    </row>
    <row r="468" spans="1:19" ht="29.25" hidden="1" customHeight="1" x14ac:dyDescent="0.25">
      <c r="A468" s="50" t="s">
        <v>2016</v>
      </c>
      <c r="B468" s="51"/>
      <c r="C468" s="2">
        <f t="shared" ref="C468:M468" si="34">SUM(C458:C467)</f>
        <v>5019468.5200000005</v>
      </c>
      <c r="D468" s="2">
        <f t="shared" si="34"/>
        <v>0</v>
      </c>
      <c r="E468" s="2">
        <f t="shared" si="34"/>
        <v>5019468.5200000005</v>
      </c>
      <c r="F468" s="2">
        <f t="shared" si="34"/>
        <v>0</v>
      </c>
      <c r="G468" s="2">
        <f t="shared" si="34"/>
        <v>0</v>
      </c>
      <c r="H468" s="2">
        <f t="shared" si="34"/>
        <v>0</v>
      </c>
      <c r="I468" s="2">
        <f t="shared" si="34"/>
        <v>0</v>
      </c>
      <c r="J468" s="2">
        <f t="shared" si="34"/>
        <v>0</v>
      </c>
      <c r="K468" s="2">
        <f t="shared" si="34"/>
        <v>0</v>
      </c>
      <c r="L468" s="17">
        <f t="shared" si="34"/>
        <v>0</v>
      </c>
      <c r="M468" s="2">
        <f t="shared" si="34"/>
        <v>0</v>
      </c>
      <c r="N468" s="2" t="s">
        <v>1742</v>
      </c>
      <c r="O468" s="2">
        <f>SUM(O458:O467)</f>
        <v>0</v>
      </c>
      <c r="P468" s="2">
        <f>SUM(P458:P467)</f>
        <v>0</v>
      </c>
      <c r="Q468" s="2">
        <f>SUM(Q458:Q467)</f>
        <v>0</v>
      </c>
      <c r="R468" s="2">
        <f>SUM(R458:R467)</f>
        <v>0</v>
      </c>
      <c r="S468" s="2">
        <f>SUM(S458:S467)</f>
        <v>0</v>
      </c>
    </row>
    <row r="469" spans="1:19" ht="15" hidden="1" customHeight="1" x14ac:dyDescent="0.25">
      <c r="A469" s="52" t="s">
        <v>2017</v>
      </c>
      <c r="B469" s="53"/>
      <c r="C469" s="54"/>
      <c r="D469" s="2"/>
      <c r="E469" s="2"/>
      <c r="F469" s="2"/>
      <c r="G469" s="2"/>
      <c r="H469" s="2"/>
      <c r="I469" s="2"/>
      <c r="J469" s="2"/>
      <c r="K469" s="2"/>
      <c r="L469" s="17"/>
      <c r="M469" s="2"/>
      <c r="N469" s="3"/>
      <c r="O469" s="2"/>
      <c r="P469" s="2"/>
      <c r="Q469" s="2"/>
      <c r="R469" s="2"/>
      <c r="S469" s="2"/>
    </row>
    <row r="470" spans="1:19" hidden="1" x14ac:dyDescent="0.25">
      <c r="A470" s="31" t="s">
        <v>824</v>
      </c>
      <c r="B470" s="6" t="s">
        <v>893</v>
      </c>
      <c r="C470" s="4">
        <f t="shared" ref="C470:C490" si="35">ROUNDUP(SUM(D470+E470+F470+G470+H470+I470+J470+K470+M470+O470+P470+Q470+R470+S470),2)</f>
        <v>828428.84</v>
      </c>
      <c r="D470" s="4"/>
      <c r="E470" s="4">
        <v>828428.84</v>
      </c>
      <c r="F470" s="4"/>
      <c r="G470" s="4"/>
      <c r="H470" s="4"/>
      <c r="I470" s="4"/>
      <c r="J470" s="4"/>
      <c r="K470" s="4"/>
      <c r="L470" s="1"/>
      <c r="M470" s="4"/>
      <c r="N470" s="5"/>
      <c r="O470" s="4"/>
      <c r="P470" s="4"/>
      <c r="Q470" s="4"/>
      <c r="R470" s="4"/>
      <c r="S470" s="4"/>
    </row>
    <row r="471" spans="1:19" hidden="1" x14ac:dyDescent="0.25">
      <c r="A471" s="31" t="s">
        <v>826</v>
      </c>
      <c r="B471" s="6" t="s">
        <v>895</v>
      </c>
      <c r="C471" s="4">
        <f t="shared" si="35"/>
        <v>1030812.07</v>
      </c>
      <c r="D471" s="4"/>
      <c r="E471" s="4">
        <v>1030812.0700000001</v>
      </c>
      <c r="F471" s="4"/>
      <c r="G471" s="4"/>
      <c r="H471" s="4"/>
      <c r="I471" s="4"/>
      <c r="J471" s="4"/>
      <c r="K471" s="4"/>
      <c r="L471" s="1"/>
      <c r="M471" s="4"/>
      <c r="N471" s="5"/>
      <c r="O471" s="4"/>
      <c r="P471" s="4"/>
      <c r="Q471" s="4"/>
      <c r="R471" s="4"/>
      <c r="S471" s="4"/>
    </row>
    <row r="472" spans="1:19" hidden="1" x14ac:dyDescent="0.25">
      <c r="A472" s="31" t="s">
        <v>828</v>
      </c>
      <c r="B472" s="6" t="s">
        <v>897</v>
      </c>
      <c r="C472" s="4">
        <f t="shared" si="35"/>
        <v>828428.84</v>
      </c>
      <c r="D472" s="4"/>
      <c r="E472" s="4">
        <v>828428.84</v>
      </c>
      <c r="F472" s="4"/>
      <c r="G472" s="4"/>
      <c r="H472" s="4"/>
      <c r="I472" s="4"/>
      <c r="J472" s="4"/>
      <c r="K472" s="4"/>
      <c r="L472" s="1"/>
      <c r="M472" s="4"/>
      <c r="N472" s="5"/>
      <c r="O472" s="4"/>
      <c r="P472" s="4"/>
      <c r="Q472" s="4"/>
      <c r="R472" s="4"/>
      <c r="S472" s="4"/>
    </row>
    <row r="473" spans="1:19" hidden="1" x14ac:dyDescent="0.25">
      <c r="A473" s="31" t="s">
        <v>830</v>
      </c>
      <c r="B473" s="6" t="s">
        <v>899</v>
      </c>
      <c r="C473" s="4">
        <f t="shared" si="35"/>
        <v>288665.01</v>
      </c>
      <c r="D473" s="4"/>
      <c r="E473" s="4">
        <v>288665.01</v>
      </c>
      <c r="F473" s="4"/>
      <c r="G473" s="4"/>
      <c r="H473" s="4"/>
      <c r="I473" s="4"/>
      <c r="J473" s="4"/>
      <c r="K473" s="4"/>
      <c r="L473" s="1"/>
      <c r="M473" s="4"/>
      <c r="N473" s="5"/>
      <c r="O473" s="4"/>
      <c r="P473" s="4"/>
      <c r="Q473" s="4"/>
      <c r="R473" s="4"/>
      <c r="S473" s="4"/>
    </row>
    <row r="474" spans="1:19" hidden="1" x14ac:dyDescent="0.25">
      <c r="A474" s="31" t="s">
        <v>832</v>
      </c>
      <c r="B474" s="6" t="s">
        <v>901</v>
      </c>
      <c r="C474" s="4">
        <f t="shared" si="35"/>
        <v>438192</v>
      </c>
      <c r="D474" s="4"/>
      <c r="E474" s="4">
        <v>438192</v>
      </c>
      <c r="F474" s="4"/>
      <c r="G474" s="4"/>
      <c r="H474" s="4"/>
      <c r="I474" s="4"/>
      <c r="J474" s="4"/>
      <c r="K474" s="4"/>
      <c r="L474" s="1"/>
      <c r="M474" s="4"/>
      <c r="N474" s="5"/>
      <c r="O474" s="4"/>
      <c r="P474" s="4"/>
      <c r="Q474" s="4"/>
      <c r="R474" s="4"/>
      <c r="S474" s="4"/>
    </row>
    <row r="475" spans="1:19" hidden="1" x14ac:dyDescent="0.25">
      <c r="A475" s="31" t="s">
        <v>834</v>
      </c>
      <c r="B475" s="6" t="s">
        <v>903</v>
      </c>
      <c r="C475" s="4">
        <f t="shared" si="35"/>
        <v>216171.89</v>
      </c>
      <c r="D475" s="4"/>
      <c r="E475" s="4">
        <v>216171.89</v>
      </c>
      <c r="F475" s="4"/>
      <c r="G475" s="4"/>
      <c r="H475" s="4"/>
      <c r="I475" s="4"/>
      <c r="J475" s="4"/>
      <c r="K475" s="4"/>
      <c r="L475" s="1"/>
      <c r="M475" s="4"/>
      <c r="N475" s="5"/>
      <c r="O475" s="4"/>
      <c r="P475" s="4"/>
      <c r="Q475" s="4"/>
      <c r="R475" s="4"/>
      <c r="S475" s="4"/>
    </row>
    <row r="476" spans="1:19" hidden="1" x14ac:dyDescent="0.25">
      <c r="A476" s="31" t="s">
        <v>836</v>
      </c>
      <c r="B476" s="6" t="s">
        <v>905</v>
      </c>
      <c r="C476" s="4">
        <f t="shared" si="35"/>
        <v>144373.73000000001</v>
      </c>
      <c r="D476" s="4"/>
      <c r="E476" s="4">
        <v>144373.73000000001</v>
      </c>
      <c r="F476" s="4"/>
      <c r="G476" s="4"/>
      <c r="H476" s="4"/>
      <c r="I476" s="4"/>
      <c r="J476" s="4"/>
      <c r="K476" s="4"/>
      <c r="L476" s="1"/>
      <c r="M476" s="4"/>
      <c r="N476" s="5"/>
      <c r="O476" s="4"/>
      <c r="P476" s="4"/>
      <c r="Q476" s="4"/>
      <c r="R476" s="4"/>
      <c r="S476" s="4"/>
    </row>
    <row r="477" spans="1:19" hidden="1" x14ac:dyDescent="0.25">
      <c r="A477" s="31" t="s">
        <v>838</v>
      </c>
      <c r="B477" s="6" t="s">
        <v>907</v>
      </c>
      <c r="C477" s="4">
        <f t="shared" si="35"/>
        <v>784654.33</v>
      </c>
      <c r="D477" s="4"/>
      <c r="E477" s="4">
        <v>784654.33000000007</v>
      </c>
      <c r="F477" s="4"/>
      <c r="G477" s="4"/>
      <c r="H477" s="4"/>
      <c r="I477" s="4"/>
      <c r="J477" s="4"/>
      <c r="K477" s="4"/>
      <c r="L477" s="1"/>
      <c r="M477" s="4"/>
      <c r="N477" s="5"/>
      <c r="O477" s="4"/>
      <c r="P477" s="4"/>
      <c r="Q477" s="4"/>
      <c r="R477" s="4"/>
      <c r="S477" s="4"/>
    </row>
    <row r="478" spans="1:19" hidden="1" x14ac:dyDescent="0.25">
      <c r="A478" s="31" t="s">
        <v>840</v>
      </c>
      <c r="B478" s="6" t="s">
        <v>909</v>
      </c>
      <c r="C478" s="4">
        <f t="shared" si="35"/>
        <v>1365336.53</v>
      </c>
      <c r="D478" s="4"/>
      <c r="E478" s="4">
        <v>1365336.53</v>
      </c>
      <c r="F478" s="4"/>
      <c r="G478" s="4"/>
      <c r="H478" s="4"/>
      <c r="I478" s="4"/>
      <c r="J478" s="4"/>
      <c r="K478" s="4"/>
      <c r="L478" s="1"/>
      <c r="M478" s="4"/>
      <c r="N478" s="5"/>
      <c r="O478" s="4"/>
      <c r="P478" s="4"/>
      <c r="Q478" s="4"/>
      <c r="R478" s="4"/>
      <c r="S478" s="4"/>
    </row>
    <row r="479" spans="1:19" hidden="1" x14ac:dyDescent="0.25">
      <c r="A479" s="31" t="s">
        <v>842</v>
      </c>
      <c r="B479" s="6" t="s">
        <v>911</v>
      </c>
      <c r="C479" s="4">
        <f t="shared" si="35"/>
        <v>833696.21</v>
      </c>
      <c r="D479" s="4"/>
      <c r="E479" s="4">
        <v>833696.21</v>
      </c>
      <c r="F479" s="4"/>
      <c r="G479" s="4"/>
      <c r="H479" s="4"/>
      <c r="I479" s="4"/>
      <c r="J479" s="4"/>
      <c r="K479" s="4"/>
      <c r="L479" s="1"/>
      <c r="M479" s="4"/>
      <c r="N479" s="5"/>
      <c r="O479" s="4"/>
      <c r="P479" s="4"/>
      <c r="Q479" s="4"/>
      <c r="R479" s="4"/>
      <c r="S479" s="4"/>
    </row>
    <row r="480" spans="1:19" hidden="1" x14ac:dyDescent="0.25">
      <c r="A480" s="31" t="s">
        <v>844</v>
      </c>
      <c r="B480" s="6" t="s">
        <v>913</v>
      </c>
      <c r="C480" s="4">
        <f t="shared" si="35"/>
        <v>822062.23</v>
      </c>
      <c r="D480" s="4"/>
      <c r="E480" s="4">
        <v>822062.23</v>
      </c>
      <c r="F480" s="4"/>
      <c r="G480" s="4"/>
      <c r="H480" s="4"/>
      <c r="I480" s="4"/>
      <c r="J480" s="4"/>
      <c r="K480" s="4"/>
      <c r="L480" s="1"/>
      <c r="M480" s="4"/>
      <c r="N480" s="5"/>
      <c r="O480" s="4"/>
      <c r="P480" s="4"/>
      <c r="Q480" s="4"/>
      <c r="R480" s="4"/>
      <c r="S480" s="4"/>
    </row>
    <row r="481" spans="1:19" hidden="1" x14ac:dyDescent="0.25">
      <c r="A481" s="31" t="s">
        <v>846</v>
      </c>
      <c r="B481" s="6" t="s">
        <v>915</v>
      </c>
      <c r="C481" s="4">
        <f t="shared" si="35"/>
        <v>289954.8</v>
      </c>
      <c r="D481" s="4"/>
      <c r="E481" s="4">
        <v>289954.8</v>
      </c>
      <c r="F481" s="4"/>
      <c r="G481" s="4"/>
      <c r="H481" s="4"/>
      <c r="I481" s="4"/>
      <c r="J481" s="4"/>
      <c r="K481" s="4"/>
      <c r="L481" s="1"/>
      <c r="M481" s="4"/>
      <c r="N481" s="5"/>
      <c r="O481" s="4"/>
      <c r="P481" s="4"/>
      <c r="Q481" s="4"/>
      <c r="R481" s="4"/>
      <c r="S481" s="4"/>
    </row>
    <row r="482" spans="1:19" hidden="1" x14ac:dyDescent="0.25">
      <c r="A482" s="31" t="s">
        <v>848</v>
      </c>
      <c r="B482" s="6" t="s">
        <v>917</v>
      </c>
      <c r="C482" s="4">
        <f t="shared" si="35"/>
        <v>206936.23</v>
      </c>
      <c r="D482" s="4"/>
      <c r="E482" s="4">
        <v>206936.23</v>
      </c>
      <c r="F482" s="4"/>
      <c r="G482" s="4"/>
      <c r="H482" s="4"/>
      <c r="I482" s="4"/>
      <c r="J482" s="4"/>
      <c r="K482" s="4"/>
      <c r="L482" s="1"/>
      <c r="M482" s="4"/>
      <c r="N482" s="5"/>
      <c r="O482" s="4"/>
      <c r="P482" s="4"/>
      <c r="Q482" s="4"/>
      <c r="R482" s="4"/>
      <c r="S482" s="4"/>
    </row>
    <row r="483" spans="1:19" hidden="1" x14ac:dyDescent="0.25">
      <c r="A483" s="31" t="s">
        <v>850</v>
      </c>
      <c r="B483" s="6" t="s">
        <v>919</v>
      </c>
      <c r="C483" s="4">
        <f t="shared" si="35"/>
        <v>1111439.8799999999</v>
      </c>
      <c r="D483" s="4"/>
      <c r="E483" s="4">
        <v>1111439.8800000001</v>
      </c>
      <c r="F483" s="4"/>
      <c r="G483" s="4"/>
      <c r="H483" s="4"/>
      <c r="I483" s="4"/>
      <c r="J483" s="4"/>
      <c r="K483" s="4"/>
      <c r="L483" s="1"/>
      <c r="M483" s="4"/>
      <c r="N483" s="5"/>
      <c r="O483" s="4"/>
      <c r="P483" s="4"/>
      <c r="Q483" s="4"/>
      <c r="R483" s="4"/>
      <c r="S483" s="4"/>
    </row>
    <row r="484" spans="1:19" hidden="1" x14ac:dyDescent="0.25">
      <c r="A484" s="31" t="s">
        <v>852</v>
      </c>
      <c r="B484" s="6" t="s">
        <v>921</v>
      </c>
      <c r="C484" s="4">
        <f t="shared" si="35"/>
        <v>992797.57</v>
      </c>
      <c r="D484" s="4"/>
      <c r="E484" s="4">
        <v>992797.57000000007</v>
      </c>
      <c r="F484" s="4"/>
      <c r="G484" s="4"/>
      <c r="H484" s="4"/>
      <c r="I484" s="4"/>
      <c r="J484" s="4"/>
      <c r="K484" s="4"/>
      <c r="L484" s="1"/>
      <c r="M484" s="4"/>
      <c r="N484" s="5"/>
      <c r="O484" s="4"/>
      <c r="P484" s="4"/>
      <c r="Q484" s="4"/>
      <c r="R484" s="4"/>
      <c r="S484" s="4"/>
    </row>
    <row r="485" spans="1:19" hidden="1" x14ac:dyDescent="0.25">
      <c r="A485" s="31" t="s">
        <v>854</v>
      </c>
      <c r="B485" s="6" t="s">
        <v>923</v>
      </c>
      <c r="C485" s="4">
        <f t="shared" si="35"/>
        <v>404776.67</v>
      </c>
      <c r="D485" s="4"/>
      <c r="E485" s="4">
        <v>404776.67</v>
      </c>
      <c r="F485" s="4"/>
      <c r="G485" s="4"/>
      <c r="H485" s="4"/>
      <c r="I485" s="4"/>
      <c r="J485" s="4"/>
      <c r="K485" s="4"/>
      <c r="L485" s="1"/>
      <c r="M485" s="4"/>
      <c r="N485" s="5"/>
      <c r="O485" s="4"/>
      <c r="P485" s="4"/>
      <c r="Q485" s="4"/>
      <c r="R485" s="4"/>
      <c r="S485" s="4"/>
    </row>
    <row r="486" spans="1:19" hidden="1" x14ac:dyDescent="0.25">
      <c r="A486" s="31" t="s">
        <v>856</v>
      </c>
      <c r="B486" s="6" t="s">
        <v>925</v>
      </c>
      <c r="C486" s="4">
        <f t="shared" si="35"/>
        <v>400441.46</v>
      </c>
      <c r="D486" s="4"/>
      <c r="E486" s="4">
        <v>400441.46</v>
      </c>
      <c r="F486" s="4"/>
      <c r="G486" s="4"/>
      <c r="H486" s="4"/>
      <c r="I486" s="4"/>
      <c r="J486" s="4"/>
      <c r="K486" s="4"/>
      <c r="L486" s="1"/>
      <c r="M486" s="4"/>
      <c r="N486" s="5"/>
      <c r="O486" s="4"/>
      <c r="P486" s="4"/>
      <c r="Q486" s="4"/>
      <c r="R486" s="4"/>
      <c r="S486" s="4"/>
    </row>
    <row r="487" spans="1:19" hidden="1" x14ac:dyDescent="0.25">
      <c r="A487" s="31" t="s">
        <v>858</v>
      </c>
      <c r="B487" s="6" t="s">
        <v>927</v>
      </c>
      <c r="C487" s="4">
        <f t="shared" si="35"/>
        <v>989512.75</v>
      </c>
      <c r="D487" s="4"/>
      <c r="E487" s="4">
        <v>989512.75</v>
      </c>
      <c r="F487" s="4"/>
      <c r="G487" s="4"/>
      <c r="H487" s="4"/>
      <c r="I487" s="4"/>
      <c r="J487" s="4"/>
      <c r="K487" s="4"/>
      <c r="L487" s="1"/>
      <c r="M487" s="4"/>
      <c r="N487" s="5"/>
      <c r="O487" s="4"/>
      <c r="P487" s="4"/>
      <c r="Q487" s="4"/>
      <c r="R487" s="4"/>
      <c r="S487" s="4"/>
    </row>
    <row r="488" spans="1:19" hidden="1" x14ac:dyDescent="0.25">
      <c r="A488" s="31" t="s">
        <v>860</v>
      </c>
      <c r="B488" s="6" t="s">
        <v>929</v>
      </c>
      <c r="C488" s="4">
        <f t="shared" si="35"/>
        <v>118151.67999999999</v>
      </c>
      <c r="D488" s="4"/>
      <c r="E488" s="4">
        <v>118151.67999999999</v>
      </c>
      <c r="F488" s="4"/>
      <c r="G488" s="4"/>
      <c r="H488" s="4"/>
      <c r="I488" s="4"/>
      <c r="J488" s="4"/>
      <c r="K488" s="4"/>
      <c r="L488" s="1"/>
      <c r="M488" s="4"/>
      <c r="N488" s="5"/>
      <c r="O488" s="4"/>
      <c r="P488" s="4"/>
      <c r="Q488" s="4"/>
      <c r="R488" s="4"/>
      <c r="S488" s="4"/>
    </row>
    <row r="489" spans="1:19" hidden="1" x14ac:dyDescent="0.25">
      <c r="A489" s="31" t="s">
        <v>862</v>
      </c>
      <c r="B489" s="6" t="s">
        <v>931</v>
      </c>
      <c r="C489" s="4">
        <f t="shared" si="35"/>
        <v>602335.44999999995</v>
      </c>
      <c r="D489" s="4"/>
      <c r="E489" s="4">
        <v>602335.44999999995</v>
      </c>
      <c r="F489" s="4"/>
      <c r="G489" s="4"/>
      <c r="H489" s="4"/>
      <c r="I489" s="4"/>
      <c r="J489" s="4"/>
      <c r="K489" s="4"/>
      <c r="L489" s="1"/>
      <c r="M489" s="4"/>
      <c r="N489" s="5"/>
      <c r="O489" s="4"/>
      <c r="P489" s="4"/>
      <c r="Q489" s="4"/>
      <c r="R489" s="4"/>
      <c r="S489" s="4"/>
    </row>
    <row r="490" spans="1:19" hidden="1" x14ac:dyDescent="0.25">
      <c r="A490" s="31" t="s">
        <v>864</v>
      </c>
      <c r="B490" s="6" t="s">
        <v>937</v>
      </c>
      <c r="C490" s="4">
        <f t="shared" si="35"/>
        <v>202771.89</v>
      </c>
      <c r="D490" s="4"/>
      <c r="E490" s="4">
        <v>202771.89</v>
      </c>
      <c r="F490" s="4"/>
      <c r="G490" s="4"/>
      <c r="H490" s="4"/>
      <c r="I490" s="4"/>
      <c r="J490" s="4"/>
      <c r="K490" s="4"/>
      <c r="L490" s="1"/>
      <c r="M490" s="4"/>
      <c r="N490" s="5"/>
      <c r="O490" s="4"/>
      <c r="P490" s="4"/>
      <c r="Q490" s="4"/>
      <c r="R490" s="4"/>
      <c r="S490" s="4"/>
    </row>
    <row r="491" spans="1:19" ht="15" hidden="1" customHeight="1" x14ac:dyDescent="0.25">
      <c r="A491" s="50" t="s">
        <v>2018</v>
      </c>
      <c r="B491" s="51"/>
      <c r="C491" s="2">
        <f t="shared" ref="C491:M491" si="36">SUM(C470:C490)</f>
        <v>12899940.060000001</v>
      </c>
      <c r="D491" s="2">
        <f t="shared" si="36"/>
        <v>0</v>
      </c>
      <c r="E491" s="2">
        <f t="shared" si="36"/>
        <v>12899940.060000001</v>
      </c>
      <c r="F491" s="2">
        <f t="shared" si="36"/>
        <v>0</v>
      </c>
      <c r="G491" s="2">
        <f t="shared" si="36"/>
        <v>0</v>
      </c>
      <c r="H491" s="2">
        <f t="shared" si="36"/>
        <v>0</v>
      </c>
      <c r="I491" s="2">
        <f t="shared" si="36"/>
        <v>0</v>
      </c>
      <c r="J491" s="2">
        <f t="shared" si="36"/>
        <v>0</v>
      </c>
      <c r="K491" s="2">
        <f t="shared" si="36"/>
        <v>0</v>
      </c>
      <c r="L491" s="17">
        <f t="shared" si="36"/>
        <v>0</v>
      </c>
      <c r="M491" s="2">
        <f t="shared" si="36"/>
        <v>0</v>
      </c>
      <c r="N491" s="2" t="s">
        <v>1742</v>
      </c>
      <c r="O491" s="2">
        <f>SUM(O470:O490)</f>
        <v>0</v>
      </c>
      <c r="P491" s="2">
        <f>SUM(P470:P490)</f>
        <v>0</v>
      </c>
      <c r="Q491" s="2">
        <f>SUM(Q470:Q490)</f>
        <v>0</v>
      </c>
      <c r="R491" s="2">
        <f>SUM(R470:R490)</f>
        <v>0</v>
      </c>
      <c r="S491" s="2">
        <f>SUM(S470:S490)</f>
        <v>0</v>
      </c>
    </row>
    <row r="492" spans="1:19" ht="15" hidden="1" customHeight="1" x14ac:dyDescent="0.25">
      <c r="A492" s="52" t="s">
        <v>2019</v>
      </c>
      <c r="B492" s="53"/>
      <c r="C492" s="54"/>
      <c r="D492" s="2"/>
      <c r="E492" s="2"/>
      <c r="F492" s="2"/>
      <c r="G492" s="2"/>
      <c r="H492" s="2"/>
      <c r="I492" s="2"/>
      <c r="J492" s="2"/>
      <c r="K492" s="2"/>
      <c r="L492" s="17"/>
      <c r="M492" s="2"/>
      <c r="N492" s="3"/>
      <c r="O492" s="2"/>
      <c r="P492" s="2"/>
      <c r="Q492" s="2"/>
      <c r="R492" s="2"/>
      <c r="S492" s="2"/>
    </row>
    <row r="493" spans="1:19" hidden="1" x14ac:dyDescent="0.25">
      <c r="A493" s="31" t="s">
        <v>866</v>
      </c>
      <c r="B493" s="22" t="s">
        <v>939</v>
      </c>
      <c r="C493" s="4">
        <f t="shared" ref="C493:C518" si="37">ROUNDUP(SUM(D493+E493+F493+G493+H493+I493+J493+K493+M493+O493+P493+Q493+R493+S493),2)</f>
        <v>419483.53</v>
      </c>
      <c r="D493" s="4"/>
      <c r="E493" s="4">
        <v>419483.53</v>
      </c>
      <c r="F493" s="4"/>
      <c r="G493" s="4"/>
      <c r="H493" s="4"/>
      <c r="I493" s="4"/>
      <c r="J493" s="4"/>
      <c r="K493" s="4"/>
      <c r="L493" s="1"/>
      <c r="M493" s="4"/>
      <c r="N493" s="5"/>
      <c r="O493" s="4"/>
      <c r="P493" s="4"/>
      <c r="Q493" s="4"/>
      <c r="R493" s="4"/>
      <c r="S493" s="4"/>
    </row>
    <row r="494" spans="1:19" hidden="1" x14ac:dyDescent="0.25">
      <c r="A494" s="31" t="s">
        <v>868</v>
      </c>
      <c r="B494" s="22" t="s">
        <v>941</v>
      </c>
      <c r="C494" s="4">
        <f t="shared" si="37"/>
        <v>436925.52</v>
      </c>
      <c r="D494" s="4"/>
      <c r="E494" s="4">
        <v>436925.52</v>
      </c>
      <c r="F494" s="4"/>
      <c r="G494" s="4"/>
      <c r="H494" s="4"/>
      <c r="I494" s="4"/>
      <c r="J494" s="4"/>
      <c r="K494" s="4"/>
      <c r="L494" s="1"/>
      <c r="M494" s="4"/>
      <c r="N494" s="5"/>
      <c r="O494" s="4"/>
      <c r="P494" s="4"/>
      <c r="Q494" s="4"/>
      <c r="R494" s="4"/>
      <c r="S494" s="4"/>
    </row>
    <row r="495" spans="1:19" hidden="1" x14ac:dyDescent="0.25">
      <c r="A495" s="31" t="s">
        <v>870</v>
      </c>
      <c r="B495" s="22" t="s">
        <v>943</v>
      </c>
      <c r="C495" s="4">
        <f t="shared" si="37"/>
        <v>346993.45</v>
      </c>
      <c r="D495" s="4"/>
      <c r="E495" s="4">
        <v>346993.45</v>
      </c>
      <c r="F495" s="4"/>
      <c r="G495" s="4"/>
      <c r="H495" s="4"/>
      <c r="I495" s="4"/>
      <c r="J495" s="4"/>
      <c r="K495" s="4"/>
      <c r="L495" s="1"/>
      <c r="M495" s="4"/>
      <c r="N495" s="5"/>
      <c r="O495" s="4"/>
      <c r="P495" s="4"/>
      <c r="Q495" s="4"/>
      <c r="R495" s="4"/>
      <c r="S495" s="4"/>
    </row>
    <row r="496" spans="1:19" hidden="1" x14ac:dyDescent="0.25">
      <c r="A496" s="31" t="s">
        <v>872</v>
      </c>
      <c r="B496" s="22" t="s">
        <v>945</v>
      </c>
      <c r="C496" s="4">
        <f t="shared" si="37"/>
        <v>438859.46</v>
      </c>
      <c r="D496" s="4"/>
      <c r="E496" s="4">
        <v>438859.46</v>
      </c>
      <c r="F496" s="4"/>
      <c r="G496" s="4"/>
      <c r="H496" s="4"/>
      <c r="I496" s="4"/>
      <c r="J496" s="4"/>
      <c r="K496" s="4"/>
      <c r="L496" s="1"/>
      <c r="M496" s="4"/>
      <c r="N496" s="5"/>
      <c r="O496" s="4"/>
      <c r="P496" s="4"/>
      <c r="Q496" s="4"/>
      <c r="R496" s="4"/>
      <c r="S496" s="4"/>
    </row>
    <row r="497" spans="1:19" hidden="1" x14ac:dyDescent="0.25">
      <c r="A497" s="31" t="s">
        <v>874</v>
      </c>
      <c r="B497" s="6" t="s">
        <v>947</v>
      </c>
      <c r="C497" s="4">
        <f t="shared" si="37"/>
        <v>46793063.840000004</v>
      </c>
      <c r="D497" s="4">
        <f>ROUNDUP(SUM(F497+G497+H497+I497+J497+K497+M497+O497+P497+Q497+R497+S497)*0.0214,2)</f>
        <v>943444.1</v>
      </c>
      <c r="E497" s="4">
        <v>1763446.92</v>
      </c>
      <c r="F497" s="4"/>
      <c r="G497" s="4"/>
      <c r="H497" s="4"/>
      <c r="I497" s="4"/>
      <c r="J497" s="4"/>
      <c r="K497" s="4"/>
      <c r="L497" s="1">
        <v>2</v>
      </c>
      <c r="M497" s="4">
        <v>8020493.4800000004</v>
      </c>
      <c r="N497" s="5" t="s">
        <v>1741</v>
      </c>
      <c r="O497" s="4">
        <v>36065679.340000004</v>
      </c>
      <c r="P497" s="4"/>
      <c r="Q497" s="4"/>
      <c r="R497" s="4"/>
      <c r="S497" s="4"/>
    </row>
    <row r="498" spans="1:19" hidden="1" x14ac:dyDescent="0.25">
      <c r="A498" s="31" t="s">
        <v>876</v>
      </c>
      <c r="B498" s="6" t="s">
        <v>949</v>
      </c>
      <c r="C498" s="4">
        <f t="shared" si="37"/>
        <v>448216.12</v>
      </c>
      <c r="D498" s="4"/>
      <c r="E498" s="4">
        <v>448216.12</v>
      </c>
      <c r="F498" s="4"/>
      <c r="G498" s="4"/>
      <c r="H498" s="4"/>
      <c r="I498" s="4"/>
      <c r="J498" s="4"/>
      <c r="K498" s="4"/>
      <c r="L498" s="1"/>
      <c r="M498" s="4"/>
      <c r="N498" s="5"/>
      <c r="O498" s="4"/>
      <c r="P498" s="4"/>
      <c r="Q498" s="4"/>
      <c r="R498" s="4"/>
      <c r="S498" s="4"/>
    </row>
    <row r="499" spans="1:19" hidden="1" x14ac:dyDescent="0.25">
      <c r="A499" s="31" t="s">
        <v>1768</v>
      </c>
      <c r="B499" s="6" t="s">
        <v>955</v>
      </c>
      <c r="C499" s="4">
        <f t="shared" si="37"/>
        <v>241305.2</v>
      </c>
      <c r="D499" s="4"/>
      <c r="E499" s="4">
        <v>241305.2</v>
      </c>
      <c r="F499" s="4"/>
      <c r="G499" s="4"/>
      <c r="H499" s="4"/>
      <c r="I499" s="4"/>
      <c r="J499" s="4"/>
      <c r="K499" s="4"/>
      <c r="L499" s="1"/>
      <c r="M499" s="4"/>
      <c r="N499" s="5"/>
      <c r="O499" s="4"/>
      <c r="P499" s="4"/>
      <c r="Q499" s="4"/>
      <c r="R499" s="4"/>
      <c r="S499" s="4"/>
    </row>
    <row r="500" spans="1:19" hidden="1" x14ac:dyDescent="0.25">
      <c r="A500" s="31" t="s">
        <v>1769</v>
      </c>
      <c r="B500" s="21" t="s">
        <v>957</v>
      </c>
      <c r="C500" s="4">
        <f t="shared" si="37"/>
        <v>790007.45</v>
      </c>
      <c r="D500" s="4"/>
      <c r="E500" s="4">
        <v>790007.45</v>
      </c>
      <c r="F500" s="4"/>
      <c r="G500" s="4"/>
      <c r="H500" s="4"/>
      <c r="I500" s="4"/>
      <c r="J500" s="4"/>
      <c r="K500" s="4"/>
      <c r="L500" s="1"/>
      <c r="M500" s="4"/>
      <c r="N500" s="5"/>
      <c r="O500" s="4"/>
      <c r="P500" s="4"/>
      <c r="Q500" s="4"/>
      <c r="R500" s="4"/>
      <c r="S500" s="4"/>
    </row>
    <row r="501" spans="1:19" hidden="1" x14ac:dyDescent="0.25">
      <c r="A501" s="31" t="s">
        <v>1770</v>
      </c>
      <c r="B501" s="21" t="s">
        <v>959</v>
      </c>
      <c r="C501" s="4">
        <f t="shared" si="37"/>
        <v>462212</v>
      </c>
      <c r="D501" s="4"/>
      <c r="E501" s="4">
        <v>462212</v>
      </c>
      <c r="F501" s="4"/>
      <c r="G501" s="4"/>
      <c r="H501" s="4"/>
      <c r="I501" s="4"/>
      <c r="J501" s="4"/>
      <c r="K501" s="4"/>
      <c r="L501" s="1"/>
      <c r="M501" s="4"/>
      <c r="N501" s="5"/>
      <c r="O501" s="4"/>
      <c r="P501" s="4"/>
      <c r="Q501" s="4"/>
      <c r="R501" s="4"/>
      <c r="S501" s="4"/>
    </row>
    <row r="502" spans="1:19" hidden="1" x14ac:dyDescent="0.25">
      <c r="A502" s="31" t="s">
        <v>1771</v>
      </c>
      <c r="B502" s="6" t="s">
        <v>961</v>
      </c>
      <c r="C502" s="4">
        <f t="shared" si="37"/>
        <v>152463.37</v>
      </c>
      <c r="D502" s="4"/>
      <c r="E502" s="4">
        <v>152463.37</v>
      </c>
      <c r="F502" s="4"/>
      <c r="G502" s="4"/>
      <c r="H502" s="4"/>
      <c r="I502" s="4"/>
      <c r="J502" s="4"/>
      <c r="K502" s="4"/>
      <c r="L502" s="1"/>
      <c r="M502" s="4"/>
      <c r="N502" s="5"/>
      <c r="O502" s="4"/>
      <c r="P502" s="4"/>
      <c r="Q502" s="4"/>
      <c r="R502" s="4"/>
      <c r="S502" s="4"/>
    </row>
    <row r="503" spans="1:19" hidden="1" x14ac:dyDescent="0.25">
      <c r="A503" s="31" t="s">
        <v>1772</v>
      </c>
      <c r="B503" s="6" t="s">
        <v>963</v>
      </c>
      <c r="C503" s="4">
        <f t="shared" si="37"/>
        <v>243038.45</v>
      </c>
      <c r="D503" s="4"/>
      <c r="E503" s="4">
        <v>243038.45</v>
      </c>
      <c r="F503" s="4"/>
      <c r="G503" s="4"/>
      <c r="H503" s="4"/>
      <c r="I503" s="4"/>
      <c r="J503" s="4"/>
      <c r="K503" s="4"/>
      <c r="L503" s="1"/>
      <c r="M503" s="4"/>
      <c r="N503" s="5"/>
      <c r="O503" s="4"/>
      <c r="P503" s="4"/>
      <c r="Q503" s="4"/>
      <c r="R503" s="4"/>
      <c r="S503" s="4"/>
    </row>
    <row r="504" spans="1:19" hidden="1" x14ac:dyDescent="0.25">
      <c r="A504" s="31" t="s">
        <v>1773</v>
      </c>
      <c r="B504" s="6" t="s">
        <v>965</v>
      </c>
      <c r="C504" s="4">
        <f t="shared" si="37"/>
        <v>245100.11</v>
      </c>
      <c r="D504" s="4"/>
      <c r="E504" s="4">
        <v>245100.11000000002</v>
      </c>
      <c r="F504" s="4"/>
      <c r="G504" s="4"/>
      <c r="H504" s="4"/>
      <c r="I504" s="4"/>
      <c r="J504" s="4"/>
      <c r="K504" s="4"/>
      <c r="L504" s="1"/>
      <c r="M504" s="4"/>
      <c r="N504" s="5"/>
      <c r="O504" s="4"/>
      <c r="P504" s="4"/>
      <c r="Q504" s="4"/>
      <c r="R504" s="4"/>
      <c r="S504" s="4"/>
    </row>
    <row r="505" spans="1:19" hidden="1" x14ac:dyDescent="0.25">
      <c r="A505" s="31" t="s">
        <v>878</v>
      </c>
      <c r="B505" s="6" t="s">
        <v>967</v>
      </c>
      <c r="C505" s="4">
        <f t="shared" si="37"/>
        <v>190484.45</v>
      </c>
      <c r="D505" s="4"/>
      <c r="E505" s="4">
        <v>190484.45</v>
      </c>
      <c r="F505" s="4"/>
      <c r="G505" s="4"/>
      <c r="H505" s="4"/>
      <c r="I505" s="4"/>
      <c r="J505" s="4"/>
      <c r="K505" s="4"/>
      <c r="L505" s="1"/>
      <c r="M505" s="4"/>
      <c r="N505" s="5"/>
      <c r="O505" s="4"/>
      <c r="P505" s="4"/>
      <c r="Q505" s="4"/>
      <c r="R505" s="4"/>
      <c r="S505" s="4"/>
    </row>
    <row r="506" spans="1:19" hidden="1" x14ac:dyDescent="0.25">
      <c r="A506" s="31" t="s">
        <v>880</v>
      </c>
      <c r="B506" s="6" t="s">
        <v>969</v>
      </c>
      <c r="C506" s="4">
        <f t="shared" si="37"/>
        <v>241341.69</v>
      </c>
      <c r="D506" s="4"/>
      <c r="E506" s="4">
        <v>241341.69</v>
      </c>
      <c r="F506" s="4"/>
      <c r="G506" s="4"/>
      <c r="H506" s="4"/>
      <c r="I506" s="4"/>
      <c r="J506" s="4"/>
      <c r="K506" s="4"/>
      <c r="L506" s="1"/>
      <c r="M506" s="4"/>
      <c r="N506" s="5"/>
      <c r="O506" s="4"/>
      <c r="P506" s="4"/>
      <c r="Q506" s="4"/>
      <c r="R506" s="4"/>
      <c r="S506" s="4"/>
    </row>
    <row r="507" spans="1:19" hidden="1" x14ac:dyDescent="0.25">
      <c r="A507" s="31" t="s">
        <v>882</v>
      </c>
      <c r="B507" s="6" t="s">
        <v>971</v>
      </c>
      <c r="C507" s="4">
        <f t="shared" si="37"/>
        <v>243932.45</v>
      </c>
      <c r="D507" s="4"/>
      <c r="E507" s="4">
        <v>243932.45</v>
      </c>
      <c r="F507" s="4"/>
      <c r="G507" s="4"/>
      <c r="H507" s="4"/>
      <c r="I507" s="4"/>
      <c r="J507" s="4"/>
      <c r="K507" s="4"/>
      <c r="L507" s="1"/>
      <c r="M507" s="4"/>
      <c r="N507" s="5"/>
      <c r="O507" s="4"/>
      <c r="P507" s="4"/>
      <c r="Q507" s="4"/>
      <c r="R507" s="4"/>
      <c r="S507" s="4"/>
    </row>
    <row r="508" spans="1:19" hidden="1" x14ac:dyDescent="0.25">
      <c r="A508" s="31" t="s">
        <v>884</v>
      </c>
      <c r="B508" s="6" t="s">
        <v>973</v>
      </c>
      <c r="C508" s="4">
        <f t="shared" si="37"/>
        <v>240502.43</v>
      </c>
      <c r="D508" s="4"/>
      <c r="E508" s="4">
        <v>240502.43000000002</v>
      </c>
      <c r="F508" s="4"/>
      <c r="G508" s="4"/>
      <c r="H508" s="4"/>
      <c r="I508" s="4"/>
      <c r="J508" s="4"/>
      <c r="K508" s="4"/>
      <c r="L508" s="1"/>
      <c r="M508" s="4"/>
      <c r="N508" s="5"/>
      <c r="O508" s="4"/>
      <c r="P508" s="4"/>
      <c r="Q508" s="4"/>
      <c r="R508" s="4"/>
      <c r="S508" s="4"/>
    </row>
    <row r="509" spans="1:19" hidden="1" x14ac:dyDescent="0.25">
      <c r="A509" s="31" t="s">
        <v>886</v>
      </c>
      <c r="B509" s="6" t="s">
        <v>975</v>
      </c>
      <c r="C509" s="4">
        <f t="shared" si="37"/>
        <v>177434.7</v>
      </c>
      <c r="D509" s="4"/>
      <c r="E509" s="4">
        <v>177434.7</v>
      </c>
      <c r="F509" s="4"/>
      <c r="G509" s="4"/>
      <c r="H509" s="4"/>
      <c r="I509" s="4"/>
      <c r="J509" s="4"/>
      <c r="K509" s="4"/>
      <c r="L509" s="1"/>
      <c r="M509" s="4"/>
      <c r="N509" s="5"/>
      <c r="O509" s="4"/>
      <c r="P509" s="4"/>
      <c r="Q509" s="4"/>
      <c r="R509" s="4"/>
      <c r="S509" s="4"/>
    </row>
    <row r="510" spans="1:19" hidden="1" x14ac:dyDescent="0.25">
      <c r="A510" s="31" t="s">
        <v>888</v>
      </c>
      <c r="B510" s="6" t="s">
        <v>977</v>
      </c>
      <c r="C510" s="4">
        <f t="shared" si="37"/>
        <v>689007.22</v>
      </c>
      <c r="D510" s="4"/>
      <c r="E510" s="4">
        <v>689007.22</v>
      </c>
      <c r="F510" s="4"/>
      <c r="G510" s="4"/>
      <c r="H510" s="4"/>
      <c r="I510" s="4"/>
      <c r="J510" s="4"/>
      <c r="K510" s="4"/>
      <c r="L510" s="1"/>
      <c r="M510" s="4"/>
      <c r="N510" s="5"/>
      <c r="O510" s="4"/>
      <c r="P510" s="4"/>
      <c r="Q510" s="4"/>
      <c r="R510" s="4"/>
      <c r="S510" s="4"/>
    </row>
    <row r="511" spans="1:19" hidden="1" x14ac:dyDescent="0.25">
      <c r="A511" s="31" t="s">
        <v>890</v>
      </c>
      <c r="B511" s="6" t="s">
        <v>979</v>
      </c>
      <c r="C511" s="4">
        <f t="shared" si="37"/>
        <v>1145297.17</v>
      </c>
      <c r="D511" s="4"/>
      <c r="E511" s="4">
        <v>1145297.17</v>
      </c>
      <c r="F511" s="4"/>
      <c r="G511" s="4"/>
      <c r="H511" s="4"/>
      <c r="I511" s="4"/>
      <c r="J511" s="4"/>
      <c r="K511" s="4"/>
      <c r="L511" s="1"/>
      <c r="M511" s="4"/>
      <c r="N511" s="5"/>
      <c r="O511" s="4"/>
      <c r="P511" s="4"/>
      <c r="Q511" s="4"/>
      <c r="R511" s="4"/>
      <c r="S511" s="4"/>
    </row>
    <row r="512" spans="1:19" hidden="1" x14ac:dyDescent="0.25">
      <c r="A512" s="31" t="s">
        <v>892</v>
      </c>
      <c r="B512" s="6" t="s">
        <v>981</v>
      </c>
      <c r="C512" s="4">
        <f t="shared" si="37"/>
        <v>19618234.84</v>
      </c>
      <c r="D512" s="4">
        <f>ROUNDUP(SUM(F512+G512+H512+I512+J512+K512+M512+O512+P512+Q512+R512+S512)*0.0214,2)</f>
        <v>395543.84</v>
      </c>
      <c r="E512" s="4">
        <v>739334.27</v>
      </c>
      <c r="F512" s="4"/>
      <c r="G512" s="4"/>
      <c r="H512" s="4"/>
      <c r="I512" s="4"/>
      <c r="J512" s="4"/>
      <c r="K512" s="4"/>
      <c r="L512" s="1">
        <v>3</v>
      </c>
      <c r="M512" s="4">
        <v>12030740.220000001</v>
      </c>
      <c r="N512" s="5" t="s">
        <v>1741</v>
      </c>
      <c r="O512" s="4">
        <v>6452616.5099999998</v>
      </c>
      <c r="P512" s="4"/>
      <c r="Q512" s="4"/>
      <c r="R512" s="4"/>
      <c r="S512" s="4"/>
    </row>
    <row r="513" spans="1:19" hidden="1" x14ac:dyDescent="0.25">
      <c r="A513" s="31" t="s">
        <v>894</v>
      </c>
      <c r="B513" s="6" t="s">
        <v>983</v>
      </c>
      <c r="C513" s="4">
        <f t="shared" si="37"/>
        <v>262969.09000000003</v>
      </c>
      <c r="D513" s="4"/>
      <c r="E513" s="4">
        <v>262969.09000000003</v>
      </c>
      <c r="F513" s="4"/>
      <c r="G513" s="4"/>
      <c r="H513" s="4"/>
      <c r="I513" s="4"/>
      <c r="J513" s="4"/>
      <c r="K513" s="4"/>
      <c r="L513" s="1"/>
      <c r="M513" s="4"/>
      <c r="N513" s="5"/>
      <c r="O513" s="4"/>
      <c r="P513" s="4"/>
      <c r="Q513" s="4"/>
      <c r="R513" s="4"/>
      <c r="S513" s="4"/>
    </row>
    <row r="514" spans="1:19" hidden="1" x14ac:dyDescent="0.25">
      <c r="A514" s="31" t="s">
        <v>896</v>
      </c>
      <c r="B514" s="6" t="s">
        <v>985</v>
      </c>
      <c r="C514" s="4">
        <f t="shared" si="37"/>
        <v>1396865.77</v>
      </c>
      <c r="D514" s="4"/>
      <c r="E514" s="4">
        <v>1396865.77</v>
      </c>
      <c r="F514" s="4"/>
      <c r="G514" s="4"/>
      <c r="H514" s="4"/>
      <c r="I514" s="4"/>
      <c r="J514" s="4"/>
      <c r="K514" s="4"/>
      <c r="L514" s="1"/>
      <c r="M514" s="4"/>
      <c r="N514" s="5"/>
      <c r="O514" s="4"/>
      <c r="P514" s="4"/>
      <c r="Q514" s="4"/>
      <c r="R514" s="4"/>
      <c r="S514" s="4"/>
    </row>
    <row r="515" spans="1:19" hidden="1" x14ac:dyDescent="0.25">
      <c r="A515" s="31" t="s">
        <v>898</v>
      </c>
      <c r="B515" s="6" t="s">
        <v>987</v>
      </c>
      <c r="C515" s="4">
        <f t="shared" si="37"/>
        <v>458388.62</v>
      </c>
      <c r="D515" s="4"/>
      <c r="E515" s="4">
        <v>458388.62</v>
      </c>
      <c r="F515" s="4"/>
      <c r="G515" s="4"/>
      <c r="H515" s="4"/>
      <c r="I515" s="4"/>
      <c r="J515" s="4"/>
      <c r="K515" s="4"/>
      <c r="L515" s="1"/>
      <c r="M515" s="4"/>
      <c r="N515" s="5"/>
      <c r="O515" s="4"/>
      <c r="P515" s="4"/>
      <c r="Q515" s="4"/>
      <c r="R515" s="4"/>
      <c r="S515" s="4"/>
    </row>
    <row r="516" spans="1:19" hidden="1" x14ac:dyDescent="0.25">
      <c r="A516" s="31" t="s">
        <v>900</v>
      </c>
      <c r="B516" s="6" t="s">
        <v>989</v>
      </c>
      <c r="C516" s="4">
        <f t="shared" si="37"/>
        <v>1394275.01</v>
      </c>
      <c r="D516" s="4"/>
      <c r="E516" s="4">
        <v>1394275.01</v>
      </c>
      <c r="F516" s="4"/>
      <c r="G516" s="4"/>
      <c r="H516" s="4"/>
      <c r="I516" s="4"/>
      <c r="J516" s="4"/>
      <c r="K516" s="4"/>
      <c r="L516" s="1"/>
      <c r="M516" s="4"/>
      <c r="N516" s="5"/>
      <c r="O516" s="4"/>
      <c r="P516" s="4"/>
      <c r="Q516" s="4"/>
      <c r="R516" s="4"/>
      <c r="S516" s="4"/>
    </row>
    <row r="517" spans="1:19" hidden="1" x14ac:dyDescent="0.25">
      <c r="A517" s="31" t="s">
        <v>902</v>
      </c>
      <c r="B517" s="6" t="s">
        <v>991</v>
      </c>
      <c r="C517" s="4">
        <f t="shared" si="37"/>
        <v>1018286.38</v>
      </c>
      <c r="D517" s="4"/>
      <c r="E517" s="4">
        <v>1018286.38</v>
      </c>
      <c r="F517" s="4"/>
      <c r="G517" s="4"/>
      <c r="H517" s="4"/>
      <c r="I517" s="4"/>
      <c r="J517" s="4"/>
      <c r="K517" s="4"/>
      <c r="L517" s="1"/>
      <c r="M517" s="4"/>
      <c r="N517" s="5"/>
      <c r="O517" s="4"/>
      <c r="P517" s="4"/>
      <c r="Q517" s="4"/>
      <c r="R517" s="4"/>
      <c r="S517" s="4"/>
    </row>
    <row r="518" spans="1:19" hidden="1" x14ac:dyDescent="0.25">
      <c r="A518" s="31" t="s">
        <v>904</v>
      </c>
      <c r="B518" s="6" t="s">
        <v>993</v>
      </c>
      <c r="C518" s="4">
        <f t="shared" si="37"/>
        <v>1348825.67</v>
      </c>
      <c r="D518" s="4"/>
      <c r="E518" s="4">
        <v>1348825.67</v>
      </c>
      <c r="F518" s="4"/>
      <c r="G518" s="4"/>
      <c r="H518" s="4"/>
      <c r="I518" s="4"/>
      <c r="J518" s="4"/>
      <c r="K518" s="4"/>
      <c r="L518" s="1"/>
      <c r="M518" s="4"/>
      <c r="N518" s="5"/>
      <c r="O518" s="4"/>
      <c r="P518" s="4"/>
      <c r="Q518" s="4"/>
      <c r="R518" s="4"/>
      <c r="S518" s="4"/>
    </row>
    <row r="519" spans="1:19" ht="15" hidden="1" customHeight="1" x14ac:dyDescent="0.25">
      <c r="A519" s="55" t="s">
        <v>2020</v>
      </c>
      <c r="B519" s="56"/>
      <c r="C519" s="2">
        <f t="shared" ref="C519:M519" si="38">SUM(C493:C518)</f>
        <v>79443513.990000024</v>
      </c>
      <c r="D519" s="2">
        <f t="shared" si="38"/>
        <v>1338987.94</v>
      </c>
      <c r="E519" s="2">
        <f t="shared" si="38"/>
        <v>15534996.5</v>
      </c>
      <c r="F519" s="2">
        <f t="shared" si="38"/>
        <v>0</v>
      </c>
      <c r="G519" s="2">
        <f t="shared" si="38"/>
        <v>0</v>
      </c>
      <c r="H519" s="2">
        <f t="shared" si="38"/>
        <v>0</v>
      </c>
      <c r="I519" s="2">
        <f t="shared" si="38"/>
        <v>0</v>
      </c>
      <c r="J519" s="2">
        <f t="shared" si="38"/>
        <v>0</v>
      </c>
      <c r="K519" s="2">
        <f t="shared" si="38"/>
        <v>0</v>
      </c>
      <c r="L519" s="17">
        <f t="shared" si="38"/>
        <v>5</v>
      </c>
      <c r="M519" s="2">
        <f t="shared" si="38"/>
        <v>20051233.700000003</v>
      </c>
      <c r="N519" s="2" t="s">
        <v>1742</v>
      </c>
      <c r="O519" s="2">
        <f>SUM(O493:O518)</f>
        <v>42518295.850000001</v>
      </c>
      <c r="P519" s="2">
        <f>SUM(P493:P518)</f>
        <v>0</v>
      </c>
      <c r="Q519" s="2">
        <f>SUM(Q493:Q518)</f>
        <v>0</v>
      </c>
      <c r="R519" s="2">
        <f>SUM(R493:R518)</f>
        <v>0</v>
      </c>
      <c r="S519" s="2">
        <f>SUM(S493:S518)</f>
        <v>0</v>
      </c>
    </row>
    <row r="520" spans="1:19" ht="15" hidden="1" customHeight="1" x14ac:dyDescent="0.25">
      <c r="A520" s="52" t="s">
        <v>2022</v>
      </c>
      <c r="B520" s="53"/>
      <c r="C520" s="54"/>
      <c r="D520" s="2"/>
      <c r="E520" s="2"/>
      <c r="F520" s="2"/>
      <c r="G520" s="2"/>
      <c r="H520" s="2"/>
      <c r="I520" s="2"/>
      <c r="J520" s="2"/>
      <c r="K520" s="2"/>
      <c r="L520" s="17"/>
      <c r="M520" s="2"/>
      <c r="N520" s="3"/>
      <c r="O520" s="2"/>
      <c r="P520" s="2"/>
      <c r="Q520" s="2"/>
      <c r="R520" s="2"/>
      <c r="S520" s="2"/>
    </row>
    <row r="521" spans="1:19" hidden="1" x14ac:dyDescent="0.25">
      <c r="A521" s="31" t="s">
        <v>906</v>
      </c>
      <c r="B521" s="6" t="s">
        <v>996</v>
      </c>
      <c r="C521" s="4">
        <f t="shared" ref="C521:C538" si="39">ROUNDUP(SUM(D521+E521+F521+G521+H521+I521+J521+K521+M521+O521+P521+Q521+R521+S521),2)</f>
        <v>494539.95</v>
      </c>
      <c r="D521" s="4"/>
      <c r="E521" s="4">
        <v>494539.95</v>
      </c>
      <c r="F521" s="4"/>
      <c r="G521" s="4"/>
      <c r="H521" s="4"/>
      <c r="I521" s="4"/>
      <c r="J521" s="4"/>
      <c r="K521" s="4"/>
      <c r="L521" s="1"/>
      <c r="M521" s="4"/>
      <c r="N521" s="5"/>
      <c r="O521" s="4"/>
      <c r="P521" s="4"/>
      <c r="Q521" s="4"/>
      <c r="R521" s="4"/>
      <c r="S521" s="4"/>
    </row>
    <row r="522" spans="1:19" hidden="1" x14ac:dyDescent="0.25">
      <c r="A522" s="31" t="s">
        <v>908</v>
      </c>
      <c r="B522" s="6" t="s">
        <v>998</v>
      </c>
      <c r="C522" s="4">
        <f t="shared" si="39"/>
        <v>609159.02</v>
      </c>
      <c r="D522" s="4"/>
      <c r="E522" s="4">
        <v>609159.02</v>
      </c>
      <c r="F522" s="4"/>
      <c r="G522" s="4"/>
      <c r="H522" s="4"/>
      <c r="I522" s="4"/>
      <c r="J522" s="4"/>
      <c r="K522" s="4"/>
      <c r="L522" s="1"/>
      <c r="M522" s="4"/>
      <c r="N522" s="5"/>
      <c r="O522" s="4"/>
      <c r="P522" s="4"/>
      <c r="Q522" s="4"/>
      <c r="R522" s="4"/>
      <c r="S522" s="4"/>
    </row>
    <row r="523" spans="1:19" hidden="1" x14ac:dyDescent="0.25">
      <c r="A523" s="31" t="s">
        <v>910</v>
      </c>
      <c r="B523" s="6" t="s">
        <v>1000</v>
      </c>
      <c r="C523" s="4">
        <f t="shared" si="39"/>
        <v>801065.2</v>
      </c>
      <c r="D523" s="4"/>
      <c r="E523" s="4">
        <v>801065.2</v>
      </c>
      <c r="F523" s="4"/>
      <c r="G523" s="4"/>
      <c r="H523" s="4"/>
      <c r="I523" s="4"/>
      <c r="J523" s="4"/>
      <c r="K523" s="4"/>
      <c r="L523" s="1"/>
      <c r="M523" s="4"/>
      <c r="N523" s="5"/>
      <c r="O523" s="4"/>
      <c r="P523" s="4"/>
      <c r="Q523" s="4"/>
      <c r="R523" s="4"/>
      <c r="S523" s="4"/>
    </row>
    <row r="524" spans="1:19" hidden="1" x14ac:dyDescent="0.25">
      <c r="A524" s="31" t="s">
        <v>912</v>
      </c>
      <c r="B524" s="6" t="s">
        <v>1002</v>
      </c>
      <c r="C524" s="4">
        <f t="shared" si="39"/>
        <v>823757.71</v>
      </c>
      <c r="D524" s="4"/>
      <c r="E524" s="4">
        <v>823757.71</v>
      </c>
      <c r="F524" s="4"/>
      <c r="G524" s="4"/>
      <c r="H524" s="4"/>
      <c r="I524" s="4"/>
      <c r="J524" s="4"/>
      <c r="K524" s="4"/>
      <c r="L524" s="1"/>
      <c r="M524" s="4"/>
      <c r="N524" s="5"/>
      <c r="O524" s="4"/>
      <c r="P524" s="4"/>
      <c r="Q524" s="4"/>
      <c r="R524" s="4"/>
      <c r="S524" s="4"/>
    </row>
    <row r="525" spans="1:19" hidden="1" x14ac:dyDescent="0.25">
      <c r="A525" s="31" t="s">
        <v>914</v>
      </c>
      <c r="B525" s="6" t="s">
        <v>1004</v>
      </c>
      <c r="C525" s="4">
        <f t="shared" si="39"/>
        <v>857116.75</v>
      </c>
      <c r="D525" s="4"/>
      <c r="E525" s="4">
        <v>857116.75</v>
      </c>
      <c r="F525" s="4"/>
      <c r="G525" s="4"/>
      <c r="H525" s="4"/>
      <c r="I525" s="4"/>
      <c r="J525" s="4"/>
      <c r="K525" s="4"/>
      <c r="L525" s="1"/>
      <c r="M525" s="4"/>
      <c r="N525" s="5"/>
      <c r="O525" s="4"/>
      <c r="P525" s="4"/>
      <c r="Q525" s="4"/>
      <c r="R525" s="4"/>
      <c r="S525" s="4"/>
    </row>
    <row r="526" spans="1:19" hidden="1" x14ac:dyDescent="0.25">
      <c r="A526" s="31" t="s">
        <v>916</v>
      </c>
      <c r="B526" s="6" t="s">
        <v>1006</v>
      </c>
      <c r="C526" s="4">
        <f t="shared" si="39"/>
        <v>1196904.49</v>
      </c>
      <c r="D526" s="4"/>
      <c r="E526" s="4">
        <v>1196904.49</v>
      </c>
      <c r="F526" s="4"/>
      <c r="G526" s="4"/>
      <c r="H526" s="4"/>
      <c r="I526" s="4"/>
      <c r="J526" s="4"/>
      <c r="K526" s="4"/>
      <c r="L526" s="1"/>
      <c r="M526" s="4"/>
      <c r="N526" s="5"/>
      <c r="O526" s="4"/>
      <c r="P526" s="4"/>
      <c r="Q526" s="4"/>
      <c r="R526" s="4"/>
      <c r="S526" s="4"/>
    </row>
    <row r="527" spans="1:19" hidden="1" x14ac:dyDescent="0.25">
      <c r="A527" s="31" t="s">
        <v>918</v>
      </c>
      <c r="B527" s="6" t="s">
        <v>1008</v>
      </c>
      <c r="C527" s="4">
        <f t="shared" si="39"/>
        <v>1611163.48</v>
      </c>
      <c r="D527" s="4"/>
      <c r="E527" s="4">
        <v>1611163.48</v>
      </c>
      <c r="F527" s="4"/>
      <c r="G527" s="4"/>
      <c r="H527" s="4"/>
      <c r="I527" s="4"/>
      <c r="J527" s="4"/>
      <c r="K527" s="4"/>
      <c r="L527" s="1"/>
      <c r="M527" s="4"/>
      <c r="N527" s="5"/>
      <c r="O527" s="4"/>
      <c r="P527" s="4"/>
      <c r="Q527" s="4"/>
      <c r="R527" s="4"/>
      <c r="S527" s="4"/>
    </row>
    <row r="528" spans="1:19" hidden="1" x14ac:dyDescent="0.25">
      <c r="A528" s="31" t="s">
        <v>920</v>
      </c>
      <c r="B528" s="6" t="s">
        <v>1010</v>
      </c>
      <c r="C528" s="4">
        <f t="shared" si="39"/>
        <v>1114927.97</v>
      </c>
      <c r="D528" s="4"/>
      <c r="E528" s="4">
        <v>1114927.97</v>
      </c>
      <c r="F528" s="4"/>
      <c r="G528" s="4"/>
      <c r="H528" s="4"/>
      <c r="I528" s="4"/>
      <c r="J528" s="4"/>
      <c r="K528" s="4"/>
      <c r="L528" s="1"/>
      <c r="M528" s="4"/>
      <c r="N528" s="5"/>
      <c r="O528" s="4"/>
      <c r="P528" s="4"/>
      <c r="Q528" s="4"/>
      <c r="R528" s="4"/>
      <c r="S528" s="4"/>
    </row>
    <row r="529" spans="1:19" hidden="1" x14ac:dyDescent="0.25">
      <c r="A529" s="31" t="s">
        <v>922</v>
      </c>
      <c r="B529" s="6" t="s">
        <v>1012</v>
      </c>
      <c r="C529" s="4">
        <f t="shared" si="39"/>
        <v>2683690.5299999998</v>
      </c>
      <c r="D529" s="4"/>
      <c r="E529" s="4">
        <v>2683690.5299999998</v>
      </c>
      <c r="F529" s="4"/>
      <c r="G529" s="4"/>
      <c r="H529" s="4"/>
      <c r="I529" s="4"/>
      <c r="J529" s="4"/>
      <c r="K529" s="4"/>
      <c r="L529" s="1"/>
      <c r="M529" s="4"/>
      <c r="N529" s="5"/>
      <c r="O529" s="4"/>
      <c r="P529" s="4"/>
      <c r="Q529" s="4"/>
      <c r="R529" s="4"/>
      <c r="S529" s="4"/>
    </row>
    <row r="530" spans="1:19" hidden="1" x14ac:dyDescent="0.25">
      <c r="A530" s="31" t="s">
        <v>924</v>
      </c>
      <c r="B530" s="6" t="s">
        <v>1014</v>
      </c>
      <c r="C530" s="4">
        <f t="shared" si="39"/>
        <v>1608564.56</v>
      </c>
      <c r="D530" s="4"/>
      <c r="E530" s="4">
        <v>1608564.56</v>
      </c>
      <c r="F530" s="4"/>
      <c r="G530" s="4"/>
      <c r="H530" s="4"/>
      <c r="I530" s="4"/>
      <c r="J530" s="4"/>
      <c r="K530" s="4"/>
      <c r="L530" s="1"/>
      <c r="M530" s="4"/>
      <c r="N530" s="5"/>
      <c r="O530" s="4"/>
      <c r="P530" s="4"/>
      <c r="Q530" s="4"/>
      <c r="R530" s="4"/>
      <c r="S530" s="4"/>
    </row>
    <row r="531" spans="1:19" hidden="1" x14ac:dyDescent="0.25">
      <c r="A531" s="31" t="s">
        <v>926</v>
      </c>
      <c r="B531" s="6" t="s">
        <v>1016</v>
      </c>
      <c r="C531" s="4">
        <f t="shared" si="39"/>
        <v>107932.39</v>
      </c>
      <c r="D531" s="4"/>
      <c r="E531" s="4">
        <v>107932.39</v>
      </c>
      <c r="F531" s="4"/>
      <c r="G531" s="4"/>
      <c r="H531" s="4"/>
      <c r="I531" s="4"/>
      <c r="J531" s="4"/>
      <c r="K531" s="4"/>
      <c r="L531" s="1"/>
      <c r="M531" s="4"/>
      <c r="N531" s="5"/>
      <c r="O531" s="4"/>
      <c r="P531" s="4"/>
      <c r="Q531" s="4"/>
      <c r="R531" s="4"/>
      <c r="S531" s="4"/>
    </row>
    <row r="532" spans="1:19" hidden="1" x14ac:dyDescent="0.25">
      <c r="A532" s="31" t="s">
        <v>928</v>
      </c>
      <c r="B532" s="6" t="s">
        <v>1018</v>
      </c>
      <c r="C532" s="4">
        <f t="shared" si="39"/>
        <v>111734.88</v>
      </c>
      <c r="D532" s="4"/>
      <c r="E532" s="4">
        <v>111734.87999999999</v>
      </c>
      <c r="F532" s="4"/>
      <c r="G532" s="4"/>
      <c r="H532" s="4"/>
      <c r="I532" s="4"/>
      <c r="J532" s="4"/>
      <c r="K532" s="4"/>
      <c r="L532" s="1"/>
      <c r="M532" s="4"/>
      <c r="N532" s="5"/>
      <c r="O532" s="4"/>
      <c r="P532" s="4"/>
      <c r="Q532" s="4"/>
      <c r="R532" s="4"/>
      <c r="S532" s="4"/>
    </row>
    <row r="533" spans="1:19" hidden="1" x14ac:dyDescent="0.25">
      <c r="A533" s="31" t="s">
        <v>930</v>
      </c>
      <c r="B533" s="6" t="s">
        <v>1020</v>
      </c>
      <c r="C533" s="4">
        <f t="shared" si="39"/>
        <v>488397.47</v>
      </c>
      <c r="D533" s="4"/>
      <c r="E533" s="4">
        <v>488397.47</v>
      </c>
      <c r="F533" s="4"/>
      <c r="G533" s="4"/>
      <c r="H533" s="4"/>
      <c r="I533" s="4"/>
      <c r="J533" s="4"/>
      <c r="K533" s="4"/>
      <c r="L533" s="1"/>
      <c r="M533" s="4"/>
      <c r="N533" s="5"/>
      <c r="O533" s="4"/>
      <c r="P533" s="4"/>
      <c r="Q533" s="4"/>
      <c r="R533" s="4"/>
      <c r="S533" s="4"/>
    </row>
    <row r="534" spans="1:19" hidden="1" x14ac:dyDescent="0.25">
      <c r="A534" s="31" t="s">
        <v>932</v>
      </c>
      <c r="B534" s="6" t="s">
        <v>1022</v>
      </c>
      <c r="C534" s="4">
        <f t="shared" si="39"/>
        <v>1538242.59</v>
      </c>
      <c r="D534" s="4"/>
      <c r="E534" s="4">
        <v>1538242.59</v>
      </c>
      <c r="F534" s="4"/>
      <c r="G534" s="4"/>
      <c r="H534" s="4"/>
      <c r="I534" s="4"/>
      <c r="J534" s="4"/>
      <c r="K534" s="4"/>
      <c r="L534" s="1"/>
      <c r="M534" s="4"/>
      <c r="N534" s="5"/>
      <c r="O534" s="4"/>
      <c r="P534" s="4"/>
      <c r="Q534" s="4"/>
      <c r="R534" s="4"/>
      <c r="S534" s="4"/>
    </row>
    <row r="535" spans="1:19" hidden="1" x14ac:dyDescent="0.25">
      <c r="A535" s="31" t="s">
        <v>934</v>
      </c>
      <c r="B535" s="6" t="s">
        <v>1024</v>
      </c>
      <c r="C535" s="4">
        <f t="shared" si="39"/>
        <v>2371883</v>
      </c>
      <c r="D535" s="4"/>
      <c r="E535" s="4">
        <v>2371883</v>
      </c>
      <c r="F535" s="4"/>
      <c r="G535" s="4"/>
      <c r="H535" s="4"/>
      <c r="I535" s="4"/>
      <c r="J535" s="4"/>
      <c r="K535" s="4"/>
      <c r="L535" s="1"/>
      <c r="M535" s="4"/>
      <c r="N535" s="5"/>
      <c r="O535" s="4"/>
      <c r="P535" s="4"/>
      <c r="Q535" s="4"/>
      <c r="R535" s="4"/>
      <c r="S535" s="4"/>
    </row>
    <row r="536" spans="1:19" hidden="1" x14ac:dyDescent="0.25">
      <c r="A536" s="31" t="s">
        <v>936</v>
      </c>
      <c r="B536" s="6" t="s">
        <v>1026</v>
      </c>
      <c r="C536" s="4">
        <f t="shared" si="39"/>
        <v>1876704.64</v>
      </c>
      <c r="D536" s="4"/>
      <c r="E536" s="4">
        <v>1876704.64</v>
      </c>
      <c r="F536" s="4"/>
      <c r="G536" s="4"/>
      <c r="H536" s="4"/>
      <c r="I536" s="4"/>
      <c r="J536" s="4"/>
      <c r="K536" s="4"/>
      <c r="L536" s="1"/>
      <c r="M536" s="4"/>
      <c r="N536" s="5"/>
      <c r="O536" s="4"/>
      <c r="P536" s="4"/>
      <c r="Q536" s="4"/>
      <c r="R536" s="4"/>
      <c r="S536" s="4"/>
    </row>
    <row r="537" spans="1:19" hidden="1" x14ac:dyDescent="0.25">
      <c r="A537" s="31" t="s">
        <v>938</v>
      </c>
      <c r="B537" s="6" t="s">
        <v>1028</v>
      </c>
      <c r="C537" s="4">
        <f t="shared" si="39"/>
        <v>335596.95</v>
      </c>
      <c r="D537" s="4"/>
      <c r="E537" s="4">
        <v>335596.95</v>
      </c>
      <c r="F537" s="4"/>
      <c r="G537" s="4"/>
      <c r="H537" s="4"/>
      <c r="I537" s="4"/>
      <c r="J537" s="4"/>
      <c r="K537" s="4"/>
      <c r="L537" s="1"/>
      <c r="M537" s="4"/>
      <c r="N537" s="5"/>
      <c r="O537" s="4"/>
      <c r="P537" s="4"/>
      <c r="Q537" s="4"/>
      <c r="R537" s="4"/>
      <c r="S537" s="4"/>
    </row>
    <row r="538" spans="1:19" hidden="1" x14ac:dyDescent="0.25">
      <c r="A538" s="31" t="s">
        <v>940</v>
      </c>
      <c r="B538" s="6" t="s">
        <v>1030</v>
      </c>
      <c r="C538" s="4">
        <f t="shared" si="39"/>
        <v>336806.37</v>
      </c>
      <c r="D538" s="4"/>
      <c r="E538" s="4">
        <v>336806.37</v>
      </c>
      <c r="F538" s="4"/>
      <c r="G538" s="4"/>
      <c r="H538" s="4"/>
      <c r="I538" s="4"/>
      <c r="J538" s="4"/>
      <c r="K538" s="4"/>
      <c r="L538" s="1"/>
      <c r="M538" s="4"/>
      <c r="N538" s="5"/>
      <c r="O538" s="4"/>
      <c r="P538" s="4"/>
      <c r="Q538" s="4"/>
      <c r="R538" s="4"/>
      <c r="S538" s="4"/>
    </row>
    <row r="539" spans="1:19" ht="15" hidden="1" customHeight="1" x14ac:dyDescent="0.25">
      <c r="A539" s="50" t="s">
        <v>2070</v>
      </c>
      <c r="B539" s="51"/>
      <c r="C539" s="2">
        <f t="shared" ref="C539:M539" si="40">SUM(C521:C538)</f>
        <v>18968187.950000003</v>
      </c>
      <c r="D539" s="2">
        <f t="shared" si="40"/>
        <v>0</v>
      </c>
      <c r="E539" s="2">
        <f t="shared" si="40"/>
        <v>18968187.950000003</v>
      </c>
      <c r="F539" s="2">
        <f t="shared" si="40"/>
        <v>0</v>
      </c>
      <c r="G539" s="2">
        <f t="shared" si="40"/>
        <v>0</v>
      </c>
      <c r="H539" s="2">
        <f t="shared" si="40"/>
        <v>0</v>
      </c>
      <c r="I539" s="2">
        <f t="shared" si="40"/>
        <v>0</v>
      </c>
      <c r="J539" s="2">
        <f t="shared" si="40"/>
        <v>0</v>
      </c>
      <c r="K539" s="2">
        <f t="shared" si="40"/>
        <v>0</v>
      </c>
      <c r="L539" s="17">
        <f t="shared" si="40"/>
        <v>0</v>
      </c>
      <c r="M539" s="2">
        <f t="shared" si="40"/>
        <v>0</v>
      </c>
      <c r="N539" s="2" t="s">
        <v>1742</v>
      </c>
      <c r="O539" s="2">
        <f>SUM(O521:O538)</f>
        <v>0</v>
      </c>
      <c r="P539" s="2">
        <f>SUM(P521:P538)</f>
        <v>0</v>
      </c>
      <c r="Q539" s="2">
        <f>SUM(Q521:Q538)</f>
        <v>0</v>
      </c>
      <c r="R539" s="2">
        <f>SUM(R521:R538)</f>
        <v>0</v>
      </c>
      <c r="S539" s="2">
        <f>SUM(S521:S538)</f>
        <v>0</v>
      </c>
    </row>
    <row r="540" spans="1:19" ht="15" customHeight="1" x14ac:dyDescent="0.25">
      <c r="A540" s="52" t="s">
        <v>1809</v>
      </c>
      <c r="B540" s="53"/>
      <c r="C540" s="54"/>
      <c r="D540" s="2"/>
      <c r="E540" s="2"/>
      <c r="F540" s="2"/>
      <c r="G540" s="2"/>
      <c r="H540" s="2"/>
      <c r="I540" s="2"/>
      <c r="J540" s="2"/>
      <c r="K540" s="2"/>
      <c r="L540" s="17"/>
      <c r="M540" s="2"/>
      <c r="N540" s="3"/>
      <c r="O540" s="2"/>
      <c r="P540" s="2"/>
      <c r="Q540" s="2"/>
      <c r="R540" s="2"/>
      <c r="S540" s="2"/>
    </row>
    <row r="541" spans="1:19" x14ac:dyDescent="0.25">
      <c r="A541" s="31" t="s">
        <v>942</v>
      </c>
      <c r="B541" s="6" t="s">
        <v>1032</v>
      </c>
      <c r="C541" s="4">
        <f t="shared" ref="C541:C563" si="41">ROUNDUP(SUM(D541+E541+F541+G541+H541+I541+J541+K541+M541+O541+P541+Q541+R541+S541),2)</f>
        <v>101165.05</v>
      </c>
      <c r="D541" s="4"/>
      <c r="E541" s="4">
        <v>101165.05</v>
      </c>
      <c r="F541" s="4"/>
      <c r="G541" s="4"/>
      <c r="H541" s="4"/>
      <c r="I541" s="4"/>
      <c r="J541" s="4"/>
      <c r="K541" s="4"/>
      <c r="L541" s="1"/>
      <c r="M541" s="4"/>
      <c r="N541" s="5"/>
      <c r="O541" s="4"/>
      <c r="P541" s="4"/>
      <c r="Q541" s="4"/>
      <c r="R541" s="4"/>
      <c r="S541" s="4"/>
    </row>
    <row r="542" spans="1:19" x14ac:dyDescent="0.25">
      <c r="A542" s="31" t="s">
        <v>944</v>
      </c>
      <c r="B542" s="6" t="s">
        <v>1034</v>
      </c>
      <c r="C542" s="4">
        <f t="shared" si="41"/>
        <v>49588.52</v>
      </c>
      <c r="D542" s="4"/>
      <c r="E542" s="4">
        <v>49588.52</v>
      </c>
      <c r="F542" s="4"/>
      <c r="G542" s="4"/>
      <c r="H542" s="4"/>
      <c r="I542" s="4"/>
      <c r="J542" s="4"/>
      <c r="K542" s="4"/>
      <c r="L542" s="1"/>
      <c r="M542" s="4"/>
      <c r="N542" s="5"/>
      <c r="O542" s="4"/>
      <c r="P542" s="4"/>
      <c r="Q542" s="4"/>
      <c r="R542" s="4"/>
      <c r="S542" s="4"/>
    </row>
    <row r="543" spans="1:19" x14ac:dyDescent="0.25">
      <c r="A543" s="31" t="s">
        <v>946</v>
      </c>
      <c r="B543" s="6" t="s">
        <v>1038</v>
      </c>
      <c r="C543" s="4">
        <f t="shared" si="41"/>
        <v>383860.18</v>
      </c>
      <c r="D543" s="4"/>
      <c r="E543" s="4">
        <v>383860.18</v>
      </c>
      <c r="F543" s="4"/>
      <c r="G543" s="4"/>
      <c r="H543" s="4"/>
      <c r="I543" s="4"/>
      <c r="J543" s="4"/>
      <c r="K543" s="4"/>
      <c r="L543" s="1"/>
      <c r="M543" s="4"/>
      <c r="N543" s="5"/>
      <c r="O543" s="4"/>
      <c r="P543" s="4"/>
      <c r="Q543" s="4"/>
      <c r="R543" s="4"/>
      <c r="S543" s="4"/>
    </row>
    <row r="544" spans="1:19" x14ac:dyDescent="0.25">
      <c r="A544" s="31" t="s">
        <v>948</v>
      </c>
      <c r="B544" s="6" t="s">
        <v>1040</v>
      </c>
      <c r="C544" s="4">
        <f t="shared" si="41"/>
        <v>195192.67</v>
      </c>
      <c r="D544" s="4"/>
      <c r="E544" s="4">
        <v>195192.67</v>
      </c>
      <c r="F544" s="4"/>
      <c r="G544" s="4"/>
      <c r="H544" s="4"/>
      <c r="I544" s="4"/>
      <c r="J544" s="4"/>
      <c r="K544" s="4"/>
      <c r="L544" s="1"/>
      <c r="M544" s="4"/>
      <c r="N544" s="5"/>
      <c r="O544" s="4"/>
      <c r="P544" s="4"/>
      <c r="Q544" s="4"/>
      <c r="R544" s="4"/>
      <c r="S544" s="4"/>
    </row>
    <row r="545" spans="1:19" x14ac:dyDescent="0.25">
      <c r="A545" s="31" t="s">
        <v>950</v>
      </c>
      <c r="B545" s="6" t="s">
        <v>1042</v>
      </c>
      <c r="C545" s="4">
        <f t="shared" si="41"/>
        <v>38399</v>
      </c>
      <c r="D545" s="4"/>
      <c r="E545" s="4">
        <v>38399</v>
      </c>
      <c r="F545" s="4"/>
      <c r="G545" s="4"/>
      <c r="H545" s="4"/>
      <c r="I545" s="4"/>
      <c r="J545" s="4"/>
      <c r="K545" s="4"/>
      <c r="L545" s="1"/>
      <c r="M545" s="4"/>
      <c r="N545" s="5"/>
      <c r="O545" s="4"/>
      <c r="P545" s="4"/>
      <c r="Q545" s="4"/>
      <c r="R545" s="4"/>
      <c r="S545" s="4"/>
    </row>
    <row r="546" spans="1:19" x14ac:dyDescent="0.25">
      <c r="A546" s="31" t="s">
        <v>952</v>
      </c>
      <c r="B546" s="6" t="s">
        <v>1046</v>
      </c>
      <c r="C546" s="4">
        <f t="shared" si="41"/>
        <v>18543.099999999999</v>
      </c>
      <c r="D546" s="4"/>
      <c r="E546" s="4">
        <v>18543.099999999999</v>
      </c>
      <c r="F546" s="4"/>
      <c r="G546" s="4"/>
      <c r="H546" s="4"/>
      <c r="I546" s="4"/>
      <c r="J546" s="4"/>
      <c r="K546" s="4"/>
      <c r="L546" s="1"/>
      <c r="M546" s="4"/>
      <c r="N546" s="5"/>
      <c r="O546" s="4"/>
      <c r="P546" s="4"/>
      <c r="Q546" s="4"/>
      <c r="R546" s="4"/>
      <c r="S546" s="4"/>
    </row>
    <row r="547" spans="1:19" x14ac:dyDescent="0.25">
      <c r="A547" s="31" t="s">
        <v>954</v>
      </c>
      <c r="B547" s="6" t="s">
        <v>1049</v>
      </c>
      <c r="C547" s="4">
        <f t="shared" si="41"/>
        <v>368621.04</v>
      </c>
      <c r="D547" s="4"/>
      <c r="E547" s="4">
        <v>368621.04</v>
      </c>
      <c r="F547" s="4"/>
      <c r="G547" s="4"/>
      <c r="H547" s="4"/>
      <c r="I547" s="4"/>
      <c r="J547" s="4"/>
      <c r="K547" s="4"/>
      <c r="L547" s="1"/>
      <c r="M547" s="4"/>
      <c r="N547" s="5"/>
      <c r="O547" s="4"/>
      <c r="P547" s="4"/>
      <c r="Q547" s="4"/>
      <c r="R547" s="4"/>
      <c r="S547" s="4"/>
    </row>
    <row r="548" spans="1:19" x14ac:dyDescent="0.25">
      <c r="A548" s="31" t="s">
        <v>956</v>
      </c>
      <c r="B548" s="6" t="s">
        <v>1061</v>
      </c>
      <c r="C548" s="4">
        <f t="shared" si="41"/>
        <v>281066.65000000002</v>
      </c>
      <c r="D548" s="4"/>
      <c r="E548" s="4">
        <v>281066.65000000002</v>
      </c>
      <c r="F548" s="4"/>
      <c r="G548" s="4"/>
      <c r="H548" s="4"/>
      <c r="I548" s="4"/>
      <c r="J548" s="4"/>
      <c r="K548" s="4"/>
      <c r="L548" s="1"/>
      <c r="M548" s="4"/>
      <c r="N548" s="5"/>
      <c r="O548" s="4"/>
      <c r="P548" s="4"/>
      <c r="Q548" s="4"/>
      <c r="R548" s="4"/>
      <c r="S548" s="4"/>
    </row>
    <row r="549" spans="1:19" x14ac:dyDescent="0.25">
      <c r="A549" s="31" t="s">
        <v>958</v>
      </c>
      <c r="B549" s="6" t="s">
        <v>1065</v>
      </c>
      <c r="C549" s="4">
        <f t="shared" si="41"/>
        <v>498539.89</v>
      </c>
      <c r="D549" s="4"/>
      <c r="E549" s="4">
        <v>498539.89</v>
      </c>
      <c r="F549" s="4"/>
      <c r="G549" s="4"/>
      <c r="H549" s="4"/>
      <c r="I549" s="4"/>
      <c r="J549" s="4"/>
      <c r="K549" s="4"/>
      <c r="L549" s="1"/>
      <c r="M549" s="4"/>
      <c r="N549" s="5"/>
      <c r="O549" s="4"/>
      <c r="P549" s="4"/>
      <c r="Q549" s="4"/>
      <c r="R549" s="4"/>
      <c r="S549" s="4"/>
    </row>
    <row r="550" spans="1:19" x14ac:dyDescent="0.25">
      <c r="A550" s="31" t="s">
        <v>960</v>
      </c>
      <c r="B550" s="6" t="s">
        <v>1071</v>
      </c>
      <c r="C550" s="4">
        <f t="shared" si="41"/>
        <v>1491959.6</v>
      </c>
      <c r="D550" s="4"/>
      <c r="E550" s="4">
        <v>1491959.6</v>
      </c>
      <c r="F550" s="4"/>
      <c r="G550" s="4"/>
      <c r="H550" s="4"/>
      <c r="I550" s="4"/>
      <c r="J550" s="4"/>
      <c r="K550" s="4"/>
      <c r="L550" s="1"/>
      <c r="M550" s="4"/>
      <c r="N550" s="5"/>
      <c r="O550" s="4"/>
      <c r="P550" s="4"/>
      <c r="Q550" s="4"/>
      <c r="R550" s="4"/>
      <c r="S550" s="4"/>
    </row>
    <row r="551" spans="1:19" x14ac:dyDescent="0.25">
      <c r="A551" s="31" t="s">
        <v>962</v>
      </c>
      <c r="B551" s="6" t="s">
        <v>1073</v>
      </c>
      <c r="C551" s="4">
        <f t="shared" si="41"/>
        <v>35031.25</v>
      </c>
      <c r="D551" s="4"/>
      <c r="E551" s="4">
        <v>35031.25</v>
      </c>
      <c r="F551" s="4"/>
      <c r="G551" s="4"/>
      <c r="H551" s="4"/>
      <c r="I551" s="4"/>
      <c r="J551" s="4"/>
      <c r="K551" s="4"/>
      <c r="L551" s="1"/>
      <c r="M551" s="4"/>
      <c r="N551" s="5"/>
      <c r="O551" s="4"/>
      <c r="P551" s="4"/>
      <c r="Q551" s="4"/>
      <c r="R551" s="4"/>
      <c r="S551" s="4"/>
    </row>
    <row r="552" spans="1:19" x14ac:dyDescent="0.25">
      <c r="A552" s="31" t="s">
        <v>964</v>
      </c>
      <c r="B552" s="6" t="s">
        <v>1075</v>
      </c>
      <c r="C552" s="4">
        <f t="shared" si="41"/>
        <v>734386.71</v>
      </c>
      <c r="D552" s="4"/>
      <c r="E552" s="4">
        <v>734386.71</v>
      </c>
      <c r="F552" s="4"/>
      <c r="G552" s="4"/>
      <c r="H552" s="4"/>
      <c r="I552" s="4"/>
      <c r="J552" s="4"/>
      <c r="K552" s="4"/>
      <c r="L552" s="1"/>
      <c r="M552" s="4"/>
      <c r="N552" s="5"/>
      <c r="O552" s="4"/>
      <c r="P552" s="4"/>
      <c r="Q552" s="4"/>
      <c r="R552" s="4"/>
      <c r="S552" s="4"/>
    </row>
    <row r="553" spans="1:19" x14ac:dyDescent="0.25">
      <c r="A553" s="31" t="s">
        <v>966</v>
      </c>
      <c r="B553" s="6" t="s">
        <v>1077</v>
      </c>
      <c r="C553" s="4">
        <f t="shared" si="41"/>
        <v>573089.37</v>
      </c>
      <c r="D553" s="4"/>
      <c r="E553" s="4">
        <v>573089.37</v>
      </c>
      <c r="F553" s="4"/>
      <c r="G553" s="4"/>
      <c r="H553" s="4"/>
      <c r="I553" s="4"/>
      <c r="J553" s="4"/>
      <c r="K553" s="4"/>
      <c r="L553" s="1"/>
      <c r="M553" s="4"/>
      <c r="N553" s="5"/>
      <c r="O553" s="4"/>
      <c r="P553" s="4"/>
      <c r="Q553" s="4"/>
      <c r="R553" s="4"/>
      <c r="S553" s="4"/>
    </row>
    <row r="554" spans="1:19" x14ac:dyDescent="0.25">
      <c r="A554" s="31" t="s">
        <v>968</v>
      </c>
      <c r="B554" s="6" t="s">
        <v>1081</v>
      </c>
      <c r="C554" s="4">
        <f t="shared" si="41"/>
        <v>21207.599999999999</v>
      </c>
      <c r="D554" s="4"/>
      <c r="E554" s="4">
        <v>21207.599999999999</v>
      </c>
      <c r="F554" s="4"/>
      <c r="G554" s="4"/>
      <c r="H554" s="4"/>
      <c r="I554" s="4"/>
      <c r="J554" s="4"/>
      <c r="K554" s="4"/>
      <c r="L554" s="1"/>
      <c r="M554" s="4"/>
      <c r="N554" s="5"/>
      <c r="O554" s="4"/>
      <c r="P554" s="4"/>
      <c r="Q554" s="4"/>
      <c r="R554" s="4"/>
      <c r="S554" s="4"/>
    </row>
    <row r="555" spans="1:19" x14ac:dyDescent="0.25">
      <c r="A555" s="31" t="s">
        <v>970</v>
      </c>
      <c r="B555" s="6" t="s">
        <v>1085</v>
      </c>
      <c r="C555" s="4">
        <f t="shared" si="41"/>
        <v>81527.210000000006</v>
      </c>
      <c r="D555" s="4"/>
      <c r="E555" s="4">
        <v>81527.210000000006</v>
      </c>
      <c r="F555" s="4"/>
      <c r="G555" s="4"/>
      <c r="H555" s="4"/>
      <c r="I555" s="4"/>
      <c r="J555" s="4"/>
      <c r="K555" s="4"/>
      <c r="L555" s="1"/>
      <c r="M555" s="4"/>
      <c r="N555" s="5"/>
      <c r="O555" s="4"/>
      <c r="P555" s="4"/>
      <c r="Q555" s="4"/>
      <c r="R555" s="4"/>
      <c r="S555" s="4"/>
    </row>
    <row r="556" spans="1:19" x14ac:dyDescent="0.25">
      <c r="A556" s="31" t="s">
        <v>972</v>
      </c>
      <c r="B556" s="6" t="s">
        <v>1087</v>
      </c>
      <c r="C556" s="4">
        <f t="shared" si="41"/>
        <v>71616.649999999994</v>
      </c>
      <c r="D556" s="4"/>
      <c r="E556" s="4">
        <v>71616.649999999994</v>
      </c>
      <c r="F556" s="4"/>
      <c r="G556" s="4"/>
      <c r="H556" s="4"/>
      <c r="I556" s="4"/>
      <c r="J556" s="4"/>
      <c r="K556" s="4"/>
      <c r="L556" s="1"/>
      <c r="M556" s="4"/>
      <c r="N556" s="5"/>
      <c r="O556" s="4"/>
      <c r="P556" s="4"/>
      <c r="Q556" s="4"/>
      <c r="R556" s="4"/>
      <c r="S556" s="4"/>
    </row>
    <row r="557" spans="1:19" x14ac:dyDescent="0.25">
      <c r="A557" s="31" t="s">
        <v>974</v>
      </c>
      <c r="B557" s="6" t="s">
        <v>1089</v>
      </c>
      <c r="C557" s="4">
        <f t="shared" si="41"/>
        <v>185190.71</v>
      </c>
      <c r="D557" s="4"/>
      <c r="E557" s="4">
        <v>185190.71</v>
      </c>
      <c r="F557" s="4"/>
      <c r="G557" s="4"/>
      <c r="H557" s="4"/>
      <c r="I557" s="4"/>
      <c r="J557" s="4"/>
      <c r="K557" s="4"/>
      <c r="L557" s="1"/>
      <c r="M557" s="4"/>
      <c r="N557" s="5"/>
      <c r="O557" s="4"/>
      <c r="P557" s="4"/>
      <c r="Q557" s="4"/>
      <c r="R557" s="4"/>
      <c r="S557" s="4"/>
    </row>
    <row r="558" spans="1:19" x14ac:dyDescent="0.25">
      <c r="A558" s="31" t="s">
        <v>976</v>
      </c>
      <c r="B558" s="6" t="s">
        <v>1091</v>
      </c>
      <c r="C558" s="4">
        <f t="shared" si="41"/>
        <v>590915.13</v>
      </c>
      <c r="D558" s="4"/>
      <c r="E558" s="4">
        <v>590915.13</v>
      </c>
      <c r="F558" s="4"/>
      <c r="G558" s="4"/>
      <c r="H558" s="4"/>
      <c r="I558" s="4"/>
      <c r="J558" s="4"/>
      <c r="K558" s="4"/>
      <c r="L558" s="1"/>
      <c r="M558" s="4"/>
      <c r="N558" s="5"/>
      <c r="O558" s="4"/>
      <c r="P558" s="4"/>
      <c r="Q558" s="4"/>
      <c r="R558" s="4"/>
      <c r="S558" s="4"/>
    </row>
    <row r="559" spans="1:19" x14ac:dyDescent="0.25">
      <c r="A559" s="31" t="s">
        <v>978</v>
      </c>
      <c r="B559" s="6" t="s">
        <v>1093</v>
      </c>
      <c r="C559" s="4">
        <f t="shared" si="41"/>
        <v>326307.90000000002</v>
      </c>
      <c r="D559" s="4"/>
      <c r="E559" s="4">
        <v>326307.90000000002</v>
      </c>
      <c r="F559" s="4"/>
      <c r="G559" s="4"/>
      <c r="H559" s="4"/>
      <c r="I559" s="4"/>
      <c r="J559" s="4"/>
      <c r="K559" s="4"/>
      <c r="L559" s="1"/>
      <c r="M559" s="4"/>
      <c r="N559" s="5"/>
      <c r="O559" s="4"/>
      <c r="P559" s="4"/>
      <c r="Q559" s="4"/>
      <c r="R559" s="4"/>
      <c r="S559" s="4"/>
    </row>
    <row r="560" spans="1:19" x14ac:dyDescent="0.25">
      <c r="A560" s="31" t="s">
        <v>980</v>
      </c>
      <c r="B560" s="6" t="s">
        <v>1095</v>
      </c>
      <c r="C560" s="4">
        <f t="shared" si="41"/>
        <v>186834.13</v>
      </c>
      <c r="D560" s="4"/>
      <c r="E560" s="4">
        <v>186834.13</v>
      </c>
      <c r="F560" s="4"/>
      <c r="G560" s="4"/>
      <c r="H560" s="4"/>
      <c r="I560" s="4"/>
      <c r="J560" s="4"/>
      <c r="K560" s="4"/>
      <c r="L560" s="1"/>
      <c r="M560" s="4"/>
      <c r="N560" s="5"/>
      <c r="O560" s="4"/>
      <c r="P560" s="4"/>
      <c r="Q560" s="4"/>
      <c r="R560" s="4"/>
      <c r="S560" s="4"/>
    </row>
    <row r="561" spans="1:19" x14ac:dyDescent="0.25">
      <c r="A561" s="31" t="s">
        <v>982</v>
      </c>
      <c r="B561" s="6" t="s">
        <v>1097</v>
      </c>
      <c r="C561" s="4">
        <f t="shared" si="41"/>
        <v>231674.5</v>
      </c>
      <c r="D561" s="4"/>
      <c r="E561" s="4">
        <v>231674.5</v>
      </c>
      <c r="F561" s="4"/>
      <c r="G561" s="4"/>
      <c r="H561" s="4"/>
      <c r="I561" s="4"/>
      <c r="J561" s="4"/>
      <c r="K561" s="4"/>
      <c r="L561" s="1"/>
      <c r="M561" s="4"/>
      <c r="N561" s="5"/>
      <c r="O561" s="4"/>
      <c r="P561" s="4"/>
      <c r="Q561" s="4"/>
      <c r="R561" s="4"/>
      <c r="S561" s="4"/>
    </row>
    <row r="562" spans="1:19" x14ac:dyDescent="0.25">
      <c r="A562" s="31" t="s">
        <v>984</v>
      </c>
      <c r="B562" s="6" t="s">
        <v>1101</v>
      </c>
      <c r="C562" s="4">
        <f t="shared" si="41"/>
        <v>280185.76</v>
      </c>
      <c r="D562" s="4"/>
      <c r="E562" s="4">
        <v>280185.76</v>
      </c>
      <c r="F562" s="4"/>
      <c r="G562" s="4"/>
      <c r="H562" s="4"/>
      <c r="I562" s="4"/>
      <c r="J562" s="4"/>
      <c r="K562" s="4"/>
      <c r="L562" s="1"/>
      <c r="M562" s="4"/>
      <c r="N562" s="5"/>
      <c r="O562" s="4"/>
      <c r="P562" s="4"/>
      <c r="Q562" s="4"/>
      <c r="R562" s="4"/>
      <c r="S562" s="4"/>
    </row>
    <row r="563" spans="1:19" x14ac:dyDescent="0.25">
      <c r="A563" s="31" t="s">
        <v>986</v>
      </c>
      <c r="B563" s="6" t="s">
        <v>1103</v>
      </c>
      <c r="C563" s="4">
        <f t="shared" si="41"/>
        <v>30843.02</v>
      </c>
      <c r="D563" s="4"/>
      <c r="E563" s="4">
        <v>30843.019999999997</v>
      </c>
      <c r="F563" s="4"/>
      <c r="G563" s="4"/>
      <c r="H563" s="4"/>
      <c r="I563" s="4"/>
      <c r="J563" s="4"/>
      <c r="K563" s="4"/>
      <c r="L563" s="1"/>
      <c r="M563" s="4"/>
      <c r="N563" s="5"/>
      <c r="O563" s="4"/>
      <c r="P563" s="4"/>
      <c r="Q563" s="4"/>
      <c r="R563" s="4"/>
      <c r="S563" s="4"/>
    </row>
    <row r="564" spans="1:19" ht="15" customHeight="1" x14ac:dyDescent="0.25">
      <c r="A564" s="50" t="s">
        <v>2023</v>
      </c>
      <c r="B564" s="51"/>
      <c r="C564" s="2">
        <f t="shared" ref="C564:M564" si="42">SUM(C541:C563)</f>
        <v>6775745.6399999997</v>
      </c>
      <c r="D564" s="2">
        <f t="shared" si="42"/>
        <v>0</v>
      </c>
      <c r="E564" s="2">
        <f t="shared" si="42"/>
        <v>6775745.6399999997</v>
      </c>
      <c r="F564" s="2">
        <f t="shared" si="42"/>
        <v>0</v>
      </c>
      <c r="G564" s="2">
        <f t="shared" si="42"/>
        <v>0</v>
      </c>
      <c r="H564" s="2">
        <f t="shared" si="42"/>
        <v>0</v>
      </c>
      <c r="I564" s="2">
        <f t="shared" si="42"/>
        <v>0</v>
      </c>
      <c r="J564" s="2">
        <f t="shared" si="42"/>
        <v>0</v>
      </c>
      <c r="K564" s="2">
        <f t="shared" si="42"/>
        <v>0</v>
      </c>
      <c r="L564" s="17">
        <f t="shared" si="42"/>
        <v>0</v>
      </c>
      <c r="M564" s="2">
        <f t="shared" si="42"/>
        <v>0</v>
      </c>
      <c r="N564" s="2" t="s">
        <v>1742</v>
      </c>
      <c r="O564" s="2">
        <f>SUM(O541:O563)</f>
        <v>0</v>
      </c>
      <c r="P564" s="2">
        <f>SUM(P541:P563)</f>
        <v>0</v>
      </c>
      <c r="Q564" s="2">
        <f>SUM(Q541:Q563)</f>
        <v>0</v>
      </c>
      <c r="R564" s="2">
        <f>SUM(R541:R563)</f>
        <v>0</v>
      </c>
      <c r="S564" s="2">
        <f>SUM(S541:S563)</f>
        <v>0</v>
      </c>
    </row>
    <row r="565" spans="1:19" ht="15" hidden="1" customHeight="1" x14ac:dyDescent="0.25">
      <c r="A565" s="52" t="s">
        <v>2024</v>
      </c>
      <c r="B565" s="53"/>
      <c r="C565" s="54"/>
      <c r="D565" s="2"/>
      <c r="E565" s="2"/>
      <c r="F565" s="2"/>
      <c r="G565" s="2"/>
      <c r="H565" s="2"/>
      <c r="I565" s="2"/>
      <c r="J565" s="2"/>
      <c r="K565" s="2"/>
      <c r="L565" s="17"/>
      <c r="M565" s="2"/>
      <c r="N565" s="3"/>
      <c r="O565" s="2"/>
      <c r="P565" s="2"/>
      <c r="Q565" s="2"/>
      <c r="R565" s="2"/>
      <c r="S565" s="2"/>
    </row>
    <row r="566" spans="1:19" hidden="1" x14ac:dyDescent="0.25">
      <c r="A566" s="31" t="s">
        <v>988</v>
      </c>
      <c r="B566" s="6" t="s">
        <v>1105</v>
      </c>
      <c r="C566" s="4">
        <f t="shared" ref="C566:C597" si="43">ROUNDUP(SUM(D566+E566+F566+G566+H566+I566+J566+K566+M566+O566+P566+Q566+R566+S566),2)</f>
        <v>885305.95</v>
      </c>
      <c r="D566" s="4"/>
      <c r="E566" s="4">
        <v>885305.95</v>
      </c>
      <c r="F566" s="4"/>
      <c r="G566" s="4"/>
      <c r="H566" s="4"/>
      <c r="I566" s="4"/>
      <c r="J566" s="4"/>
      <c r="K566" s="4"/>
      <c r="L566" s="1"/>
      <c r="M566" s="4"/>
      <c r="N566" s="5"/>
      <c r="O566" s="4"/>
      <c r="P566" s="4"/>
      <c r="Q566" s="4"/>
      <c r="R566" s="4"/>
      <c r="S566" s="4"/>
    </row>
    <row r="567" spans="1:19" hidden="1" x14ac:dyDescent="0.25">
      <c r="A567" s="31" t="s">
        <v>990</v>
      </c>
      <c r="B567" s="6" t="s">
        <v>1107</v>
      </c>
      <c r="C567" s="4">
        <f t="shared" si="43"/>
        <v>872135.74</v>
      </c>
      <c r="D567" s="4"/>
      <c r="E567" s="4">
        <v>872135.74</v>
      </c>
      <c r="F567" s="4"/>
      <c r="G567" s="4"/>
      <c r="H567" s="4"/>
      <c r="I567" s="4"/>
      <c r="J567" s="4"/>
      <c r="K567" s="4"/>
      <c r="L567" s="1"/>
      <c r="M567" s="4"/>
      <c r="N567" s="5"/>
      <c r="O567" s="4"/>
      <c r="P567" s="4"/>
      <c r="Q567" s="4"/>
      <c r="R567" s="4"/>
      <c r="S567" s="4"/>
    </row>
    <row r="568" spans="1:19" hidden="1" x14ac:dyDescent="0.25">
      <c r="A568" s="31" t="s">
        <v>992</v>
      </c>
      <c r="B568" s="6" t="s">
        <v>1109</v>
      </c>
      <c r="C568" s="4">
        <f t="shared" si="43"/>
        <v>2506817.67</v>
      </c>
      <c r="D568" s="4"/>
      <c r="E568" s="4">
        <v>2506817.67</v>
      </c>
      <c r="F568" s="4"/>
      <c r="G568" s="4"/>
      <c r="H568" s="4"/>
      <c r="I568" s="4"/>
      <c r="J568" s="4"/>
      <c r="K568" s="4"/>
      <c r="L568" s="1"/>
      <c r="M568" s="4"/>
      <c r="N568" s="5"/>
      <c r="O568" s="4"/>
      <c r="P568" s="4"/>
      <c r="Q568" s="4"/>
      <c r="R568" s="4"/>
      <c r="S568" s="4"/>
    </row>
    <row r="569" spans="1:19" hidden="1" x14ac:dyDescent="0.25">
      <c r="A569" s="31" t="s">
        <v>994</v>
      </c>
      <c r="B569" s="6" t="s">
        <v>1111</v>
      </c>
      <c r="C569" s="4">
        <f t="shared" si="43"/>
        <v>854065.57</v>
      </c>
      <c r="D569" s="4"/>
      <c r="E569" s="4">
        <v>854065.57000000007</v>
      </c>
      <c r="F569" s="4"/>
      <c r="G569" s="4"/>
      <c r="H569" s="4"/>
      <c r="I569" s="4"/>
      <c r="J569" s="4"/>
      <c r="K569" s="4"/>
      <c r="L569" s="1"/>
      <c r="M569" s="4"/>
      <c r="N569" s="5"/>
      <c r="O569" s="4"/>
      <c r="P569" s="4"/>
      <c r="Q569" s="4"/>
      <c r="R569" s="4"/>
      <c r="S569" s="4"/>
    </row>
    <row r="570" spans="1:19" hidden="1" x14ac:dyDescent="0.25">
      <c r="A570" s="31" t="s">
        <v>995</v>
      </c>
      <c r="B570" s="6" t="s">
        <v>1113</v>
      </c>
      <c r="C570" s="4">
        <f t="shared" si="43"/>
        <v>858579.61</v>
      </c>
      <c r="D570" s="4"/>
      <c r="E570" s="4">
        <v>858579.61</v>
      </c>
      <c r="F570" s="4"/>
      <c r="G570" s="4"/>
      <c r="H570" s="4"/>
      <c r="I570" s="4"/>
      <c r="J570" s="4"/>
      <c r="K570" s="4"/>
      <c r="L570" s="1"/>
      <c r="M570" s="4"/>
      <c r="N570" s="5"/>
      <c r="O570" s="4"/>
      <c r="P570" s="4"/>
      <c r="Q570" s="4"/>
      <c r="R570" s="4"/>
      <c r="S570" s="4"/>
    </row>
    <row r="571" spans="1:19" hidden="1" x14ac:dyDescent="0.25">
      <c r="A571" s="31" t="s">
        <v>997</v>
      </c>
      <c r="B571" s="6" t="s">
        <v>1115</v>
      </c>
      <c r="C571" s="4">
        <f t="shared" si="43"/>
        <v>4903615.21</v>
      </c>
      <c r="D571" s="4"/>
      <c r="E571" s="4">
        <v>4903615.21</v>
      </c>
      <c r="F571" s="4"/>
      <c r="G571" s="4"/>
      <c r="H571" s="4"/>
      <c r="I571" s="4"/>
      <c r="J571" s="4"/>
      <c r="K571" s="4"/>
      <c r="L571" s="1"/>
      <c r="M571" s="4"/>
      <c r="N571" s="5"/>
      <c r="O571" s="4"/>
      <c r="P571" s="4"/>
      <c r="Q571" s="4"/>
      <c r="R571" s="4"/>
      <c r="S571" s="4"/>
    </row>
    <row r="572" spans="1:19" hidden="1" x14ac:dyDescent="0.25">
      <c r="A572" s="31" t="s">
        <v>999</v>
      </c>
      <c r="B572" s="6" t="s">
        <v>1117</v>
      </c>
      <c r="C572" s="4">
        <f t="shared" si="43"/>
        <v>620640.43000000005</v>
      </c>
      <c r="D572" s="4"/>
      <c r="E572" s="4">
        <v>620640.43000000005</v>
      </c>
      <c r="F572" s="4"/>
      <c r="G572" s="4"/>
      <c r="H572" s="4"/>
      <c r="I572" s="4"/>
      <c r="J572" s="4"/>
      <c r="K572" s="4"/>
      <c r="L572" s="1"/>
      <c r="M572" s="4"/>
      <c r="N572" s="5"/>
      <c r="O572" s="4"/>
      <c r="P572" s="4"/>
      <c r="Q572" s="4"/>
      <c r="R572" s="4"/>
      <c r="S572" s="4"/>
    </row>
    <row r="573" spans="1:19" hidden="1" x14ac:dyDescent="0.25">
      <c r="A573" s="31" t="s">
        <v>1001</v>
      </c>
      <c r="B573" s="6" t="s">
        <v>1119</v>
      </c>
      <c r="C573" s="4">
        <f t="shared" si="43"/>
        <v>4572331.47</v>
      </c>
      <c r="D573" s="4"/>
      <c r="E573" s="4">
        <v>4572331.47</v>
      </c>
      <c r="F573" s="4"/>
      <c r="G573" s="4"/>
      <c r="H573" s="4"/>
      <c r="I573" s="4"/>
      <c r="J573" s="4"/>
      <c r="K573" s="4"/>
      <c r="L573" s="1"/>
      <c r="M573" s="4"/>
      <c r="N573" s="5"/>
      <c r="O573" s="4"/>
      <c r="P573" s="4"/>
      <c r="Q573" s="4"/>
      <c r="R573" s="4"/>
      <c r="S573" s="4"/>
    </row>
    <row r="574" spans="1:19" hidden="1" x14ac:dyDescent="0.25">
      <c r="A574" s="31" t="s">
        <v>1003</v>
      </c>
      <c r="B574" s="6" t="s">
        <v>1121</v>
      </c>
      <c r="C574" s="4">
        <f t="shared" si="43"/>
        <v>1192758.26</v>
      </c>
      <c r="D574" s="4"/>
      <c r="E574" s="4">
        <v>1192758.26</v>
      </c>
      <c r="F574" s="4"/>
      <c r="G574" s="4"/>
      <c r="H574" s="4"/>
      <c r="I574" s="4"/>
      <c r="J574" s="4"/>
      <c r="K574" s="4"/>
      <c r="L574" s="1"/>
      <c r="M574" s="4"/>
      <c r="N574" s="5"/>
      <c r="O574" s="4"/>
      <c r="P574" s="4"/>
      <c r="Q574" s="4"/>
      <c r="R574" s="4"/>
      <c r="S574" s="4"/>
    </row>
    <row r="575" spans="1:19" hidden="1" x14ac:dyDescent="0.25">
      <c r="A575" s="31" t="s">
        <v>1005</v>
      </c>
      <c r="B575" s="6" t="s">
        <v>1123</v>
      </c>
      <c r="C575" s="4">
        <f t="shared" si="43"/>
        <v>2054386.81</v>
      </c>
      <c r="D575" s="4"/>
      <c r="E575" s="4">
        <v>2054386.81</v>
      </c>
      <c r="F575" s="4"/>
      <c r="G575" s="4"/>
      <c r="H575" s="4"/>
      <c r="I575" s="4"/>
      <c r="J575" s="4"/>
      <c r="K575" s="4"/>
      <c r="L575" s="1"/>
      <c r="M575" s="4"/>
      <c r="N575" s="5"/>
      <c r="O575" s="4"/>
      <c r="P575" s="4"/>
      <c r="Q575" s="4"/>
      <c r="R575" s="4"/>
      <c r="S575" s="4"/>
    </row>
    <row r="576" spans="1:19" hidden="1" x14ac:dyDescent="0.25">
      <c r="A576" s="31" t="s">
        <v>1007</v>
      </c>
      <c r="B576" s="6" t="s">
        <v>1128</v>
      </c>
      <c r="C576" s="4">
        <f t="shared" si="43"/>
        <v>9699598.1400000006</v>
      </c>
      <c r="D576" s="4">
        <f>ROUNDUP(SUM(F576+G576+H576+I576+J576+K576+M576+O576+P576+Q576+R576+S576)*0.0214,2)</f>
        <v>187055.39</v>
      </c>
      <c r="E576" s="4">
        <v>771636.82000000007</v>
      </c>
      <c r="F576" s="4">
        <v>2201138.15</v>
      </c>
      <c r="G576" s="4">
        <v>2919477.4699999997</v>
      </c>
      <c r="H576" s="4">
        <v>1715333.41</v>
      </c>
      <c r="I576" s="4">
        <v>720643.28</v>
      </c>
      <c r="J576" s="4">
        <v>1184313.6200000001</v>
      </c>
      <c r="K576" s="4"/>
      <c r="L576" s="1"/>
      <c r="M576" s="4"/>
      <c r="N576" s="5"/>
      <c r="O576" s="4"/>
      <c r="P576" s="4"/>
      <c r="Q576" s="4"/>
      <c r="R576" s="4"/>
      <c r="S576" s="4"/>
    </row>
    <row r="577" spans="1:19" hidden="1" x14ac:dyDescent="0.25">
      <c r="A577" s="31" t="s">
        <v>1009</v>
      </c>
      <c r="B577" s="6" t="s">
        <v>1902</v>
      </c>
      <c r="C577" s="4">
        <f t="shared" si="43"/>
        <v>19781331.09</v>
      </c>
      <c r="D577" s="4">
        <f>ROUNDUP(SUM(F577+G577+H577+I577+J577+K577+M577+O577+P577+Q577+R577+S577)*0.0214,2)</f>
        <v>414451.23</v>
      </c>
      <c r="E577" s="4"/>
      <c r="F577" s="4">
        <v>1575921.79</v>
      </c>
      <c r="G577" s="4"/>
      <c r="H577" s="4">
        <v>2431058.5299999998</v>
      </c>
      <c r="I577" s="4">
        <v>634004.64</v>
      </c>
      <c r="J577" s="4">
        <v>1526705.56</v>
      </c>
      <c r="K577" s="4"/>
      <c r="L577" s="1"/>
      <c r="M577" s="4"/>
      <c r="N577" s="5" t="s">
        <v>1857</v>
      </c>
      <c r="O577" s="4">
        <v>5684411.9800000004</v>
      </c>
      <c r="P577" s="4"/>
      <c r="Q577" s="4">
        <v>7514777.3600000003</v>
      </c>
      <c r="R577" s="4"/>
      <c r="S577" s="4"/>
    </row>
    <row r="578" spans="1:19" hidden="1" x14ac:dyDescent="0.25">
      <c r="A578" s="31" t="s">
        <v>1011</v>
      </c>
      <c r="B578" s="6" t="s">
        <v>1130</v>
      </c>
      <c r="C578" s="4">
        <f t="shared" si="43"/>
        <v>1661675.33</v>
      </c>
      <c r="D578" s="4"/>
      <c r="E578" s="4">
        <v>1661675.33</v>
      </c>
      <c r="F578" s="4"/>
      <c r="G578" s="4"/>
      <c r="H578" s="4"/>
      <c r="I578" s="4"/>
      <c r="J578" s="4"/>
      <c r="K578" s="4"/>
      <c r="L578" s="1"/>
      <c r="M578" s="4"/>
      <c r="N578" s="5"/>
      <c r="O578" s="4"/>
      <c r="P578" s="4"/>
      <c r="Q578" s="4"/>
      <c r="R578" s="4"/>
      <c r="S578" s="4"/>
    </row>
    <row r="579" spans="1:19" hidden="1" x14ac:dyDescent="0.25">
      <c r="A579" s="31" t="s">
        <v>1013</v>
      </c>
      <c r="B579" s="6" t="s">
        <v>1132</v>
      </c>
      <c r="C579" s="4">
        <f t="shared" si="43"/>
        <v>380441.01</v>
      </c>
      <c r="D579" s="4"/>
      <c r="E579" s="4">
        <v>380441.01</v>
      </c>
      <c r="F579" s="4"/>
      <c r="G579" s="4"/>
      <c r="H579" s="4"/>
      <c r="I579" s="4"/>
      <c r="J579" s="4"/>
      <c r="K579" s="4"/>
      <c r="L579" s="1"/>
      <c r="M579" s="4"/>
      <c r="N579" s="5"/>
      <c r="O579" s="4"/>
      <c r="P579" s="4"/>
      <c r="Q579" s="4"/>
      <c r="R579" s="4"/>
      <c r="S579" s="4"/>
    </row>
    <row r="580" spans="1:19" hidden="1" x14ac:dyDescent="0.25">
      <c r="A580" s="31" t="s">
        <v>1015</v>
      </c>
      <c r="B580" s="6" t="s">
        <v>1134</v>
      </c>
      <c r="C580" s="4">
        <f t="shared" si="43"/>
        <v>816807.29</v>
      </c>
      <c r="D580" s="4"/>
      <c r="E580" s="4">
        <v>816807.29</v>
      </c>
      <c r="F580" s="4"/>
      <c r="G580" s="4"/>
      <c r="H580" s="4"/>
      <c r="I580" s="4"/>
      <c r="J580" s="4"/>
      <c r="K580" s="4"/>
      <c r="L580" s="1"/>
      <c r="M580" s="4"/>
      <c r="N580" s="5"/>
      <c r="O580" s="4"/>
      <c r="P580" s="4"/>
      <c r="Q580" s="4"/>
      <c r="R580" s="4"/>
      <c r="S580" s="4"/>
    </row>
    <row r="581" spans="1:19" hidden="1" x14ac:dyDescent="0.25">
      <c r="A581" s="31" t="s">
        <v>1017</v>
      </c>
      <c r="B581" s="6" t="s">
        <v>1136</v>
      </c>
      <c r="C581" s="4">
        <f t="shared" si="43"/>
        <v>1101177.83</v>
      </c>
      <c r="D581" s="4"/>
      <c r="E581" s="4">
        <v>1101177.83</v>
      </c>
      <c r="F581" s="4"/>
      <c r="G581" s="4"/>
      <c r="H581" s="4"/>
      <c r="I581" s="4"/>
      <c r="J581" s="4"/>
      <c r="K581" s="4"/>
      <c r="L581" s="1"/>
      <c r="M581" s="4"/>
      <c r="N581" s="5"/>
      <c r="O581" s="4"/>
      <c r="P581" s="4"/>
      <c r="Q581" s="4"/>
      <c r="R581" s="4"/>
      <c r="S581" s="4"/>
    </row>
    <row r="582" spans="1:19" hidden="1" x14ac:dyDescent="0.25">
      <c r="A582" s="31" t="s">
        <v>1019</v>
      </c>
      <c r="B582" s="6" t="s">
        <v>1138</v>
      </c>
      <c r="C582" s="4">
        <f t="shared" si="43"/>
        <v>608894.48</v>
      </c>
      <c r="D582" s="4"/>
      <c r="E582" s="4">
        <v>608894.48</v>
      </c>
      <c r="F582" s="4"/>
      <c r="G582" s="4"/>
      <c r="H582" s="4"/>
      <c r="I582" s="4"/>
      <c r="J582" s="4"/>
      <c r="K582" s="4"/>
      <c r="L582" s="1"/>
      <c r="M582" s="4"/>
      <c r="N582" s="5"/>
      <c r="O582" s="4"/>
      <c r="P582" s="4"/>
      <c r="Q582" s="4"/>
      <c r="R582" s="4"/>
      <c r="S582" s="4"/>
    </row>
    <row r="583" spans="1:19" hidden="1" x14ac:dyDescent="0.25">
      <c r="A583" s="31" t="s">
        <v>1021</v>
      </c>
      <c r="B583" s="6" t="s">
        <v>1140</v>
      </c>
      <c r="C583" s="4">
        <f t="shared" si="43"/>
        <v>1618925.82</v>
      </c>
      <c r="D583" s="4"/>
      <c r="E583" s="4">
        <v>1618925.82</v>
      </c>
      <c r="F583" s="4"/>
      <c r="G583" s="4"/>
      <c r="H583" s="4"/>
      <c r="I583" s="4"/>
      <c r="J583" s="4"/>
      <c r="K583" s="4"/>
      <c r="L583" s="1"/>
      <c r="M583" s="4"/>
      <c r="N583" s="5"/>
      <c r="O583" s="4"/>
      <c r="P583" s="4"/>
      <c r="Q583" s="4"/>
      <c r="R583" s="4"/>
      <c r="S583" s="4"/>
    </row>
    <row r="584" spans="1:19" hidden="1" x14ac:dyDescent="0.25">
      <c r="A584" s="31" t="s">
        <v>1023</v>
      </c>
      <c r="B584" s="6" t="s">
        <v>1142</v>
      </c>
      <c r="C584" s="4">
        <f t="shared" si="43"/>
        <v>2819654.44</v>
      </c>
      <c r="D584" s="4"/>
      <c r="E584" s="4">
        <v>2819654.44</v>
      </c>
      <c r="F584" s="4"/>
      <c r="G584" s="4"/>
      <c r="H584" s="4"/>
      <c r="I584" s="4"/>
      <c r="J584" s="4"/>
      <c r="K584" s="4"/>
      <c r="L584" s="1"/>
      <c r="M584" s="4"/>
      <c r="N584" s="5"/>
      <c r="O584" s="4"/>
      <c r="P584" s="4"/>
      <c r="Q584" s="4"/>
      <c r="R584" s="4"/>
      <c r="S584" s="4"/>
    </row>
    <row r="585" spans="1:19" hidden="1" x14ac:dyDescent="0.25">
      <c r="A585" s="31" t="s">
        <v>1025</v>
      </c>
      <c r="B585" s="6" t="s">
        <v>1144</v>
      </c>
      <c r="C585" s="4">
        <f t="shared" si="43"/>
        <v>938558.85</v>
      </c>
      <c r="D585" s="4"/>
      <c r="E585" s="4">
        <v>938558.85</v>
      </c>
      <c r="F585" s="4"/>
      <c r="G585" s="4"/>
      <c r="H585" s="4"/>
      <c r="I585" s="4"/>
      <c r="J585" s="4"/>
      <c r="K585" s="4"/>
      <c r="L585" s="1"/>
      <c r="M585" s="4"/>
      <c r="N585" s="5"/>
      <c r="O585" s="4"/>
      <c r="P585" s="4"/>
      <c r="Q585" s="4"/>
      <c r="R585" s="4"/>
      <c r="S585" s="4"/>
    </row>
    <row r="586" spans="1:19" hidden="1" x14ac:dyDescent="0.25">
      <c r="A586" s="31" t="s">
        <v>1027</v>
      </c>
      <c r="B586" s="6" t="s">
        <v>1146</v>
      </c>
      <c r="C586" s="4">
        <f t="shared" si="43"/>
        <v>620869.42000000004</v>
      </c>
      <c r="D586" s="4"/>
      <c r="E586" s="4">
        <v>620869.42000000004</v>
      </c>
      <c r="F586" s="4"/>
      <c r="G586" s="4"/>
      <c r="H586" s="4"/>
      <c r="I586" s="4"/>
      <c r="J586" s="4"/>
      <c r="K586" s="4"/>
      <c r="L586" s="1"/>
      <c r="M586" s="4"/>
      <c r="N586" s="5"/>
      <c r="O586" s="4"/>
      <c r="P586" s="4"/>
      <c r="Q586" s="4"/>
      <c r="R586" s="4"/>
      <c r="S586" s="4"/>
    </row>
    <row r="587" spans="1:19" hidden="1" x14ac:dyDescent="0.25">
      <c r="A587" s="31" t="s">
        <v>1029</v>
      </c>
      <c r="B587" s="6" t="s">
        <v>1148</v>
      </c>
      <c r="C587" s="4">
        <f t="shared" si="43"/>
        <v>1004098.2</v>
      </c>
      <c r="D587" s="4"/>
      <c r="E587" s="4">
        <v>1004098.2</v>
      </c>
      <c r="F587" s="4"/>
      <c r="G587" s="4"/>
      <c r="H587" s="4"/>
      <c r="I587" s="4"/>
      <c r="J587" s="4"/>
      <c r="K587" s="4"/>
      <c r="L587" s="1"/>
      <c r="M587" s="4"/>
      <c r="N587" s="5"/>
      <c r="O587" s="4"/>
      <c r="P587" s="4"/>
      <c r="Q587" s="4"/>
      <c r="R587" s="4"/>
      <c r="S587" s="4"/>
    </row>
    <row r="588" spans="1:19" hidden="1" x14ac:dyDescent="0.25">
      <c r="A588" s="31" t="s">
        <v>1031</v>
      </c>
      <c r="B588" s="6" t="s">
        <v>1150</v>
      </c>
      <c r="C588" s="4">
        <f t="shared" si="43"/>
        <v>1051527.05</v>
      </c>
      <c r="D588" s="4"/>
      <c r="E588" s="4">
        <v>1051527.05</v>
      </c>
      <c r="F588" s="4"/>
      <c r="G588" s="4"/>
      <c r="H588" s="4"/>
      <c r="I588" s="4"/>
      <c r="J588" s="4"/>
      <c r="K588" s="4"/>
      <c r="L588" s="1"/>
      <c r="M588" s="4"/>
      <c r="N588" s="5"/>
      <c r="O588" s="4"/>
      <c r="P588" s="4"/>
      <c r="Q588" s="4"/>
      <c r="R588" s="4"/>
      <c r="S588" s="4"/>
    </row>
    <row r="589" spans="1:19" hidden="1" x14ac:dyDescent="0.25">
      <c r="A589" s="31" t="s">
        <v>1033</v>
      </c>
      <c r="B589" s="6" t="s">
        <v>1152</v>
      </c>
      <c r="C589" s="4">
        <f t="shared" si="43"/>
        <v>4051067.15</v>
      </c>
      <c r="D589" s="4"/>
      <c r="E589" s="4">
        <v>4051067.15</v>
      </c>
      <c r="F589" s="4"/>
      <c r="G589" s="4"/>
      <c r="H589" s="4"/>
      <c r="I589" s="4"/>
      <c r="J589" s="4"/>
      <c r="K589" s="4"/>
      <c r="L589" s="1"/>
      <c r="M589" s="4"/>
      <c r="N589" s="5"/>
      <c r="O589" s="4"/>
      <c r="P589" s="4"/>
      <c r="Q589" s="4"/>
      <c r="R589" s="4"/>
      <c r="S589" s="4"/>
    </row>
    <row r="590" spans="1:19" hidden="1" x14ac:dyDescent="0.25">
      <c r="A590" s="31" t="s">
        <v>1035</v>
      </c>
      <c r="B590" s="6" t="s">
        <v>1154</v>
      </c>
      <c r="C590" s="4">
        <f t="shared" si="43"/>
        <v>934491.97</v>
      </c>
      <c r="D590" s="4"/>
      <c r="E590" s="4">
        <v>934491.97</v>
      </c>
      <c r="F590" s="4"/>
      <c r="G590" s="4"/>
      <c r="H590" s="4"/>
      <c r="I590" s="4"/>
      <c r="J590" s="4"/>
      <c r="K590" s="4"/>
      <c r="L590" s="1"/>
      <c r="M590" s="4"/>
      <c r="N590" s="5"/>
      <c r="O590" s="4"/>
      <c r="P590" s="4"/>
      <c r="Q590" s="4"/>
      <c r="R590" s="4"/>
      <c r="S590" s="4"/>
    </row>
    <row r="591" spans="1:19" hidden="1" x14ac:dyDescent="0.25">
      <c r="A591" s="31" t="s">
        <v>1037</v>
      </c>
      <c r="B591" s="6" t="s">
        <v>1156</v>
      </c>
      <c r="C591" s="4">
        <f t="shared" si="43"/>
        <v>787334.56</v>
      </c>
      <c r="D591" s="4"/>
      <c r="E591" s="4">
        <v>787334.56</v>
      </c>
      <c r="F591" s="4"/>
      <c r="G591" s="4"/>
      <c r="H591" s="4"/>
      <c r="I591" s="4"/>
      <c r="J591" s="4"/>
      <c r="K591" s="4"/>
      <c r="L591" s="1"/>
      <c r="M591" s="4"/>
      <c r="N591" s="5"/>
      <c r="O591" s="4"/>
      <c r="P591" s="4"/>
      <c r="Q591" s="4"/>
      <c r="R591" s="4"/>
      <c r="S591" s="4"/>
    </row>
    <row r="592" spans="1:19" hidden="1" x14ac:dyDescent="0.25">
      <c r="A592" s="31" t="s">
        <v>1039</v>
      </c>
      <c r="B592" s="6" t="s">
        <v>1158</v>
      </c>
      <c r="C592" s="4">
        <f t="shared" si="43"/>
        <v>1711833.92</v>
      </c>
      <c r="D592" s="4"/>
      <c r="E592" s="4">
        <v>1711833.92</v>
      </c>
      <c r="F592" s="4"/>
      <c r="G592" s="4"/>
      <c r="H592" s="4"/>
      <c r="I592" s="4"/>
      <c r="J592" s="4"/>
      <c r="K592" s="4"/>
      <c r="L592" s="1"/>
      <c r="M592" s="4"/>
      <c r="N592" s="5"/>
      <c r="O592" s="4"/>
      <c r="P592" s="4"/>
      <c r="Q592" s="4"/>
      <c r="R592" s="4"/>
      <c r="S592" s="4"/>
    </row>
    <row r="593" spans="1:19" hidden="1" x14ac:dyDescent="0.25">
      <c r="A593" s="31" t="s">
        <v>1041</v>
      </c>
      <c r="B593" s="6" t="s">
        <v>1160</v>
      </c>
      <c r="C593" s="4">
        <f t="shared" si="43"/>
        <v>681453.79</v>
      </c>
      <c r="D593" s="4"/>
      <c r="E593" s="4">
        <v>681453.79</v>
      </c>
      <c r="F593" s="4"/>
      <c r="G593" s="4"/>
      <c r="H593" s="4"/>
      <c r="I593" s="4"/>
      <c r="J593" s="4"/>
      <c r="K593" s="4"/>
      <c r="L593" s="1"/>
      <c r="M593" s="4"/>
      <c r="N593" s="5"/>
      <c r="O593" s="4"/>
      <c r="P593" s="4"/>
      <c r="Q593" s="4"/>
      <c r="R593" s="4"/>
      <c r="S593" s="4"/>
    </row>
    <row r="594" spans="1:19" hidden="1" x14ac:dyDescent="0.25">
      <c r="A594" s="31" t="s">
        <v>1043</v>
      </c>
      <c r="B594" s="6" t="s">
        <v>1162</v>
      </c>
      <c r="C594" s="4">
        <f t="shared" si="43"/>
        <v>1012324.57</v>
      </c>
      <c r="D594" s="4"/>
      <c r="E594" s="4">
        <v>1012324.5700000001</v>
      </c>
      <c r="F594" s="4"/>
      <c r="G594" s="4"/>
      <c r="H594" s="4"/>
      <c r="I594" s="4"/>
      <c r="J594" s="4"/>
      <c r="K594" s="4"/>
      <c r="L594" s="1"/>
      <c r="M594" s="4"/>
      <c r="N594" s="5"/>
      <c r="O594" s="4"/>
      <c r="P594" s="4"/>
      <c r="Q594" s="4"/>
      <c r="R594" s="4"/>
      <c r="S594" s="4"/>
    </row>
    <row r="595" spans="1:19" hidden="1" x14ac:dyDescent="0.25">
      <c r="A595" s="31" t="s">
        <v>1045</v>
      </c>
      <c r="B595" s="6" t="s">
        <v>1918</v>
      </c>
      <c r="C595" s="4">
        <f t="shared" si="43"/>
        <v>13201735.880000001</v>
      </c>
      <c r="D595" s="4">
        <f>ROUNDUP(SUM(F595+G595+H595+I595+J595+K595+M595+O595+P595+Q595+R595+S595)*0.0214,2)</f>
        <v>276597.96000000002</v>
      </c>
      <c r="E595" s="4"/>
      <c r="F595" s="4"/>
      <c r="G595" s="4"/>
      <c r="H595" s="4"/>
      <c r="I595" s="4"/>
      <c r="J595" s="4"/>
      <c r="K595" s="4"/>
      <c r="L595" s="1"/>
      <c r="M595" s="4"/>
      <c r="N595" s="5" t="s">
        <v>1857</v>
      </c>
      <c r="O595" s="4">
        <v>4976380.93</v>
      </c>
      <c r="P595" s="4"/>
      <c r="Q595" s="4">
        <v>7948756.9900000002</v>
      </c>
      <c r="R595" s="4"/>
      <c r="S595" s="4"/>
    </row>
    <row r="596" spans="1:19" hidden="1" x14ac:dyDescent="0.25">
      <c r="A596" s="31" t="s">
        <v>1047</v>
      </c>
      <c r="B596" s="6" t="s">
        <v>1905</v>
      </c>
      <c r="C596" s="4">
        <f t="shared" si="43"/>
        <v>30292513.280000001</v>
      </c>
      <c r="D596" s="4">
        <f>ROUNDUP(SUM(F596+G596+H596+I596+J596+K596+M596+O596+P596+Q596+R596+S596)*0.0214,2)</f>
        <v>634677.69000000006</v>
      </c>
      <c r="E596" s="4"/>
      <c r="F596" s="4"/>
      <c r="G596" s="4"/>
      <c r="H596" s="4"/>
      <c r="I596" s="4"/>
      <c r="J596" s="4"/>
      <c r="K596" s="4"/>
      <c r="L596" s="1"/>
      <c r="M596" s="4"/>
      <c r="N596" s="5" t="s">
        <v>1857</v>
      </c>
      <c r="O596" s="4">
        <v>16112191.66</v>
      </c>
      <c r="P596" s="4"/>
      <c r="Q596" s="4">
        <v>13545643.93</v>
      </c>
      <c r="R596" s="4"/>
      <c r="S596" s="4"/>
    </row>
    <row r="597" spans="1:19" hidden="1" x14ac:dyDescent="0.25">
      <c r="A597" s="31" t="s">
        <v>1048</v>
      </c>
      <c r="B597" s="6" t="s">
        <v>1164</v>
      </c>
      <c r="C597" s="4">
        <f t="shared" si="43"/>
        <v>2898243.91</v>
      </c>
      <c r="D597" s="4"/>
      <c r="E597" s="4">
        <v>2898243.9099999997</v>
      </c>
      <c r="F597" s="4"/>
      <c r="G597" s="4"/>
      <c r="H597" s="4"/>
      <c r="I597" s="4"/>
      <c r="J597" s="4"/>
      <c r="K597" s="4"/>
      <c r="L597" s="1"/>
      <c r="M597" s="4"/>
      <c r="N597" s="5"/>
      <c r="O597" s="4"/>
      <c r="P597" s="4"/>
      <c r="Q597" s="4"/>
      <c r="R597" s="4"/>
      <c r="S597" s="4"/>
    </row>
    <row r="598" spans="1:19" hidden="1" x14ac:dyDescent="0.25">
      <c r="A598" s="31" t="s">
        <v>1050</v>
      </c>
      <c r="B598" s="6" t="s">
        <v>1919</v>
      </c>
      <c r="C598" s="4">
        <f t="shared" ref="C598:C629" si="44">ROUNDUP(SUM(D598+E598+F598+G598+H598+I598+J598+K598+M598+O598+P598+Q598+R598+S598),2)</f>
        <v>26776434.780000001</v>
      </c>
      <c r="D598" s="4">
        <f>ROUNDUP(SUM(F598+G598+H598+I598+J598+K598+M598+O598+P598+Q598+R598+S598)*0.0214,2)</f>
        <v>561010.09</v>
      </c>
      <c r="E598" s="4"/>
      <c r="F598" s="4">
        <v>2546576.7200000002</v>
      </c>
      <c r="G598" s="4"/>
      <c r="H598" s="4"/>
      <c r="I598" s="4"/>
      <c r="J598" s="4"/>
      <c r="K598" s="4"/>
      <c r="L598" s="1"/>
      <c r="M598" s="4"/>
      <c r="N598" s="5" t="s">
        <v>1857</v>
      </c>
      <c r="O598" s="4">
        <v>12538361.34</v>
      </c>
      <c r="P598" s="4"/>
      <c r="Q598" s="4">
        <v>11130486.630000001</v>
      </c>
      <c r="R598" s="4"/>
      <c r="S598" s="4"/>
    </row>
    <row r="599" spans="1:19" hidden="1" x14ac:dyDescent="0.25">
      <c r="A599" s="31" t="s">
        <v>1052</v>
      </c>
      <c r="B599" s="6" t="s">
        <v>1166</v>
      </c>
      <c r="C599" s="4">
        <f t="shared" si="44"/>
        <v>8512951.7899999991</v>
      </c>
      <c r="D599" s="4">
        <f>ROUNDUP(SUM(F599+G599+H599+I599+J599+K599+M599+O599+P599+Q599+R599+S599)*0.0214,2)</f>
        <v>171638.57</v>
      </c>
      <c r="E599" s="4">
        <v>320819.74</v>
      </c>
      <c r="F599" s="4"/>
      <c r="G599" s="4"/>
      <c r="H599" s="4"/>
      <c r="I599" s="4"/>
      <c r="J599" s="4"/>
      <c r="K599" s="4"/>
      <c r="L599" s="1">
        <v>2</v>
      </c>
      <c r="M599" s="4">
        <v>8020493.4800000004</v>
      </c>
      <c r="N599" s="5"/>
      <c r="O599" s="4"/>
      <c r="P599" s="4"/>
      <c r="Q599" s="4"/>
      <c r="R599" s="4"/>
      <c r="S599" s="4"/>
    </row>
    <row r="600" spans="1:19" hidden="1" x14ac:dyDescent="0.25">
      <c r="A600" s="31" t="s">
        <v>1054</v>
      </c>
      <c r="B600" s="6" t="s">
        <v>1920</v>
      </c>
      <c r="C600" s="4">
        <f t="shared" si="44"/>
        <v>815925</v>
      </c>
      <c r="D600" s="4">
        <f>ROUNDUP(SUM(F600+G600+H600+I600+J600+K600+M600+O600+P600+Q600+R600+S600)*0.0214,2)</f>
        <v>17094.969999999998</v>
      </c>
      <c r="E600" s="4"/>
      <c r="F600" s="4"/>
      <c r="G600" s="4"/>
      <c r="H600" s="4"/>
      <c r="I600" s="4"/>
      <c r="J600" s="4"/>
      <c r="K600" s="4">
        <v>798830.03</v>
      </c>
      <c r="L600" s="1"/>
      <c r="M600" s="4"/>
      <c r="N600" s="5"/>
      <c r="O600" s="4"/>
      <c r="P600" s="4"/>
      <c r="Q600" s="4"/>
      <c r="R600" s="4"/>
      <c r="S600" s="4"/>
    </row>
    <row r="601" spans="1:19" hidden="1" x14ac:dyDescent="0.25">
      <c r="A601" s="31" t="s">
        <v>1056</v>
      </c>
      <c r="B601" s="6" t="s">
        <v>1921</v>
      </c>
      <c r="C601" s="4">
        <f t="shared" si="44"/>
        <v>1804649.45</v>
      </c>
      <c r="D601" s="4">
        <f>ROUNDUP(SUM(F601+G601+H601+I601+J601+K601+M601+O601+P601+Q601+R601+S601)*0.0214,2)</f>
        <v>37810.36</v>
      </c>
      <c r="E601" s="4"/>
      <c r="F601" s="4"/>
      <c r="G601" s="4"/>
      <c r="H601" s="4"/>
      <c r="I601" s="4"/>
      <c r="J601" s="4"/>
      <c r="K601" s="4"/>
      <c r="L601" s="1"/>
      <c r="M601" s="4"/>
      <c r="N601" s="5"/>
      <c r="O601" s="4"/>
      <c r="P601" s="4">
        <v>1766839.09</v>
      </c>
      <c r="Q601" s="4"/>
      <c r="R601" s="4"/>
      <c r="S601" s="4"/>
    </row>
    <row r="602" spans="1:19" hidden="1" x14ac:dyDescent="0.25">
      <c r="A602" s="31" t="s">
        <v>1058</v>
      </c>
      <c r="B602" s="6" t="s">
        <v>1168</v>
      </c>
      <c r="C602" s="4">
        <f t="shared" si="44"/>
        <v>598755.81000000006</v>
      </c>
      <c r="D602" s="4"/>
      <c r="E602" s="4">
        <v>598755.81000000006</v>
      </c>
      <c r="F602" s="4"/>
      <c r="G602" s="4"/>
      <c r="H602" s="4"/>
      <c r="I602" s="4"/>
      <c r="J602" s="4"/>
      <c r="K602" s="4"/>
      <c r="L602" s="1"/>
      <c r="M602" s="4"/>
      <c r="N602" s="5"/>
      <c r="O602" s="4"/>
      <c r="P602" s="4"/>
      <c r="Q602" s="4"/>
      <c r="R602" s="4"/>
      <c r="S602" s="4"/>
    </row>
    <row r="603" spans="1:19" hidden="1" x14ac:dyDescent="0.25">
      <c r="A603" s="31" t="s">
        <v>1060</v>
      </c>
      <c r="B603" s="6" t="s">
        <v>1170</v>
      </c>
      <c r="C603" s="4">
        <f t="shared" si="44"/>
        <v>3258923.89</v>
      </c>
      <c r="D603" s="4"/>
      <c r="E603" s="4">
        <v>3258923.8899999997</v>
      </c>
      <c r="F603" s="4"/>
      <c r="G603" s="4"/>
      <c r="H603" s="4"/>
      <c r="I603" s="4"/>
      <c r="J603" s="4"/>
      <c r="K603" s="4"/>
      <c r="L603" s="1"/>
      <c r="M603" s="4"/>
      <c r="N603" s="5"/>
      <c r="O603" s="4"/>
      <c r="P603" s="4"/>
      <c r="Q603" s="4"/>
      <c r="R603" s="4"/>
      <c r="S603" s="4"/>
    </row>
    <row r="604" spans="1:19" hidden="1" x14ac:dyDescent="0.25">
      <c r="A604" s="31" t="s">
        <v>1062</v>
      </c>
      <c r="B604" s="6" t="s">
        <v>1172</v>
      </c>
      <c r="C604" s="4">
        <f t="shared" si="44"/>
        <v>1066509.6100000001</v>
      </c>
      <c r="D604" s="4"/>
      <c r="E604" s="4">
        <v>1066509.6100000001</v>
      </c>
      <c r="F604" s="4"/>
      <c r="G604" s="4"/>
      <c r="H604" s="4"/>
      <c r="I604" s="4"/>
      <c r="J604" s="4"/>
      <c r="K604" s="4"/>
      <c r="L604" s="1"/>
      <c r="M604" s="4"/>
      <c r="N604" s="5"/>
      <c r="O604" s="4"/>
      <c r="P604" s="4"/>
      <c r="Q604" s="4"/>
      <c r="R604" s="4"/>
      <c r="S604" s="4"/>
    </row>
    <row r="605" spans="1:19" hidden="1" x14ac:dyDescent="0.25">
      <c r="A605" s="31" t="s">
        <v>1064</v>
      </c>
      <c r="B605" s="6" t="s">
        <v>1174</v>
      </c>
      <c r="C605" s="4">
        <f t="shared" si="44"/>
        <v>1536956.69</v>
      </c>
      <c r="D605" s="4"/>
      <c r="E605" s="4">
        <v>1536956.69</v>
      </c>
      <c r="F605" s="4"/>
      <c r="G605" s="4"/>
      <c r="H605" s="4"/>
      <c r="I605" s="4"/>
      <c r="J605" s="4"/>
      <c r="K605" s="4"/>
      <c r="L605" s="1"/>
      <c r="M605" s="4"/>
      <c r="N605" s="5"/>
      <c r="O605" s="4"/>
      <c r="P605" s="4"/>
      <c r="Q605" s="4"/>
      <c r="R605" s="4"/>
      <c r="S605" s="4"/>
    </row>
    <row r="606" spans="1:19" hidden="1" x14ac:dyDescent="0.25">
      <c r="A606" s="31" t="s">
        <v>1066</v>
      </c>
      <c r="B606" s="6" t="s">
        <v>1176</v>
      </c>
      <c r="C606" s="4">
        <f t="shared" si="44"/>
        <v>799484.04</v>
      </c>
      <c r="D606" s="4"/>
      <c r="E606" s="4">
        <v>799484.04</v>
      </c>
      <c r="F606" s="4"/>
      <c r="G606" s="4"/>
      <c r="H606" s="4"/>
      <c r="I606" s="4"/>
      <c r="J606" s="4"/>
      <c r="K606" s="4"/>
      <c r="L606" s="1"/>
      <c r="M606" s="4"/>
      <c r="N606" s="5"/>
      <c r="O606" s="4"/>
      <c r="P606" s="4"/>
      <c r="Q606" s="4"/>
      <c r="R606" s="4"/>
      <c r="S606" s="4"/>
    </row>
    <row r="607" spans="1:19" hidden="1" x14ac:dyDescent="0.25">
      <c r="A607" s="31" t="s">
        <v>1068</v>
      </c>
      <c r="B607" s="6" t="s">
        <v>1178</v>
      </c>
      <c r="C607" s="4">
        <f t="shared" si="44"/>
        <v>359283.83</v>
      </c>
      <c r="D607" s="4"/>
      <c r="E607" s="4">
        <v>359283.83</v>
      </c>
      <c r="F607" s="4"/>
      <c r="G607" s="4"/>
      <c r="H607" s="4"/>
      <c r="I607" s="4"/>
      <c r="J607" s="4"/>
      <c r="K607" s="4"/>
      <c r="L607" s="1"/>
      <c r="M607" s="4"/>
      <c r="N607" s="5"/>
      <c r="O607" s="4"/>
      <c r="P607" s="4"/>
      <c r="Q607" s="4"/>
      <c r="R607" s="4"/>
      <c r="S607" s="4"/>
    </row>
    <row r="608" spans="1:19" hidden="1" x14ac:dyDescent="0.25">
      <c r="A608" s="31" t="s">
        <v>1070</v>
      </c>
      <c r="B608" s="6" t="s">
        <v>1180</v>
      </c>
      <c r="C608" s="4">
        <f t="shared" si="44"/>
        <v>1440582.02</v>
      </c>
      <c r="D608" s="4"/>
      <c r="E608" s="4">
        <v>1440582.02</v>
      </c>
      <c r="F608" s="4"/>
      <c r="G608" s="4"/>
      <c r="H608" s="4"/>
      <c r="I608" s="4"/>
      <c r="J608" s="4"/>
      <c r="K608" s="4"/>
      <c r="L608" s="1"/>
      <c r="M608" s="4"/>
      <c r="N608" s="5"/>
      <c r="O608" s="4"/>
      <c r="P608" s="4"/>
      <c r="Q608" s="4"/>
      <c r="R608" s="4"/>
      <c r="S608" s="4"/>
    </row>
    <row r="609" spans="1:19" hidden="1" x14ac:dyDescent="0.25">
      <c r="A609" s="31" t="s">
        <v>1072</v>
      </c>
      <c r="B609" s="6" t="s">
        <v>1182</v>
      </c>
      <c r="C609" s="4">
        <f t="shared" si="44"/>
        <v>1201759.32</v>
      </c>
      <c r="D609" s="4"/>
      <c r="E609" s="4">
        <v>1201759.32</v>
      </c>
      <c r="F609" s="4"/>
      <c r="G609" s="4"/>
      <c r="H609" s="4"/>
      <c r="I609" s="4"/>
      <c r="J609" s="4"/>
      <c r="K609" s="4"/>
      <c r="L609" s="1"/>
      <c r="M609" s="4"/>
      <c r="N609" s="5"/>
      <c r="O609" s="4"/>
      <c r="P609" s="4"/>
      <c r="Q609" s="4"/>
      <c r="R609" s="4"/>
      <c r="S609" s="4"/>
    </row>
    <row r="610" spans="1:19" hidden="1" x14ac:dyDescent="0.25">
      <c r="A610" s="31" t="s">
        <v>1074</v>
      </c>
      <c r="B610" s="6" t="s">
        <v>1184</v>
      </c>
      <c r="C610" s="4">
        <f t="shared" si="44"/>
        <v>10357109.869999999</v>
      </c>
      <c r="D610" s="4">
        <f>ROUNDUP(SUM(F610+G610+H610+I610+J610+K610+M610+O610+P610+Q610+R610+S610)*0.0214,2)</f>
        <v>210887.97</v>
      </c>
      <c r="E610" s="4">
        <v>291643.96999999997</v>
      </c>
      <c r="F610" s="4"/>
      <c r="G610" s="4"/>
      <c r="H610" s="4"/>
      <c r="I610" s="4"/>
      <c r="J610" s="4"/>
      <c r="K610" s="4"/>
      <c r="L610" s="1"/>
      <c r="M610" s="4"/>
      <c r="N610" s="5" t="s">
        <v>1857</v>
      </c>
      <c r="O610" s="4">
        <v>4835622.4400000004</v>
      </c>
      <c r="P610" s="4"/>
      <c r="Q610" s="4">
        <v>5018955.483</v>
      </c>
      <c r="R610" s="4"/>
      <c r="S610" s="4"/>
    </row>
    <row r="611" spans="1:19" hidden="1" x14ac:dyDescent="0.25">
      <c r="A611" s="31" t="s">
        <v>1076</v>
      </c>
      <c r="B611" s="6" t="s">
        <v>1186</v>
      </c>
      <c r="C611" s="4">
        <f t="shared" si="44"/>
        <v>846920.7</v>
      </c>
      <c r="D611" s="4"/>
      <c r="E611" s="4">
        <v>846920.7</v>
      </c>
      <c r="F611" s="4"/>
      <c r="G611" s="4"/>
      <c r="H611" s="4"/>
      <c r="I611" s="4"/>
      <c r="J611" s="4"/>
      <c r="K611" s="4"/>
      <c r="L611" s="1"/>
      <c r="M611" s="4"/>
      <c r="N611" s="5"/>
      <c r="O611" s="4"/>
      <c r="P611" s="4"/>
      <c r="Q611" s="4"/>
      <c r="R611" s="4"/>
      <c r="S611" s="4"/>
    </row>
    <row r="612" spans="1:19" hidden="1" x14ac:dyDescent="0.25">
      <c r="A612" s="31" t="s">
        <v>1078</v>
      </c>
      <c r="B612" s="6" t="s">
        <v>1188</v>
      </c>
      <c r="C612" s="4">
        <f t="shared" si="44"/>
        <v>1498861.73</v>
      </c>
      <c r="D612" s="4"/>
      <c r="E612" s="4">
        <v>1498861.73</v>
      </c>
      <c r="F612" s="4"/>
      <c r="G612" s="4"/>
      <c r="H612" s="4"/>
      <c r="I612" s="4"/>
      <c r="J612" s="4"/>
      <c r="K612" s="4"/>
      <c r="L612" s="1"/>
      <c r="M612" s="4"/>
      <c r="N612" s="5"/>
      <c r="O612" s="4"/>
      <c r="P612" s="4"/>
      <c r="Q612" s="4"/>
      <c r="R612" s="4"/>
      <c r="S612" s="4"/>
    </row>
    <row r="613" spans="1:19" hidden="1" x14ac:dyDescent="0.25">
      <c r="A613" s="31" t="s">
        <v>1080</v>
      </c>
      <c r="B613" s="6" t="s">
        <v>1190</v>
      </c>
      <c r="C613" s="4">
        <f t="shared" si="44"/>
        <v>1377287.4</v>
      </c>
      <c r="D613" s="4"/>
      <c r="E613" s="4">
        <v>1377287.4</v>
      </c>
      <c r="F613" s="4"/>
      <c r="G613" s="4"/>
      <c r="H613" s="4"/>
      <c r="I613" s="4"/>
      <c r="J613" s="4"/>
      <c r="K613" s="4"/>
      <c r="L613" s="1"/>
      <c r="M613" s="4"/>
      <c r="N613" s="5"/>
      <c r="O613" s="4"/>
      <c r="P613" s="4"/>
      <c r="Q613" s="4"/>
      <c r="R613" s="4"/>
      <c r="S613" s="4"/>
    </row>
    <row r="614" spans="1:19" hidden="1" x14ac:dyDescent="0.25">
      <c r="A614" s="31" t="s">
        <v>1082</v>
      </c>
      <c r="B614" s="6" t="s">
        <v>1192</v>
      </c>
      <c r="C614" s="4">
        <f t="shared" si="44"/>
        <v>1974955.38</v>
      </c>
      <c r="D614" s="4"/>
      <c r="E614" s="4">
        <v>1974955.3800000001</v>
      </c>
      <c r="F614" s="4"/>
      <c r="G614" s="4"/>
      <c r="H614" s="4"/>
      <c r="I614" s="4"/>
      <c r="J614" s="4"/>
      <c r="K614" s="4"/>
      <c r="L614" s="1"/>
      <c r="M614" s="4"/>
      <c r="N614" s="5"/>
      <c r="O614" s="4"/>
      <c r="P614" s="4"/>
      <c r="Q614" s="4"/>
      <c r="R614" s="4"/>
      <c r="S614" s="4"/>
    </row>
    <row r="615" spans="1:19" hidden="1" x14ac:dyDescent="0.25">
      <c r="A615" s="31" t="s">
        <v>1084</v>
      </c>
      <c r="B615" s="6" t="s">
        <v>1194</v>
      </c>
      <c r="C615" s="4">
        <f t="shared" si="44"/>
        <v>1889164.62</v>
      </c>
      <c r="D615" s="4"/>
      <c r="E615" s="4">
        <v>1889164.62</v>
      </c>
      <c r="F615" s="4"/>
      <c r="G615" s="4"/>
      <c r="H615" s="4"/>
      <c r="I615" s="4"/>
      <c r="J615" s="4"/>
      <c r="K615" s="4"/>
      <c r="L615" s="1"/>
      <c r="M615" s="4"/>
      <c r="N615" s="5"/>
      <c r="O615" s="4"/>
      <c r="P615" s="4"/>
      <c r="Q615" s="4"/>
      <c r="R615" s="4"/>
      <c r="S615" s="4"/>
    </row>
    <row r="616" spans="1:19" hidden="1" x14ac:dyDescent="0.25">
      <c r="A616" s="31" t="s">
        <v>1086</v>
      </c>
      <c r="B616" s="6" t="s">
        <v>1196</v>
      </c>
      <c r="C616" s="4">
        <f t="shared" si="44"/>
        <v>930062.65</v>
      </c>
      <c r="D616" s="4"/>
      <c r="E616" s="4">
        <v>930062.65</v>
      </c>
      <c r="F616" s="4"/>
      <c r="G616" s="4"/>
      <c r="H616" s="4"/>
      <c r="I616" s="4"/>
      <c r="J616" s="4"/>
      <c r="K616" s="4"/>
      <c r="L616" s="1"/>
      <c r="M616" s="4"/>
      <c r="N616" s="5"/>
      <c r="O616" s="4"/>
      <c r="P616" s="4"/>
      <c r="Q616" s="4"/>
      <c r="R616" s="4"/>
      <c r="S616" s="4"/>
    </row>
    <row r="617" spans="1:19" hidden="1" x14ac:dyDescent="0.25">
      <c r="A617" s="31" t="s">
        <v>1088</v>
      </c>
      <c r="B617" s="6" t="s">
        <v>1198</v>
      </c>
      <c r="C617" s="4">
        <f t="shared" si="44"/>
        <v>1705608.72</v>
      </c>
      <c r="D617" s="4"/>
      <c r="E617" s="4">
        <v>1705608.72</v>
      </c>
      <c r="F617" s="4"/>
      <c r="G617" s="4"/>
      <c r="H617" s="4"/>
      <c r="I617" s="4"/>
      <c r="J617" s="4"/>
      <c r="K617" s="4"/>
      <c r="L617" s="1"/>
      <c r="M617" s="4"/>
      <c r="N617" s="5"/>
      <c r="O617" s="4"/>
      <c r="P617" s="4"/>
      <c r="Q617" s="4"/>
      <c r="R617" s="4"/>
      <c r="S617" s="4"/>
    </row>
    <row r="618" spans="1:19" hidden="1" x14ac:dyDescent="0.25">
      <c r="A618" s="31" t="s">
        <v>1090</v>
      </c>
      <c r="B618" s="6" t="s">
        <v>1790</v>
      </c>
      <c r="C618" s="4">
        <f t="shared" si="44"/>
        <v>21282379.460000001</v>
      </c>
      <c r="D618" s="4">
        <f>ROUNDUP(SUM(F618+G618+H618+I618+J618+K618+M618+O618+P618+Q618+R618+S618)*0.0214,2)</f>
        <v>429096.41000000003</v>
      </c>
      <c r="E618" s="4">
        <v>802049.35</v>
      </c>
      <c r="F618" s="4"/>
      <c r="G618" s="4"/>
      <c r="H618" s="4"/>
      <c r="I618" s="4"/>
      <c r="J618" s="4"/>
      <c r="K618" s="4"/>
      <c r="L618" s="1">
        <v>5</v>
      </c>
      <c r="M618" s="4">
        <v>20051233.699999999</v>
      </c>
      <c r="N618" s="5"/>
      <c r="O618" s="4"/>
      <c r="P618" s="4"/>
      <c r="Q618" s="4"/>
      <c r="R618" s="4"/>
      <c r="S618" s="4"/>
    </row>
    <row r="619" spans="1:19" hidden="1" x14ac:dyDescent="0.25">
      <c r="A619" s="31" t="s">
        <v>1092</v>
      </c>
      <c r="B619" s="6" t="s">
        <v>1201</v>
      </c>
      <c r="C619" s="4">
        <f t="shared" si="44"/>
        <v>442931.17</v>
      </c>
      <c r="D619" s="4"/>
      <c r="E619" s="4">
        <v>442931.17</v>
      </c>
      <c r="F619" s="4"/>
      <c r="G619" s="4"/>
      <c r="H619" s="4"/>
      <c r="I619" s="4"/>
      <c r="J619" s="4"/>
      <c r="K619" s="4"/>
      <c r="L619" s="1"/>
      <c r="M619" s="4"/>
      <c r="N619" s="5"/>
      <c r="O619" s="4"/>
      <c r="P619" s="4"/>
      <c r="Q619" s="4"/>
      <c r="R619" s="4"/>
      <c r="S619" s="4"/>
    </row>
    <row r="620" spans="1:19" hidden="1" x14ac:dyDescent="0.25">
      <c r="A620" s="31" t="s">
        <v>1094</v>
      </c>
      <c r="B620" s="6" t="s">
        <v>1203</v>
      </c>
      <c r="C620" s="4">
        <f t="shared" si="44"/>
        <v>559121</v>
      </c>
      <c r="D620" s="4"/>
      <c r="E620" s="4">
        <v>559121</v>
      </c>
      <c r="F620" s="4"/>
      <c r="G620" s="4"/>
      <c r="H620" s="4"/>
      <c r="I620" s="4"/>
      <c r="J620" s="4"/>
      <c r="K620" s="4"/>
      <c r="L620" s="1"/>
      <c r="M620" s="4"/>
      <c r="N620" s="5"/>
      <c r="O620" s="4"/>
      <c r="P620" s="4"/>
      <c r="Q620" s="4"/>
      <c r="R620" s="4"/>
      <c r="S620" s="4"/>
    </row>
    <row r="621" spans="1:19" hidden="1" x14ac:dyDescent="0.25">
      <c r="A621" s="31" t="s">
        <v>1096</v>
      </c>
      <c r="B621" s="6" t="s">
        <v>1205</v>
      </c>
      <c r="C621" s="4">
        <f t="shared" si="44"/>
        <v>14716433.32</v>
      </c>
      <c r="D621" s="4">
        <f>ROUNDUP(SUM(F621+G621+H621+I621+J621+K621+M621+O621+P621+Q621+R621+S621)*0.0214,2)</f>
        <v>304503.84000000003</v>
      </c>
      <c r="E621" s="4">
        <v>182778.48</v>
      </c>
      <c r="F621" s="4"/>
      <c r="G621" s="4"/>
      <c r="H621" s="4"/>
      <c r="I621" s="4"/>
      <c r="J621" s="4"/>
      <c r="K621" s="4"/>
      <c r="L621" s="1"/>
      <c r="M621" s="4"/>
      <c r="N621" s="5" t="s">
        <v>1857</v>
      </c>
      <c r="O621" s="4">
        <v>14229151</v>
      </c>
      <c r="P621" s="4"/>
      <c r="Q621" s="4"/>
      <c r="R621" s="4"/>
      <c r="S621" s="4"/>
    </row>
    <row r="622" spans="1:19" hidden="1" x14ac:dyDescent="0.25">
      <c r="A622" s="31" t="s">
        <v>1098</v>
      </c>
      <c r="B622" s="6" t="s">
        <v>1207</v>
      </c>
      <c r="C622" s="4">
        <f t="shared" si="44"/>
        <v>107100.59</v>
      </c>
      <c r="D622" s="4"/>
      <c r="E622" s="4">
        <v>107100.59</v>
      </c>
      <c r="F622" s="4"/>
      <c r="G622" s="4"/>
      <c r="H622" s="4"/>
      <c r="I622" s="4"/>
      <c r="J622" s="4"/>
      <c r="K622" s="4"/>
      <c r="L622" s="1"/>
      <c r="M622" s="4"/>
      <c r="N622" s="5"/>
      <c r="O622" s="4"/>
      <c r="P622" s="4"/>
      <c r="Q622" s="4"/>
      <c r="R622" s="4"/>
      <c r="S622" s="4"/>
    </row>
    <row r="623" spans="1:19" hidden="1" x14ac:dyDescent="0.25">
      <c r="A623" s="31" t="s">
        <v>1100</v>
      </c>
      <c r="B623" s="6" t="s">
        <v>1907</v>
      </c>
      <c r="C623" s="4">
        <f t="shared" si="44"/>
        <v>1049954.31</v>
      </c>
      <c r="D623" s="4">
        <f>ROUNDUP(SUM(F623+G623+H623+I623+J623+K623+M623+O623+P623+Q623+R623+S623)*0.0214,2)</f>
        <v>21998.26</v>
      </c>
      <c r="E623" s="4"/>
      <c r="F623" s="4"/>
      <c r="G623" s="4"/>
      <c r="H623" s="4"/>
      <c r="I623" s="4"/>
      <c r="J623" s="4"/>
      <c r="K623" s="4">
        <v>1027956.05</v>
      </c>
      <c r="L623" s="1"/>
      <c r="M623" s="4"/>
      <c r="N623" s="5"/>
      <c r="O623" s="4"/>
      <c r="P623" s="4"/>
      <c r="Q623" s="4"/>
      <c r="R623" s="4"/>
      <c r="S623" s="4"/>
    </row>
    <row r="624" spans="1:19" hidden="1" x14ac:dyDescent="0.25">
      <c r="A624" s="31" t="s">
        <v>1102</v>
      </c>
      <c r="B624" s="6" t="s">
        <v>1906</v>
      </c>
      <c r="C624" s="4">
        <f t="shared" si="44"/>
        <v>906742.78</v>
      </c>
      <c r="D624" s="4">
        <f>ROUNDUP(SUM(F624+G624+H624+I624+J624+K624+M624+O624+P624+Q624+R624+S624)*0.0214,2)</f>
        <v>18997.75</v>
      </c>
      <c r="E624" s="4"/>
      <c r="F624" s="4"/>
      <c r="G624" s="4"/>
      <c r="H624" s="4"/>
      <c r="I624" s="4"/>
      <c r="J624" s="4"/>
      <c r="K624" s="4">
        <v>887745.03</v>
      </c>
      <c r="L624" s="1"/>
      <c r="M624" s="4"/>
      <c r="N624" s="5"/>
      <c r="O624" s="4"/>
      <c r="P624" s="4"/>
      <c r="Q624" s="4"/>
      <c r="R624" s="4"/>
      <c r="S624" s="4"/>
    </row>
    <row r="625" spans="1:19" hidden="1" x14ac:dyDescent="0.25">
      <c r="A625" s="31" t="s">
        <v>1104</v>
      </c>
      <c r="B625" s="6" t="s">
        <v>1209</v>
      </c>
      <c r="C625" s="4">
        <f t="shared" si="44"/>
        <v>2643191.1</v>
      </c>
      <c r="D625" s="4"/>
      <c r="E625" s="4">
        <v>2643191.0999999996</v>
      </c>
      <c r="F625" s="4"/>
      <c r="G625" s="4"/>
      <c r="H625" s="4"/>
      <c r="I625" s="4"/>
      <c r="J625" s="4"/>
      <c r="K625" s="4"/>
      <c r="L625" s="1"/>
      <c r="M625" s="4"/>
      <c r="N625" s="5"/>
      <c r="O625" s="4"/>
      <c r="P625" s="4"/>
      <c r="Q625" s="4"/>
      <c r="R625" s="4"/>
      <c r="S625" s="4"/>
    </row>
    <row r="626" spans="1:19" hidden="1" x14ac:dyDescent="0.25">
      <c r="A626" s="31" t="s">
        <v>1106</v>
      </c>
      <c r="B626" s="6" t="s">
        <v>1922</v>
      </c>
      <c r="C626" s="4">
        <f t="shared" si="44"/>
        <v>8015032.4400000004</v>
      </c>
      <c r="D626" s="4">
        <f>ROUNDUP(SUM(F626+G626+H626+I626+J626+K626+M626+O626+P626+Q626+R626+S626)*0.0214,2)</f>
        <v>167928.04</v>
      </c>
      <c r="E626" s="4"/>
      <c r="F626" s="4"/>
      <c r="G626" s="4"/>
      <c r="H626" s="4"/>
      <c r="I626" s="4"/>
      <c r="J626" s="4"/>
      <c r="K626" s="4"/>
      <c r="L626" s="1"/>
      <c r="M626" s="4"/>
      <c r="N626" s="5" t="s">
        <v>1844</v>
      </c>
      <c r="O626" s="4">
        <v>7847104.4000000004</v>
      </c>
      <c r="P626" s="4"/>
      <c r="Q626" s="4"/>
      <c r="R626" s="4"/>
      <c r="S626" s="4"/>
    </row>
    <row r="627" spans="1:19" hidden="1" x14ac:dyDescent="0.25">
      <c r="A627" s="31" t="s">
        <v>1108</v>
      </c>
      <c r="B627" s="6" t="s">
        <v>1211</v>
      </c>
      <c r="C627" s="4">
        <f t="shared" si="44"/>
        <v>404923.42</v>
      </c>
      <c r="D627" s="4"/>
      <c r="E627" s="4">
        <v>404923.42</v>
      </c>
      <c r="F627" s="4"/>
      <c r="G627" s="4"/>
      <c r="H627" s="4"/>
      <c r="I627" s="4"/>
      <c r="J627" s="4"/>
      <c r="K627" s="4"/>
      <c r="L627" s="1"/>
      <c r="M627" s="4"/>
      <c r="N627" s="5"/>
      <c r="O627" s="4"/>
      <c r="P627" s="4"/>
      <c r="Q627" s="4"/>
      <c r="R627" s="4"/>
      <c r="S627" s="4"/>
    </row>
    <row r="628" spans="1:19" hidden="1" x14ac:dyDescent="0.25">
      <c r="A628" s="31" t="s">
        <v>1110</v>
      </c>
      <c r="B628" s="6" t="s">
        <v>1213</v>
      </c>
      <c r="C628" s="4">
        <f t="shared" si="44"/>
        <v>882352.29</v>
      </c>
      <c r="D628" s="4"/>
      <c r="E628" s="4">
        <v>882352.29</v>
      </c>
      <c r="F628" s="4"/>
      <c r="G628" s="4"/>
      <c r="H628" s="4"/>
      <c r="I628" s="4"/>
      <c r="J628" s="4"/>
      <c r="K628" s="4"/>
      <c r="L628" s="1"/>
      <c r="M628" s="4"/>
      <c r="N628" s="5"/>
      <c r="O628" s="4"/>
      <c r="P628" s="4"/>
      <c r="Q628" s="4"/>
      <c r="R628" s="4"/>
      <c r="S628" s="4"/>
    </row>
    <row r="629" spans="1:19" hidden="1" x14ac:dyDescent="0.25">
      <c r="A629" s="31" t="s">
        <v>1112</v>
      </c>
      <c r="B629" s="6" t="s">
        <v>1215</v>
      </c>
      <c r="C629" s="4">
        <f t="shared" si="44"/>
        <v>29795331.239999998</v>
      </c>
      <c r="D629" s="4">
        <f>ROUNDUP(SUM(F629+G629+H629+I629+J629+K629+M629+O629+P629+Q629+R629+S629)*0.0214,2)</f>
        <v>600734.97</v>
      </c>
      <c r="E629" s="4">
        <v>1122869.0900000001</v>
      </c>
      <c r="F629" s="4"/>
      <c r="G629" s="4"/>
      <c r="H629" s="4"/>
      <c r="I629" s="4"/>
      <c r="J629" s="4"/>
      <c r="K629" s="4"/>
      <c r="L629" s="1">
        <v>7</v>
      </c>
      <c r="M629" s="4">
        <v>28071727.18</v>
      </c>
      <c r="N629" s="5"/>
      <c r="O629" s="4"/>
      <c r="P629" s="4"/>
      <c r="Q629" s="4"/>
      <c r="R629" s="4"/>
      <c r="S629" s="4"/>
    </row>
    <row r="630" spans="1:19" hidden="1" x14ac:dyDescent="0.25">
      <c r="A630" s="31" t="s">
        <v>1114</v>
      </c>
      <c r="B630" s="6" t="s">
        <v>1791</v>
      </c>
      <c r="C630" s="4">
        <f t="shared" ref="C630:C661" si="45">ROUNDUP(SUM(D630+E630+F630+G630+H630+I630+J630+K630+M630+O630+P630+Q630+R630+S630),2)</f>
        <v>8512951.7899999991</v>
      </c>
      <c r="D630" s="4">
        <f>ROUNDUP(SUM(F630+G630+H630+I630+J630+K630+M630+O630+P630+Q630+R630+S630)*0.0214,2)</f>
        <v>171638.57</v>
      </c>
      <c r="E630" s="4">
        <v>320819.74</v>
      </c>
      <c r="F630" s="4"/>
      <c r="G630" s="4"/>
      <c r="H630" s="4"/>
      <c r="I630" s="4"/>
      <c r="J630" s="4"/>
      <c r="K630" s="4"/>
      <c r="L630" s="1">
        <v>2</v>
      </c>
      <c r="M630" s="4">
        <v>8020493.4800000004</v>
      </c>
      <c r="N630" s="5"/>
      <c r="O630" s="4"/>
      <c r="P630" s="4"/>
      <c r="Q630" s="4"/>
      <c r="R630" s="4"/>
      <c r="S630" s="4"/>
    </row>
    <row r="631" spans="1:19" hidden="1" x14ac:dyDescent="0.25">
      <c r="A631" s="31" t="s">
        <v>1116</v>
      </c>
      <c r="B631" s="6" t="s">
        <v>1218</v>
      </c>
      <c r="C631" s="4">
        <f t="shared" si="45"/>
        <v>1336930.45</v>
      </c>
      <c r="D631" s="4"/>
      <c r="E631" s="4">
        <v>1336930.45</v>
      </c>
      <c r="F631" s="4"/>
      <c r="G631" s="4"/>
      <c r="H631" s="4"/>
      <c r="I631" s="4"/>
      <c r="J631" s="4"/>
      <c r="K631" s="4"/>
      <c r="L631" s="1"/>
      <c r="M631" s="4"/>
      <c r="N631" s="5"/>
      <c r="O631" s="4"/>
      <c r="P631" s="4"/>
      <c r="Q631" s="4"/>
      <c r="R631" s="4"/>
      <c r="S631" s="4"/>
    </row>
    <row r="632" spans="1:19" hidden="1" x14ac:dyDescent="0.25">
      <c r="A632" s="31" t="s">
        <v>1118</v>
      </c>
      <c r="B632" s="6" t="s">
        <v>1220</v>
      </c>
      <c r="C632" s="4">
        <f t="shared" si="45"/>
        <v>1508091.85</v>
      </c>
      <c r="D632" s="4"/>
      <c r="E632" s="4">
        <v>1508091.85</v>
      </c>
      <c r="F632" s="4"/>
      <c r="G632" s="4"/>
      <c r="H632" s="4"/>
      <c r="I632" s="4"/>
      <c r="J632" s="4"/>
      <c r="K632" s="4"/>
      <c r="L632" s="1"/>
      <c r="M632" s="4"/>
      <c r="N632" s="5"/>
      <c r="O632" s="4"/>
      <c r="P632" s="4"/>
      <c r="Q632" s="4"/>
      <c r="R632" s="4"/>
      <c r="S632" s="4"/>
    </row>
    <row r="633" spans="1:19" hidden="1" x14ac:dyDescent="0.25">
      <c r="A633" s="31" t="s">
        <v>1120</v>
      </c>
      <c r="B633" s="6" t="s">
        <v>1222</v>
      </c>
      <c r="C633" s="4">
        <f t="shared" si="45"/>
        <v>872853.78</v>
      </c>
      <c r="D633" s="4"/>
      <c r="E633" s="4">
        <v>872853.78</v>
      </c>
      <c r="F633" s="4"/>
      <c r="G633" s="4"/>
      <c r="H633" s="4"/>
      <c r="I633" s="4"/>
      <c r="J633" s="4"/>
      <c r="K633" s="4"/>
      <c r="L633" s="1"/>
      <c r="M633" s="4"/>
      <c r="N633" s="5"/>
      <c r="O633" s="4"/>
      <c r="P633" s="4"/>
      <c r="Q633" s="4"/>
      <c r="R633" s="4"/>
      <c r="S633" s="4"/>
    </row>
    <row r="634" spans="1:19" hidden="1" x14ac:dyDescent="0.25">
      <c r="A634" s="31" t="s">
        <v>1122</v>
      </c>
      <c r="B634" s="6" t="s">
        <v>1224</v>
      </c>
      <c r="C634" s="4">
        <f t="shared" si="45"/>
        <v>1513829.45</v>
      </c>
      <c r="D634" s="4"/>
      <c r="E634" s="4">
        <v>1513829.45</v>
      </c>
      <c r="F634" s="4"/>
      <c r="G634" s="4"/>
      <c r="H634" s="4"/>
      <c r="I634" s="4"/>
      <c r="J634" s="4"/>
      <c r="K634" s="4"/>
      <c r="L634" s="1"/>
      <c r="M634" s="4"/>
      <c r="N634" s="5"/>
      <c r="O634" s="4"/>
      <c r="P634" s="4"/>
      <c r="Q634" s="4"/>
      <c r="R634" s="4"/>
      <c r="S634" s="4"/>
    </row>
    <row r="635" spans="1:19" hidden="1" x14ac:dyDescent="0.25">
      <c r="A635" s="31" t="s">
        <v>1975</v>
      </c>
      <c r="B635" s="6" t="s">
        <v>1226</v>
      </c>
      <c r="C635" s="4">
        <f t="shared" si="45"/>
        <v>285409.65999999997</v>
      </c>
      <c r="D635" s="4"/>
      <c r="E635" s="4">
        <v>285409.65999999997</v>
      </c>
      <c r="F635" s="4"/>
      <c r="G635" s="4"/>
      <c r="H635" s="4"/>
      <c r="I635" s="4"/>
      <c r="J635" s="4"/>
      <c r="K635" s="4"/>
      <c r="L635" s="1"/>
      <c r="M635" s="4"/>
      <c r="N635" s="5"/>
      <c r="O635" s="4"/>
      <c r="P635" s="4"/>
      <c r="Q635" s="4"/>
      <c r="R635" s="4"/>
      <c r="S635" s="4"/>
    </row>
    <row r="636" spans="1:19" hidden="1" x14ac:dyDescent="0.25">
      <c r="A636" s="31" t="s">
        <v>1124</v>
      </c>
      <c r="B636" s="6" t="s">
        <v>1228</v>
      </c>
      <c r="C636" s="4">
        <f t="shared" si="45"/>
        <v>722654.87</v>
      </c>
      <c r="D636" s="4"/>
      <c r="E636" s="4">
        <v>722654.87</v>
      </c>
      <c r="F636" s="4"/>
      <c r="G636" s="4"/>
      <c r="H636" s="4"/>
      <c r="I636" s="4"/>
      <c r="J636" s="4"/>
      <c r="K636" s="4"/>
      <c r="L636" s="1"/>
      <c r="M636" s="4"/>
      <c r="N636" s="5"/>
      <c r="O636" s="4"/>
      <c r="P636" s="4"/>
      <c r="Q636" s="4"/>
      <c r="R636" s="4"/>
      <c r="S636" s="4"/>
    </row>
    <row r="637" spans="1:19" hidden="1" x14ac:dyDescent="0.25">
      <c r="A637" s="31" t="s">
        <v>1125</v>
      </c>
      <c r="B637" s="6" t="s">
        <v>1908</v>
      </c>
      <c r="C637" s="4">
        <f t="shared" si="45"/>
        <v>13963788.460000001</v>
      </c>
      <c r="D637" s="4">
        <f>ROUNDUP(SUM(F637+G637+H637+I637+J637+K637+M637+O637+P637+Q637+R637+S637)*0.0214,2)</f>
        <v>292564.2</v>
      </c>
      <c r="E637" s="4"/>
      <c r="F637" s="4"/>
      <c r="G637" s="4"/>
      <c r="H637" s="4"/>
      <c r="I637" s="4"/>
      <c r="J637" s="4"/>
      <c r="K637" s="4"/>
      <c r="L637" s="1"/>
      <c r="M637" s="4"/>
      <c r="N637" s="5"/>
      <c r="O637" s="4"/>
      <c r="P637" s="4"/>
      <c r="Q637" s="4">
        <v>13671224.26</v>
      </c>
      <c r="R637" s="4"/>
      <c r="S637" s="4"/>
    </row>
    <row r="638" spans="1:19" hidden="1" x14ac:dyDescent="0.25">
      <c r="A638" s="31" t="s">
        <v>1126</v>
      </c>
      <c r="B638" s="6" t="s">
        <v>1230</v>
      </c>
      <c r="C638" s="4">
        <f t="shared" si="45"/>
        <v>1451132.62</v>
      </c>
      <c r="D638" s="4"/>
      <c r="E638" s="4">
        <v>1451132.62</v>
      </c>
      <c r="F638" s="4"/>
      <c r="G638" s="4"/>
      <c r="H638" s="4"/>
      <c r="I638" s="4"/>
      <c r="J638" s="4"/>
      <c r="K638" s="4"/>
      <c r="L638" s="1"/>
      <c r="M638" s="4"/>
      <c r="N638" s="5"/>
      <c r="O638" s="4"/>
      <c r="P638" s="4"/>
      <c r="Q638" s="4"/>
      <c r="R638" s="4"/>
      <c r="S638" s="4"/>
    </row>
    <row r="639" spans="1:19" hidden="1" x14ac:dyDescent="0.25">
      <c r="A639" s="31" t="s">
        <v>1127</v>
      </c>
      <c r="B639" s="6" t="s">
        <v>1232</v>
      </c>
      <c r="C639" s="4">
        <f t="shared" si="45"/>
        <v>1816200.28</v>
      </c>
      <c r="D639" s="4"/>
      <c r="E639" s="4">
        <v>1816200.28</v>
      </c>
      <c r="F639" s="4"/>
      <c r="G639" s="4"/>
      <c r="H639" s="4"/>
      <c r="I639" s="4"/>
      <c r="J639" s="4"/>
      <c r="K639" s="4"/>
      <c r="L639" s="1"/>
      <c r="M639" s="4"/>
      <c r="N639" s="5"/>
      <c r="O639" s="4"/>
      <c r="P639" s="4"/>
      <c r="Q639" s="4"/>
      <c r="R639" s="4"/>
      <c r="S639" s="4"/>
    </row>
    <row r="640" spans="1:19" hidden="1" x14ac:dyDescent="0.25">
      <c r="A640" s="31" t="s">
        <v>1129</v>
      </c>
      <c r="B640" s="6" t="s">
        <v>1234</v>
      </c>
      <c r="C640" s="4">
        <f t="shared" si="45"/>
        <v>1455220.95</v>
      </c>
      <c r="D640" s="4"/>
      <c r="E640" s="4">
        <v>1455220.95</v>
      </c>
      <c r="F640" s="4"/>
      <c r="G640" s="4"/>
      <c r="H640" s="4"/>
      <c r="I640" s="4"/>
      <c r="J640" s="4"/>
      <c r="K640" s="4"/>
      <c r="L640" s="1"/>
      <c r="M640" s="4"/>
      <c r="N640" s="5"/>
      <c r="O640" s="4"/>
      <c r="P640" s="4"/>
      <c r="Q640" s="4"/>
      <c r="R640" s="4"/>
      <c r="S640" s="4"/>
    </row>
    <row r="641" spans="1:19" hidden="1" x14ac:dyDescent="0.25">
      <c r="A641" s="31" t="s">
        <v>1131</v>
      </c>
      <c r="B641" s="6" t="s">
        <v>1236</v>
      </c>
      <c r="C641" s="4">
        <f t="shared" si="45"/>
        <v>11649884.43</v>
      </c>
      <c r="D641" s="4">
        <f>ROUNDUP(SUM(F641+G641+H641+I641+J641+K641+M641+O641+P641+Q641+R641+S641)*0.0214,2)</f>
        <v>212471.06</v>
      </c>
      <c r="E641" s="4">
        <v>1508859.37</v>
      </c>
      <c r="F641" s="4"/>
      <c r="G641" s="4"/>
      <c r="H641" s="4"/>
      <c r="I641" s="4"/>
      <c r="J641" s="4"/>
      <c r="K641" s="4"/>
      <c r="L641" s="1"/>
      <c r="M641" s="4"/>
      <c r="N641" s="5" t="s">
        <v>1857</v>
      </c>
      <c r="O641" s="4">
        <v>9928554</v>
      </c>
      <c r="P641" s="4"/>
      <c r="Q641" s="4"/>
      <c r="R641" s="4"/>
      <c r="S641" s="4"/>
    </row>
    <row r="642" spans="1:19" hidden="1" x14ac:dyDescent="0.25">
      <c r="A642" s="31" t="s">
        <v>1133</v>
      </c>
      <c r="B642" s="6" t="s">
        <v>1240</v>
      </c>
      <c r="C642" s="4">
        <f t="shared" si="45"/>
        <v>3265477.99</v>
      </c>
      <c r="D642" s="4"/>
      <c r="E642" s="4">
        <v>3265477.9899999998</v>
      </c>
      <c r="F642" s="4"/>
      <c r="G642" s="4"/>
      <c r="H642" s="4"/>
      <c r="I642" s="4"/>
      <c r="J642" s="4"/>
      <c r="K642" s="4"/>
      <c r="L642" s="1"/>
      <c r="M642" s="4"/>
      <c r="N642" s="5"/>
      <c r="O642" s="4"/>
      <c r="P642" s="4"/>
      <c r="Q642" s="4"/>
      <c r="R642" s="4"/>
      <c r="S642" s="4"/>
    </row>
    <row r="643" spans="1:19" hidden="1" x14ac:dyDescent="0.25">
      <c r="A643" s="31" t="s">
        <v>1135</v>
      </c>
      <c r="B643" s="6" t="s">
        <v>1242</v>
      </c>
      <c r="C643" s="4">
        <f t="shared" si="45"/>
        <v>944076.64</v>
      </c>
      <c r="D643" s="4"/>
      <c r="E643" s="4">
        <v>944076.64</v>
      </c>
      <c r="F643" s="4"/>
      <c r="G643" s="4"/>
      <c r="H643" s="4"/>
      <c r="I643" s="4"/>
      <c r="J643" s="4"/>
      <c r="K643" s="4"/>
      <c r="L643" s="1"/>
      <c r="M643" s="4"/>
      <c r="N643" s="5"/>
      <c r="O643" s="4"/>
      <c r="P643" s="4"/>
      <c r="Q643" s="4"/>
      <c r="R643" s="4"/>
      <c r="S643" s="4"/>
    </row>
    <row r="644" spans="1:19" hidden="1" x14ac:dyDescent="0.25">
      <c r="A644" s="31" t="s">
        <v>1137</v>
      </c>
      <c r="B644" s="6" t="s">
        <v>1244</v>
      </c>
      <c r="C644" s="4">
        <f t="shared" si="45"/>
        <v>853050.92</v>
      </c>
      <c r="D644" s="4"/>
      <c r="E644" s="4">
        <v>853050.92</v>
      </c>
      <c r="F644" s="4"/>
      <c r="G644" s="4"/>
      <c r="H644" s="4"/>
      <c r="I644" s="4"/>
      <c r="J644" s="4"/>
      <c r="K644" s="4"/>
      <c r="L644" s="1"/>
      <c r="M644" s="4"/>
      <c r="N644" s="5"/>
      <c r="O644" s="4"/>
      <c r="P644" s="4"/>
      <c r="Q644" s="4"/>
      <c r="R644" s="4"/>
      <c r="S644" s="4"/>
    </row>
    <row r="645" spans="1:19" hidden="1" x14ac:dyDescent="0.25">
      <c r="A645" s="31" t="s">
        <v>1139</v>
      </c>
      <c r="B645" s="6" t="s">
        <v>1246</v>
      </c>
      <c r="C645" s="4">
        <f t="shared" si="45"/>
        <v>844357.38</v>
      </c>
      <c r="D645" s="4"/>
      <c r="E645" s="4">
        <v>844357.38</v>
      </c>
      <c r="F645" s="4"/>
      <c r="G645" s="4"/>
      <c r="H645" s="4"/>
      <c r="I645" s="4"/>
      <c r="J645" s="4"/>
      <c r="K645" s="4"/>
      <c r="L645" s="1"/>
      <c r="M645" s="4"/>
      <c r="N645" s="5"/>
      <c r="O645" s="4"/>
      <c r="P645" s="4"/>
      <c r="Q645" s="4"/>
      <c r="R645" s="4"/>
      <c r="S645" s="4"/>
    </row>
    <row r="646" spans="1:19" s="40" customFormat="1" hidden="1" x14ac:dyDescent="0.25">
      <c r="A646" s="31" t="s">
        <v>1141</v>
      </c>
      <c r="B646" s="6" t="s">
        <v>1901</v>
      </c>
      <c r="C646" s="4">
        <f t="shared" si="45"/>
        <v>5664306.5899999999</v>
      </c>
      <c r="D646" s="4">
        <f>ROUND((F646+G646+H646+I646+J646+K646+M646+O646+P646+Q646+R646+S646)*0.0214,2)</f>
        <v>118676.48</v>
      </c>
      <c r="E646" s="37"/>
      <c r="F646" s="37"/>
      <c r="G646" s="38"/>
      <c r="H646" s="37"/>
      <c r="I646" s="37"/>
      <c r="J646" s="37"/>
      <c r="K646" s="37"/>
      <c r="L646" s="39"/>
      <c r="M646" s="37"/>
      <c r="N646" s="37"/>
      <c r="O646" s="37"/>
      <c r="P646" s="37"/>
      <c r="Q646" s="4">
        <v>5545630.1100000003</v>
      </c>
      <c r="R646" s="37"/>
      <c r="S646" s="37"/>
    </row>
    <row r="647" spans="1:19" hidden="1" x14ac:dyDescent="0.25">
      <c r="A647" s="31" t="s">
        <v>1143</v>
      </c>
      <c r="B647" s="6" t="s">
        <v>1248</v>
      </c>
      <c r="C647" s="4">
        <f t="shared" si="45"/>
        <v>1994560.91</v>
      </c>
      <c r="D647" s="4"/>
      <c r="E647" s="4">
        <v>1994560.91</v>
      </c>
      <c r="F647" s="4"/>
      <c r="G647" s="4"/>
      <c r="H647" s="4"/>
      <c r="I647" s="4"/>
      <c r="J647" s="4"/>
      <c r="K647" s="4"/>
      <c r="L647" s="1"/>
      <c r="M647" s="4"/>
      <c r="N647" s="5"/>
      <c r="O647" s="4"/>
      <c r="P647" s="4"/>
      <c r="Q647" s="4"/>
      <c r="R647" s="4"/>
      <c r="S647" s="4"/>
    </row>
    <row r="648" spans="1:19" hidden="1" x14ac:dyDescent="0.25">
      <c r="A648" s="31" t="s">
        <v>1145</v>
      </c>
      <c r="B648" s="6" t="s">
        <v>1250</v>
      </c>
      <c r="C648" s="4">
        <f t="shared" si="45"/>
        <v>776093.87</v>
      </c>
      <c r="D648" s="4"/>
      <c r="E648" s="4">
        <v>776093.87</v>
      </c>
      <c r="F648" s="4"/>
      <c r="G648" s="4"/>
      <c r="H648" s="4"/>
      <c r="I648" s="4"/>
      <c r="J648" s="4"/>
      <c r="K648" s="4"/>
      <c r="L648" s="1"/>
      <c r="M648" s="4"/>
      <c r="N648" s="5"/>
      <c r="O648" s="4"/>
      <c r="P648" s="4"/>
      <c r="Q648" s="4"/>
      <c r="R648" s="4"/>
      <c r="S648" s="4"/>
    </row>
    <row r="649" spans="1:19" hidden="1" x14ac:dyDescent="0.25">
      <c r="A649" s="31" t="s">
        <v>1147</v>
      </c>
      <c r="B649" s="6" t="s">
        <v>1252</v>
      </c>
      <c r="C649" s="4">
        <f t="shared" si="45"/>
        <v>165772.64000000001</v>
      </c>
      <c r="D649" s="4"/>
      <c r="E649" s="4">
        <v>165772.64000000001</v>
      </c>
      <c r="F649" s="4"/>
      <c r="G649" s="4"/>
      <c r="H649" s="4"/>
      <c r="I649" s="4"/>
      <c r="J649" s="4"/>
      <c r="K649" s="4"/>
      <c r="L649" s="1"/>
      <c r="M649" s="4"/>
      <c r="N649" s="5"/>
      <c r="O649" s="4"/>
      <c r="P649" s="4"/>
      <c r="Q649" s="4"/>
      <c r="R649" s="4"/>
      <c r="S649" s="4"/>
    </row>
    <row r="650" spans="1:19" hidden="1" x14ac:dyDescent="0.25">
      <c r="A650" s="31" t="s">
        <v>1149</v>
      </c>
      <c r="B650" s="6" t="s">
        <v>1254</v>
      </c>
      <c r="C650" s="4">
        <f t="shared" si="45"/>
        <v>921837.5</v>
      </c>
      <c r="D650" s="4"/>
      <c r="E650" s="4">
        <v>921837.5</v>
      </c>
      <c r="F650" s="4"/>
      <c r="G650" s="4"/>
      <c r="H650" s="4"/>
      <c r="I650" s="4"/>
      <c r="J650" s="4"/>
      <c r="K650" s="4"/>
      <c r="L650" s="1"/>
      <c r="M650" s="4"/>
      <c r="N650" s="5"/>
      <c r="O650" s="4"/>
      <c r="P650" s="4"/>
      <c r="Q650" s="4"/>
      <c r="R650" s="4"/>
      <c r="S650" s="4"/>
    </row>
    <row r="651" spans="1:19" hidden="1" x14ac:dyDescent="0.25">
      <c r="A651" s="31" t="s">
        <v>1151</v>
      </c>
      <c r="B651" s="6" t="s">
        <v>1256</v>
      </c>
      <c r="C651" s="4">
        <f t="shared" si="45"/>
        <v>740465.92</v>
      </c>
      <c r="D651" s="4"/>
      <c r="E651" s="4">
        <v>740465.92</v>
      </c>
      <c r="F651" s="4"/>
      <c r="G651" s="4"/>
      <c r="H651" s="4"/>
      <c r="I651" s="4"/>
      <c r="J651" s="4"/>
      <c r="K651" s="4"/>
      <c r="L651" s="1"/>
      <c r="M651" s="4"/>
      <c r="N651" s="5"/>
      <c r="O651" s="4"/>
      <c r="P651" s="4"/>
      <c r="Q651" s="4"/>
      <c r="R651" s="4"/>
      <c r="S651" s="4"/>
    </row>
    <row r="652" spans="1:19" hidden="1" x14ac:dyDescent="0.25">
      <c r="A652" s="31" t="s">
        <v>1153</v>
      </c>
      <c r="B652" s="6" t="s">
        <v>1909</v>
      </c>
      <c r="C652" s="4">
        <f t="shared" si="45"/>
        <v>16398213.199999999</v>
      </c>
      <c r="D652" s="4">
        <f>ROUND((F652+G652+H652+I652+J652+K652+M652+O652+P652+Q652+R652+S652)*0.0214,2)</f>
        <v>343569.38</v>
      </c>
      <c r="E652" s="4"/>
      <c r="F652" s="4">
        <v>3093580.43</v>
      </c>
      <c r="G652" s="4"/>
      <c r="H652" s="4"/>
      <c r="I652" s="4"/>
      <c r="J652" s="4"/>
      <c r="K652" s="4"/>
      <c r="L652" s="1"/>
      <c r="M652" s="4"/>
      <c r="N652" s="5"/>
      <c r="O652" s="4"/>
      <c r="P652" s="4"/>
      <c r="Q652" s="4">
        <v>12961063.390000001</v>
      </c>
      <c r="R652" s="4"/>
      <c r="S652" s="4"/>
    </row>
    <row r="653" spans="1:19" hidden="1" x14ac:dyDescent="0.25">
      <c r="A653" s="31" t="s">
        <v>1155</v>
      </c>
      <c r="B653" s="6" t="s">
        <v>1258</v>
      </c>
      <c r="C653" s="4">
        <f t="shared" si="45"/>
        <v>11130489.9</v>
      </c>
      <c r="D653" s="4">
        <f>ROUND((F653+G653+H653+I653+J653+K653+M653+O653+P653+Q653+R653+S653)*0.0214,2)</f>
        <v>214082.98</v>
      </c>
      <c r="E653" s="4">
        <v>912529.41</v>
      </c>
      <c r="F653" s="4"/>
      <c r="G653" s="4"/>
      <c r="H653" s="4"/>
      <c r="I653" s="4"/>
      <c r="J653" s="4"/>
      <c r="K653" s="4"/>
      <c r="L653" s="1"/>
      <c r="M653" s="4"/>
      <c r="N653" s="5"/>
      <c r="O653" s="4"/>
      <c r="P653" s="4"/>
      <c r="Q653" s="4">
        <v>10003877.51</v>
      </c>
      <c r="R653" s="4"/>
      <c r="S653" s="4"/>
    </row>
    <row r="654" spans="1:19" hidden="1" x14ac:dyDescent="0.25">
      <c r="A654" s="31" t="s">
        <v>1157</v>
      </c>
      <c r="B654" s="6" t="s">
        <v>1260</v>
      </c>
      <c r="C654" s="4">
        <f t="shared" si="45"/>
        <v>1239724.3600000001</v>
      </c>
      <c r="D654" s="4"/>
      <c r="E654" s="4">
        <v>1239724.3600000001</v>
      </c>
      <c r="F654" s="4"/>
      <c r="G654" s="4"/>
      <c r="H654" s="4"/>
      <c r="I654" s="4"/>
      <c r="J654" s="4"/>
      <c r="K654" s="4"/>
      <c r="L654" s="1"/>
      <c r="M654" s="4"/>
      <c r="N654" s="5"/>
      <c r="O654" s="4"/>
      <c r="P654" s="4"/>
      <c r="Q654" s="4"/>
      <c r="R654" s="4"/>
      <c r="S654" s="4"/>
    </row>
    <row r="655" spans="1:19" hidden="1" x14ac:dyDescent="0.25">
      <c r="A655" s="31" t="s">
        <v>1159</v>
      </c>
      <c r="B655" s="6" t="s">
        <v>1262</v>
      </c>
      <c r="C655" s="4">
        <f t="shared" si="45"/>
        <v>1247186.74</v>
      </c>
      <c r="D655" s="4"/>
      <c r="E655" s="4">
        <v>1247186.74</v>
      </c>
      <c r="F655" s="4"/>
      <c r="G655" s="4"/>
      <c r="H655" s="4"/>
      <c r="I655" s="4"/>
      <c r="J655" s="4"/>
      <c r="K655" s="4"/>
      <c r="L655" s="1"/>
      <c r="M655" s="4"/>
      <c r="N655" s="5"/>
      <c r="O655" s="4"/>
      <c r="P655" s="4"/>
      <c r="Q655" s="4"/>
      <c r="R655" s="4"/>
      <c r="S655" s="4"/>
    </row>
    <row r="656" spans="1:19" hidden="1" x14ac:dyDescent="0.25">
      <c r="A656" s="31" t="s">
        <v>1161</v>
      </c>
      <c r="B656" s="6" t="s">
        <v>1264</v>
      </c>
      <c r="C656" s="4">
        <f t="shared" si="45"/>
        <v>1745762.24</v>
      </c>
      <c r="D656" s="4"/>
      <c r="E656" s="4">
        <v>1745762.24</v>
      </c>
      <c r="F656" s="4"/>
      <c r="G656" s="4"/>
      <c r="H656" s="4"/>
      <c r="I656" s="4"/>
      <c r="J656" s="4"/>
      <c r="K656" s="4"/>
      <c r="L656" s="1"/>
      <c r="M656" s="4"/>
      <c r="N656" s="5"/>
      <c r="O656" s="4"/>
      <c r="P656" s="4"/>
      <c r="Q656" s="4"/>
      <c r="R656" s="4"/>
      <c r="S656" s="4"/>
    </row>
    <row r="657" spans="1:19" hidden="1" x14ac:dyDescent="0.25">
      <c r="A657" s="31" t="s">
        <v>1163</v>
      </c>
      <c r="B657" s="6" t="s">
        <v>1266</v>
      </c>
      <c r="C657" s="4">
        <f t="shared" si="45"/>
        <v>172812.26</v>
      </c>
      <c r="D657" s="4"/>
      <c r="E657" s="4">
        <v>172812.26</v>
      </c>
      <c r="F657" s="4"/>
      <c r="G657" s="4"/>
      <c r="H657" s="4"/>
      <c r="I657" s="4"/>
      <c r="J657" s="4"/>
      <c r="K657" s="4"/>
      <c r="L657" s="1"/>
      <c r="M657" s="4"/>
      <c r="N657" s="5"/>
      <c r="O657" s="4"/>
      <c r="P657" s="4"/>
      <c r="Q657" s="4"/>
      <c r="R657" s="4"/>
      <c r="S657" s="4"/>
    </row>
    <row r="658" spans="1:19" hidden="1" x14ac:dyDescent="0.25">
      <c r="A658" s="31" t="s">
        <v>1165</v>
      </c>
      <c r="B658" s="6" t="s">
        <v>1269</v>
      </c>
      <c r="C658" s="4">
        <f t="shared" si="45"/>
        <v>1733418.75</v>
      </c>
      <c r="D658" s="4"/>
      <c r="E658" s="4">
        <v>1733418.75</v>
      </c>
      <c r="F658" s="4"/>
      <c r="G658" s="4"/>
      <c r="H658" s="4"/>
      <c r="I658" s="4"/>
      <c r="J658" s="4"/>
      <c r="K658" s="4"/>
      <c r="L658" s="1"/>
      <c r="M658" s="4"/>
      <c r="N658" s="5"/>
      <c r="O658" s="4"/>
      <c r="P658" s="4"/>
      <c r="Q658" s="4"/>
      <c r="R658" s="4"/>
      <c r="S658" s="4"/>
    </row>
    <row r="659" spans="1:19" hidden="1" x14ac:dyDescent="0.25">
      <c r="A659" s="31" t="s">
        <v>1167</v>
      </c>
      <c r="B659" s="6" t="s">
        <v>1271</v>
      </c>
      <c r="C659" s="4">
        <f t="shared" si="45"/>
        <v>179164.14</v>
      </c>
      <c r="D659" s="4"/>
      <c r="E659" s="4">
        <v>179164.14</v>
      </c>
      <c r="F659" s="4"/>
      <c r="G659" s="4"/>
      <c r="H659" s="4"/>
      <c r="I659" s="4"/>
      <c r="J659" s="4"/>
      <c r="K659" s="4"/>
      <c r="L659" s="1"/>
      <c r="M659" s="4"/>
      <c r="N659" s="5"/>
      <c r="O659" s="4"/>
      <c r="P659" s="4"/>
      <c r="Q659" s="4"/>
      <c r="R659" s="4"/>
      <c r="S659" s="4"/>
    </row>
    <row r="660" spans="1:19" hidden="1" x14ac:dyDescent="0.25">
      <c r="A660" s="31" t="s">
        <v>1169</v>
      </c>
      <c r="B660" s="6" t="s">
        <v>1273</v>
      </c>
      <c r="C660" s="4">
        <f t="shared" si="45"/>
        <v>2370832.75</v>
      </c>
      <c r="D660" s="4"/>
      <c r="E660" s="4">
        <v>2370832.75</v>
      </c>
      <c r="F660" s="4"/>
      <c r="G660" s="4"/>
      <c r="H660" s="4"/>
      <c r="I660" s="4"/>
      <c r="J660" s="4"/>
      <c r="K660" s="4"/>
      <c r="L660" s="1"/>
      <c r="M660" s="4"/>
      <c r="N660" s="5"/>
      <c r="O660" s="4"/>
      <c r="P660" s="4"/>
      <c r="Q660" s="4"/>
      <c r="R660" s="4"/>
      <c r="S660" s="4"/>
    </row>
    <row r="661" spans="1:19" hidden="1" x14ac:dyDescent="0.25">
      <c r="A661" s="31" t="s">
        <v>1171</v>
      </c>
      <c r="B661" s="6" t="s">
        <v>1275</v>
      </c>
      <c r="C661" s="4">
        <f t="shared" si="45"/>
        <v>1712980.1</v>
      </c>
      <c r="D661" s="4"/>
      <c r="E661" s="4">
        <v>1712980.1</v>
      </c>
      <c r="F661" s="4"/>
      <c r="G661" s="4"/>
      <c r="H661" s="4"/>
      <c r="I661" s="4"/>
      <c r="J661" s="4"/>
      <c r="K661" s="4"/>
      <c r="L661" s="1"/>
      <c r="M661" s="4"/>
      <c r="N661" s="5"/>
      <c r="O661" s="4"/>
      <c r="P661" s="4"/>
      <c r="Q661" s="4"/>
      <c r="R661" s="4"/>
      <c r="S661" s="4"/>
    </row>
    <row r="662" spans="1:19" hidden="1" x14ac:dyDescent="0.25">
      <c r="A662" s="31" t="s">
        <v>1173</v>
      </c>
      <c r="B662" s="6" t="s">
        <v>1277</v>
      </c>
      <c r="C662" s="4">
        <f t="shared" ref="C662:C693" si="46">ROUNDUP(SUM(D662+E662+F662+G662+H662+I662+J662+K662+M662+O662+P662+Q662+R662+S662),2)</f>
        <v>1694260.58</v>
      </c>
      <c r="D662" s="4"/>
      <c r="E662" s="4">
        <v>1694260.58</v>
      </c>
      <c r="F662" s="4"/>
      <c r="G662" s="4"/>
      <c r="H662" s="4"/>
      <c r="I662" s="4"/>
      <c r="J662" s="4"/>
      <c r="K662" s="4"/>
      <c r="L662" s="1"/>
      <c r="M662" s="4"/>
      <c r="N662" s="5"/>
      <c r="O662" s="4"/>
      <c r="P662" s="4"/>
      <c r="Q662" s="4"/>
      <c r="R662" s="4"/>
      <c r="S662" s="4"/>
    </row>
    <row r="663" spans="1:19" hidden="1" x14ac:dyDescent="0.25">
      <c r="A663" s="31" t="s">
        <v>1175</v>
      </c>
      <c r="B663" s="6" t="s">
        <v>1279</v>
      </c>
      <c r="C663" s="4">
        <f t="shared" si="46"/>
        <v>1595042.05</v>
      </c>
      <c r="D663" s="4"/>
      <c r="E663" s="4">
        <v>1595042.05</v>
      </c>
      <c r="F663" s="4"/>
      <c r="G663" s="4"/>
      <c r="H663" s="4"/>
      <c r="I663" s="4"/>
      <c r="J663" s="4"/>
      <c r="K663" s="4"/>
      <c r="L663" s="1"/>
      <c r="M663" s="4"/>
      <c r="N663" s="5"/>
      <c r="O663" s="4"/>
      <c r="P663" s="4"/>
      <c r="Q663" s="4"/>
      <c r="R663" s="4"/>
      <c r="S663" s="4"/>
    </row>
    <row r="664" spans="1:19" hidden="1" x14ac:dyDescent="0.25">
      <c r="A664" s="31" t="s">
        <v>1177</v>
      </c>
      <c r="B664" s="6" t="s">
        <v>1281</v>
      </c>
      <c r="C664" s="4">
        <f t="shared" si="46"/>
        <v>74064.399999999994</v>
      </c>
      <c r="D664" s="4"/>
      <c r="E664" s="4">
        <v>74064.399999999994</v>
      </c>
      <c r="F664" s="4"/>
      <c r="G664" s="4"/>
      <c r="H664" s="4"/>
      <c r="I664" s="4"/>
      <c r="J664" s="4"/>
      <c r="K664" s="4"/>
      <c r="L664" s="1"/>
      <c r="M664" s="4"/>
      <c r="N664" s="5"/>
      <c r="O664" s="4"/>
      <c r="P664" s="4"/>
      <c r="Q664" s="4"/>
      <c r="R664" s="4"/>
      <c r="S664" s="4"/>
    </row>
    <row r="665" spans="1:19" hidden="1" x14ac:dyDescent="0.25">
      <c r="A665" s="31" t="s">
        <v>1179</v>
      </c>
      <c r="B665" s="6" t="s">
        <v>1283</v>
      </c>
      <c r="C665" s="4">
        <f t="shared" si="46"/>
        <v>20969105.239999998</v>
      </c>
      <c r="D665" s="4">
        <f>ROUNDUP(SUM(F665+G665+H665+I665+J665+K665+M665+O665+P665+Q665+R665+S665)*0.0214,2)</f>
        <v>434207.52</v>
      </c>
      <c r="E665" s="4">
        <v>244826.71</v>
      </c>
      <c r="F665" s="4"/>
      <c r="G665" s="4"/>
      <c r="H665" s="4"/>
      <c r="I665" s="4"/>
      <c r="J665" s="4"/>
      <c r="K665" s="4"/>
      <c r="L665" s="1"/>
      <c r="M665" s="4"/>
      <c r="N665" s="5" t="s">
        <v>1857</v>
      </c>
      <c r="O665" s="4">
        <v>8057181.0300000003</v>
      </c>
      <c r="P665" s="4"/>
      <c r="Q665" s="4">
        <v>12232889.98</v>
      </c>
      <c r="R665" s="4"/>
      <c r="S665" s="4"/>
    </row>
    <row r="666" spans="1:19" hidden="1" x14ac:dyDescent="0.25">
      <c r="A666" s="31" t="s">
        <v>1181</v>
      </c>
      <c r="B666" s="6" t="s">
        <v>1285</v>
      </c>
      <c r="C666" s="4">
        <f t="shared" si="46"/>
        <v>8621433.9800000004</v>
      </c>
      <c r="D666" s="4">
        <f>ROUNDUP(SUM(F666+G666+H666+I666+J666+K666+M666+O666+P666+Q666+R666+S666)*0.0214,2)</f>
        <v>175451.47</v>
      </c>
      <c r="E666" s="4">
        <v>247315.95</v>
      </c>
      <c r="F666" s="4"/>
      <c r="G666" s="4"/>
      <c r="H666" s="4"/>
      <c r="I666" s="4"/>
      <c r="J666" s="4"/>
      <c r="K666" s="4"/>
      <c r="L666" s="1"/>
      <c r="M666" s="4"/>
      <c r="N666" s="5" t="s">
        <v>1857</v>
      </c>
      <c r="O666" s="4">
        <v>8198666.5599999996</v>
      </c>
      <c r="P666" s="4"/>
      <c r="Q666" s="4"/>
      <c r="R666" s="4"/>
      <c r="S666" s="4"/>
    </row>
    <row r="667" spans="1:19" hidden="1" x14ac:dyDescent="0.25">
      <c r="A667" s="31" t="s">
        <v>1183</v>
      </c>
      <c r="B667" s="6" t="s">
        <v>1287</v>
      </c>
      <c r="C667" s="4">
        <f t="shared" si="46"/>
        <v>247793.88</v>
      </c>
      <c r="D667" s="4"/>
      <c r="E667" s="4">
        <v>247793.88</v>
      </c>
      <c r="F667" s="4"/>
      <c r="G667" s="4"/>
      <c r="H667" s="4"/>
      <c r="I667" s="4"/>
      <c r="J667" s="4"/>
      <c r="K667" s="4"/>
      <c r="L667" s="1"/>
      <c r="M667" s="4"/>
      <c r="N667" s="5"/>
      <c r="O667" s="4"/>
      <c r="P667" s="4"/>
      <c r="Q667" s="4"/>
      <c r="R667" s="4"/>
      <c r="S667" s="4"/>
    </row>
    <row r="668" spans="1:19" hidden="1" x14ac:dyDescent="0.25">
      <c r="A668" s="31" t="s">
        <v>1185</v>
      </c>
      <c r="B668" s="6" t="s">
        <v>1289</v>
      </c>
      <c r="C668" s="4">
        <f t="shared" si="46"/>
        <v>264584.8</v>
      </c>
      <c r="D668" s="4"/>
      <c r="E668" s="4">
        <v>264584.8</v>
      </c>
      <c r="F668" s="4"/>
      <c r="G668" s="4"/>
      <c r="H668" s="4"/>
      <c r="I668" s="4"/>
      <c r="J668" s="4"/>
      <c r="K668" s="4"/>
      <c r="L668" s="1"/>
      <c r="M668" s="4"/>
      <c r="N668" s="5"/>
      <c r="O668" s="4"/>
      <c r="P668" s="4"/>
      <c r="Q668" s="4"/>
      <c r="R668" s="4"/>
      <c r="S668" s="4"/>
    </row>
    <row r="669" spans="1:19" hidden="1" x14ac:dyDescent="0.25">
      <c r="A669" s="31" t="s">
        <v>1187</v>
      </c>
      <c r="B669" s="6" t="s">
        <v>1291</v>
      </c>
      <c r="C669" s="4">
        <f t="shared" si="46"/>
        <v>360047.15</v>
      </c>
      <c r="D669" s="4"/>
      <c r="E669" s="4">
        <v>360047.15</v>
      </c>
      <c r="F669" s="4"/>
      <c r="G669" s="4"/>
      <c r="H669" s="4"/>
      <c r="I669" s="4"/>
      <c r="J669" s="4"/>
      <c r="K669" s="4"/>
      <c r="L669" s="1"/>
      <c r="M669" s="4"/>
      <c r="N669" s="5"/>
      <c r="O669" s="4"/>
      <c r="P669" s="4"/>
      <c r="Q669" s="4"/>
      <c r="R669" s="4"/>
      <c r="S669" s="4"/>
    </row>
    <row r="670" spans="1:19" hidden="1" x14ac:dyDescent="0.25">
      <c r="A670" s="31" t="s">
        <v>1189</v>
      </c>
      <c r="B670" s="6" t="s">
        <v>1293</v>
      </c>
      <c r="C670" s="4">
        <f t="shared" si="46"/>
        <v>13803133.960000001</v>
      </c>
      <c r="D670" s="4">
        <f>ROUNDUP(SUM(F670+G670+H670+I670+J670+K670+M670+O670+P670+Q670+R670+S670)*0.0214,2)</f>
        <v>280395.76</v>
      </c>
      <c r="E670" s="4">
        <v>420132.9</v>
      </c>
      <c r="F670" s="4"/>
      <c r="G670" s="4"/>
      <c r="H670" s="4"/>
      <c r="I670" s="4"/>
      <c r="J670" s="4"/>
      <c r="K670" s="4"/>
      <c r="L670" s="1"/>
      <c r="M670" s="4"/>
      <c r="N670" s="5" t="s">
        <v>1857</v>
      </c>
      <c r="O670" s="4">
        <v>7265103.4500000002</v>
      </c>
      <c r="P670" s="4"/>
      <c r="Q670" s="4">
        <v>5837501.8499999996</v>
      </c>
      <c r="R670" s="4"/>
      <c r="S670" s="4"/>
    </row>
    <row r="671" spans="1:19" hidden="1" x14ac:dyDescent="0.25">
      <c r="A671" s="31" t="s">
        <v>1191</v>
      </c>
      <c r="B671" s="6" t="s">
        <v>1295</v>
      </c>
      <c r="C671" s="4">
        <f t="shared" si="46"/>
        <v>282789.78000000003</v>
      </c>
      <c r="D671" s="4"/>
      <c r="E671" s="4">
        <v>282789.78000000003</v>
      </c>
      <c r="F671" s="4"/>
      <c r="G671" s="4"/>
      <c r="H671" s="4"/>
      <c r="I671" s="4"/>
      <c r="J671" s="4"/>
      <c r="K671" s="4"/>
      <c r="L671" s="1"/>
      <c r="M671" s="4"/>
      <c r="N671" s="5"/>
      <c r="O671" s="4"/>
      <c r="P671" s="4"/>
      <c r="Q671" s="4"/>
      <c r="R671" s="4"/>
      <c r="S671" s="4"/>
    </row>
    <row r="672" spans="1:19" hidden="1" x14ac:dyDescent="0.25">
      <c r="A672" s="31" t="s">
        <v>1193</v>
      </c>
      <c r="B672" s="6" t="s">
        <v>1297</v>
      </c>
      <c r="C672" s="4">
        <f t="shared" si="46"/>
        <v>311758.49</v>
      </c>
      <c r="D672" s="4"/>
      <c r="E672" s="4">
        <v>311758.49</v>
      </c>
      <c r="F672" s="4"/>
      <c r="G672" s="4"/>
      <c r="H672" s="4"/>
      <c r="I672" s="4"/>
      <c r="J672" s="4"/>
      <c r="K672" s="4"/>
      <c r="L672" s="1"/>
      <c r="M672" s="4"/>
      <c r="N672" s="5"/>
      <c r="O672" s="4"/>
      <c r="P672" s="4"/>
      <c r="Q672" s="4"/>
      <c r="R672" s="4"/>
      <c r="S672" s="4"/>
    </row>
    <row r="673" spans="1:19" hidden="1" x14ac:dyDescent="0.25">
      <c r="A673" s="31" t="s">
        <v>1195</v>
      </c>
      <c r="B673" s="6" t="s">
        <v>1299</v>
      </c>
      <c r="C673" s="4">
        <f t="shared" si="46"/>
        <v>1053623.3799999999</v>
      </c>
      <c r="D673" s="4"/>
      <c r="E673" s="4">
        <v>1053623.3800000001</v>
      </c>
      <c r="F673" s="4"/>
      <c r="G673" s="4"/>
      <c r="H673" s="4"/>
      <c r="I673" s="4"/>
      <c r="J673" s="4"/>
      <c r="K673" s="4"/>
      <c r="L673" s="1"/>
      <c r="M673" s="4"/>
      <c r="N673" s="5"/>
      <c r="O673" s="4"/>
      <c r="P673" s="4"/>
      <c r="Q673" s="4"/>
      <c r="R673" s="4"/>
      <c r="S673" s="4"/>
    </row>
    <row r="674" spans="1:19" hidden="1" x14ac:dyDescent="0.25">
      <c r="A674" s="31" t="s">
        <v>1197</v>
      </c>
      <c r="B674" s="6" t="s">
        <v>1301</v>
      </c>
      <c r="C674" s="4">
        <f t="shared" si="46"/>
        <v>1068673.03</v>
      </c>
      <c r="D674" s="4"/>
      <c r="E674" s="4">
        <v>1068673.03</v>
      </c>
      <c r="F674" s="4"/>
      <c r="G674" s="4"/>
      <c r="H674" s="4"/>
      <c r="I674" s="4"/>
      <c r="J674" s="4"/>
      <c r="K674" s="4"/>
      <c r="L674" s="1"/>
      <c r="M674" s="4"/>
      <c r="N674" s="5"/>
      <c r="O674" s="4"/>
      <c r="P674" s="4"/>
      <c r="Q674" s="4"/>
      <c r="R674" s="4"/>
      <c r="S674" s="4"/>
    </row>
    <row r="675" spans="1:19" hidden="1" x14ac:dyDescent="0.25">
      <c r="A675" s="31" t="s">
        <v>1199</v>
      </c>
      <c r="B675" s="6" t="s">
        <v>1303</v>
      </c>
      <c r="C675" s="4">
        <f t="shared" si="46"/>
        <v>1072814.52</v>
      </c>
      <c r="D675" s="4"/>
      <c r="E675" s="4">
        <v>1072814.52</v>
      </c>
      <c r="F675" s="4"/>
      <c r="G675" s="4"/>
      <c r="H675" s="4"/>
      <c r="I675" s="4"/>
      <c r="J675" s="4"/>
      <c r="K675" s="4"/>
      <c r="L675" s="1"/>
      <c r="M675" s="4"/>
      <c r="N675" s="5"/>
      <c r="O675" s="4"/>
      <c r="P675" s="4"/>
      <c r="Q675" s="4"/>
      <c r="R675" s="4"/>
      <c r="S675" s="4"/>
    </row>
    <row r="676" spans="1:19" hidden="1" x14ac:dyDescent="0.25">
      <c r="A676" s="31" t="s">
        <v>1200</v>
      </c>
      <c r="B676" s="6" t="s">
        <v>1305</v>
      </c>
      <c r="C676" s="4">
        <f t="shared" si="46"/>
        <v>1062147.54</v>
      </c>
      <c r="D676" s="4"/>
      <c r="E676" s="4">
        <v>1062147.54</v>
      </c>
      <c r="F676" s="4"/>
      <c r="G676" s="4"/>
      <c r="H676" s="4"/>
      <c r="I676" s="4"/>
      <c r="J676" s="4"/>
      <c r="K676" s="4"/>
      <c r="L676" s="1"/>
      <c r="M676" s="4"/>
      <c r="N676" s="5"/>
      <c r="O676" s="4"/>
      <c r="P676" s="4"/>
      <c r="Q676" s="4"/>
      <c r="R676" s="4"/>
      <c r="S676" s="4"/>
    </row>
    <row r="677" spans="1:19" hidden="1" x14ac:dyDescent="0.25">
      <c r="A677" s="31" t="s">
        <v>1202</v>
      </c>
      <c r="B677" s="6" t="s">
        <v>1308</v>
      </c>
      <c r="C677" s="4">
        <f t="shared" si="46"/>
        <v>98250.11</v>
      </c>
      <c r="D677" s="4"/>
      <c r="E677" s="4">
        <v>98250.11</v>
      </c>
      <c r="F677" s="4"/>
      <c r="G677" s="4"/>
      <c r="H677" s="4"/>
      <c r="I677" s="4"/>
      <c r="J677" s="4"/>
      <c r="K677" s="4"/>
      <c r="L677" s="1"/>
      <c r="M677" s="4"/>
      <c r="N677" s="5"/>
      <c r="O677" s="4"/>
      <c r="P677" s="4"/>
      <c r="Q677" s="4"/>
      <c r="R677" s="4"/>
      <c r="S677" s="4"/>
    </row>
    <row r="678" spans="1:19" hidden="1" x14ac:dyDescent="0.25">
      <c r="A678" s="31" t="s">
        <v>1204</v>
      </c>
      <c r="B678" s="6" t="s">
        <v>1310</v>
      </c>
      <c r="C678" s="4">
        <f t="shared" si="46"/>
        <v>99161.73</v>
      </c>
      <c r="D678" s="4"/>
      <c r="E678" s="4">
        <v>99161.73</v>
      </c>
      <c r="F678" s="4"/>
      <c r="G678" s="4"/>
      <c r="H678" s="4"/>
      <c r="I678" s="4"/>
      <c r="J678" s="4"/>
      <c r="K678" s="4"/>
      <c r="L678" s="1"/>
      <c r="M678" s="4"/>
      <c r="N678" s="5"/>
      <c r="O678" s="4"/>
      <c r="P678" s="4"/>
      <c r="Q678" s="4"/>
      <c r="R678" s="4"/>
      <c r="S678" s="4"/>
    </row>
    <row r="679" spans="1:19" hidden="1" x14ac:dyDescent="0.25">
      <c r="A679" s="31" t="s">
        <v>1206</v>
      </c>
      <c r="B679" s="6" t="s">
        <v>1313</v>
      </c>
      <c r="C679" s="4">
        <f t="shared" si="46"/>
        <v>283334.31</v>
      </c>
      <c r="D679" s="4"/>
      <c r="E679" s="4">
        <v>283334.31</v>
      </c>
      <c r="F679" s="4"/>
      <c r="G679" s="4"/>
      <c r="H679" s="4"/>
      <c r="I679" s="4"/>
      <c r="J679" s="4"/>
      <c r="K679" s="4"/>
      <c r="L679" s="1"/>
      <c r="M679" s="4"/>
      <c r="N679" s="5"/>
      <c r="O679" s="4"/>
      <c r="P679" s="4"/>
      <c r="Q679" s="4"/>
      <c r="R679" s="4"/>
      <c r="S679" s="4"/>
    </row>
    <row r="680" spans="1:19" hidden="1" x14ac:dyDescent="0.25">
      <c r="A680" s="31" t="s">
        <v>1208</v>
      </c>
      <c r="B680" s="6" t="s">
        <v>1910</v>
      </c>
      <c r="C680" s="4">
        <f t="shared" si="46"/>
        <v>1265299.23</v>
      </c>
      <c r="D680" s="4">
        <f>ROUNDUP(SUM(F680+G680+H680+I680+J680+K680+M680+O680+P680+Q680+R680+S680)*0.0214,2)</f>
        <v>26510.09</v>
      </c>
      <c r="E680" s="4"/>
      <c r="F680" s="4">
        <v>1238789.1399999999</v>
      </c>
      <c r="G680" s="4"/>
      <c r="H680" s="4"/>
      <c r="I680" s="4"/>
      <c r="J680" s="4"/>
      <c r="K680" s="4"/>
      <c r="L680" s="1"/>
      <c r="M680" s="4"/>
      <c r="N680" s="5"/>
      <c r="O680" s="4"/>
      <c r="P680" s="4"/>
      <c r="Q680" s="4"/>
      <c r="R680" s="4"/>
      <c r="S680" s="4"/>
    </row>
    <row r="681" spans="1:19" hidden="1" x14ac:dyDescent="0.25">
      <c r="A681" s="31" t="s">
        <v>1210</v>
      </c>
      <c r="B681" s="6" t="s">
        <v>1911</v>
      </c>
      <c r="C681" s="4">
        <f t="shared" si="46"/>
        <v>7328690.4199999999</v>
      </c>
      <c r="D681" s="4">
        <f>ROUNDUP(SUM(F681+G681+H681+I681+J681+K681+M681+O681+P681+Q681+R681+S681)*0.0214,2)</f>
        <v>153548.05000000002</v>
      </c>
      <c r="E681" s="4"/>
      <c r="F681" s="4"/>
      <c r="G681" s="4"/>
      <c r="H681" s="4">
        <v>3499840.2</v>
      </c>
      <c r="I681" s="4">
        <v>1673658.79</v>
      </c>
      <c r="J681" s="4">
        <v>2001643.38</v>
      </c>
      <c r="K681" s="4"/>
      <c r="L681" s="1"/>
      <c r="M681" s="4"/>
      <c r="N681" s="5"/>
      <c r="O681" s="4"/>
      <c r="P681" s="4"/>
      <c r="Q681" s="4"/>
      <c r="R681" s="4"/>
      <c r="S681" s="4"/>
    </row>
    <row r="682" spans="1:19" hidden="1" x14ac:dyDescent="0.25">
      <c r="A682" s="31" t="s">
        <v>1212</v>
      </c>
      <c r="B682" s="6" t="s">
        <v>1315</v>
      </c>
      <c r="C682" s="4">
        <f t="shared" si="46"/>
        <v>594873.09</v>
      </c>
      <c r="D682" s="4"/>
      <c r="E682" s="4">
        <v>594873.09</v>
      </c>
      <c r="F682" s="4"/>
      <c r="G682" s="4"/>
      <c r="H682" s="4"/>
      <c r="I682" s="4"/>
      <c r="J682" s="4"/>
      <c r="K682" s="4"/>
      <c r="L682" s="1"/>
      <c r="M682" s="4"/>
      <c r="N682" s="5"/>
      <c r="O682" s="4"/>
      <c r="P682" s="4"/>
      <c r="Q682" s="4"/>
      <c r="R682" s="4"/>
      <c r="S682" s="4"/>
    </row>
    <row r="683" spans="1:19" hidden="1" x14ac:dyDescent="0.25">
      <c r="A683" s="31" t="s">
        <v>1214</v>
      </c>
      <c r="B683" s="6" t="s">
        <v>1317</v>
      </c>
      <c r="C683" s="4">
        <f t="shared" si="46"/>
        <v>881951.7</v>
      </c>
      <c r="D683" s="4"/>
      <c r="E683" s="4">
        <v>881951.7</v>
      </c>
      <c r="F683" s="4"/>
      <c r="G683" s="4"/>
      <c r="H683" s="4"/>
      <c r="I683" s="4"/>
      <c r="J683" s="4"/>
      <c r="K683" s="4"/>
      <c r="L683" s="1"/>
      <c r="M683" s="4"/>
      <c r="N683" s="5"/>
      <c r="O683" s="4"/>
      <c r="P683" s="4"/>
      <c r="Q683" s="4"/>
      <c r="R683" s="4"/>
      <c r="S683" s="4"/>
    </row>
    <row r="684" spans="1:19" hidden="1" x14ac:dyDescent="0.25">
      <c r="A684" s="31" t="s">
        <v>1216</v>
      </c>
      <c r="B684" s="6" t="s">
        <v>1319</v>
      </c>
      <c r="C684" s="4">
        <f t="shared" si="46"/>
        <v>807439.77</v>
      </c>
      <c r="D684" s="4"/>
      <c r="E684" s="4">
        <v>807439.77</v>
      </c>
      <c r="F684" s="4"/>
      <c r="G684" s="4"/>
      <c r="H684" s="4"/>
      <c r="I684" s="4"/>
      <c r="J684" s="4"/>
      <c r="K684" s="4"/>
      <c r="L684" s="1"/>
      <c r="M684" s="4"/>
      <c r="N684" s="5"/>
      <c r="O684" s="4"/>
      <c r="P684" s="4"/>
      <c r="Q684" s="4"/>
      <c r="R684" s="4"/>
      <c r="S684" s="4"/>
    </row>
    <row r="685" spans="1:19" hidden="1" x14ac:dyDescent="0.25">
      <c r="A685" s="31" t="s">
        <v>1217</v>
      </c>
      <c r="B685" s="6" t="s">
        <v>1321</v>
      </c>
      <c r="C685" s="4">
        <f t="shared" si="46"/>
        <v>467485.06</v>
      </c>
      <c r="D685" s="4"/>
      <c r="E685" s="4">
        <v>467485.06</v>
      </c>
      <c r="F685" s="4"/>
      <c r="G685" s="4"/>
      <c r="H685" s="4"/>
      <c r="I685" s="4"/>
      <c r="J685" s="4"/>
      <c r="K685" s="4"/>
      <c r="L685" s="1"/>
      <c r="M685" s="4"/>
      <c r="N685" s="5"/>
      <c r="O685" s="4"/>
      <c r="P685" s="4"/>
      <c r="Q685" s="4"/>
      <c r="R685" s="4"/>
      <c r="S685" s="4"/>
    </row>
    <row r="686" spans="1:19" hidden="1" x14ac:dyDescent="0.25">
      <c r="A686" s="31" t="s">
        <v>1219</v>
      </c>
      <c r="B686" s="6" t="s">
        <v>1894</v>
      </c>
      <c r="C686" s="4">
        <f t="shared" si="46"/>
        <v>3329941.67</v>
      </c>
      <c r="D686" s="4">
        <f>ROUNDUP(SUM(F686+G686+H686+I686+J686+K686+M686+O686+P686+Q686+R686+S686)*0.0214,2)</f>
        <v>69767.73</v>
      </c>
      <c r="E686" s="4"/>
      <c r="F686" s="4"/>
      <c r="G686" s="4">
        <v>3260173.94</v>
      </c>
      <c r="H686" s="4"/>
      <c r="I686" s="4"/>
      <c r="J686" s="4"/>
      <c r="K686" s="4"/>
      <c r="L686" s="1"/>
      <c r="M686" s="4"/>
      <c r="N686" s="5"/>
      <c r="O686" s="4"/>
      <c r="P686" s="4"/>
      <c r="Q686" s="4"/>
      <c r="R686" s="4"/>
      <c r="S686" s="4"/>
    </row>
    <row r="687" spans="1:19" hidden="1" x14ac:dyDescent="0.25">
      <c r="A687" s="31" t="s">
        <v>1221</v>
      </c>
      <c r="B687" s="6" t="s">
        <v>1323</v>
      </c>
      <c r="C687" s="4">
        <f t="shared" si="46"/>
        <v>1218604.01</v>
      </c>
      <c r="D687" s="4"/>
      <c r="E687" s="4">
        <v>1218604.01</v>
      </c>
      <c r="F687" s="4"/>
      <c r="G687" s="4"/>
      <c r="H687" s="4"/>
      <c r="I687" s="4"/>
      <c r="J687" s="4"/>
      <c r="K687" s="4"/>
      <c r="L687" s="1"/>
      <c r="M687" s="4"/>
      <c r="N687" s="5"/>
      <c r="O687" s="4"/>
      <c r="P687" s="4"/>
      <c r="Q687" s="4"/>
      <c r="R687" s="4"/>
      <c r="S687" s="4"/>
    </row>
    <row r="688" spans="1:19" hidden="1" x14ac:dyDescent="0.25">
      <c r="A688" s="31" t="s">
        <v>1223</v>
      </c>
      <c r="B688" s="6" t="s">
        <v>1325</v>
      </c>
      <c r="C688" s="4">
        <f t="shared" si="46"/>
        <v>294962.33</v>
      </c>
      <c r="D688" s="4"/>
      <c r="E688" s="4">
        <v>294962.33</v>
      </c>
      <c r="F688" s="4"/>
      <c r="G688" s="4"/>
      <c r="H688" s="4"/>
      <c r="I688" s="4"/>
      <c r="J688" s="4"/>
      <c r="K688" s="4"/>
      <c r="L688" s="1"/>
      <c r="M688" s="4"/>
      <c r="N688" s="5"/>
      <c r="O688" s="4"/>
      <c r="P688" s="4"/>
      <c r="Q688" s="4"/>
      <c r="R688" s="4"/>
      <c r="S688" s="4"/>
    </row>
    <row r="689" spans="1:19" hidden="1" x14ac:dyDescent="0.25">
      <c r="A689" s="31" t="s">
        <v>1225</v>
      </c>
      <c r="B689" s="6" t="s">
        <v>1327</v>
      </c>
      <c r="C689" s="4">
        <f t="shared" si="46"/>
        <v>613325.78</v>
      </c>
      <c r="D689" s="4"/>
      <c r="E689" s="4">
        <v>613325.78</v>
      </c>
      <c r="F689" s="4"/>
      <c r="G689" s="4"/>
      <c r="H689" s="4"/>
      <c r="I689" s="4"/>
      <c r="J689" s="4"/>
      <c r="K689" s="4"/>
      <c r="L689" s="1"/>
      <c r="M689" s="4"/>
      <c r="N689" s="5"/>
      <c r="O689" s="4"/>
      <c r="P689" s="4"/>
      <c r="Q689" s="4"/>
      <c r="R689" s="4"/>
      <c r="S689" s="4"/>
    </row>
    <row r="690" spans="1:19" hidden="1" x14ac:dyDescent="0.25">
      <c r="A690" s="31" t="s">
        <v>1227</v>
      </c>
      <c r="B690" s="6" t="s">
        <v>1329</v>
      </c>
      <c r="C690" s="4">
        <f t="shared" si="46"/>
        <v>1011176.27</v>
      </c>
      <c r="D690" s="4"/>
      <c r="E690" s="4">
        <v>1011176.27</v>
      </c>
      <c r="F690" s="4"/>
      <c r="G690" s="4"/>
      <c r="H690" s="4"/>
      <c r="I690" s="4"/>
      <c r="J690" s="4"/>
      <c r="K690" s="4"/>
      <c r="L690" s="1"/>
      <c r="M690" s="4"/>
      <c r="N690" s="5"/>
      <c r="O690" s="4"/>
      <c r="P690" s="4"/>
      <c r="Q690" s="4"/>
      <c r="R690" s="4"/>
      <c r="S690" s="4"/>
    </row>
    <row r="691" spans="1:19" hidden="1" x14ac:dyDescent="0.25">
      <c r="A691" s="31" t="s">
        <v>1229</v>
      </c>
      <c r="B691" s="6" t="s">
        <v>1331</v>
      </c>
      <c r="C691" s="4">
        <f t="shared" si="46"/>
        <v>1330618.71</v>
      </c>
      <c r="D691" s="4"/>
      <c r="E691" s="4">
        <v>1330618.71</v>
      </c>
      <c r="F691" s="4"/>
      <c r="G691" s="4"/>
      <c r="H691" s="4"/>
      <c r="I691" s="4"/>
      <c r="J691" s="4"/>
      <c r="K691" s="4"/>
      <c r="L691" s="1"/>
      <c r="M691" s="4"/>
      <c r="N691" s="5"/>
      <c r="O691" s="4"/>
      <c r="P691" s="4"/>
      <c r="Q691" s="4"/>
      <c r="R691" s="4"/>
      <c r="S691" s="4"/>
    </row>
    <row r="692" spans="1:19" hidden="1" x14ac:dyDescent="0.25">
      <c r="A692" s="31" t="s">
        <v>1231</v>
      </c>
      <c r="B692" s="6" t="s">
        <v>1333</v>
      </c>
      <c r="C692" s="4">
        <f t="shared" si="46"/>
        <v>1402851.47</v>
      </c>
      <c r="D692" s="4"/>
      <c r="E692" s="4">
        <v>1402851.47</v>
      </c>
      <c r="F692" s="4"/>
      <c r="G692" s="4"/>
      <c r="H692" s="4"/>
      <c r="I692" s="4"/>
      <c r="J692" s="4"/>
      <c r="K692" s="4"/>
      <c r="L692" s="1"/>
      <c r="M692" s="4"/>
      <c r="N692" s="5"/>
      <c r="O692" s="4"/>
      <c r="P692" s="4"/>
      <c r="Q692" s="4"/>
      <c r="R692" s="4"/>
      <c r="S692" s="4"/>
    </row>
    <row r="693" spans="1:19" hidden="1" x14ac:dyDescent="0.25">
      <c r="A693" s="31" t="s">
        <v>1233</v>
      </c>
      <c r="B693" s="6" t="s">
        <v>1335</v>
      </c>
      <c r="C693" s="4">
        <f t="shared" si="46"/>
        <v>2238776.5499999998</v>
      </c>
      <c r="D693" s="4"/>
      <c r="E693" s="4">
        <v>2238776.5499999998</v>
      </c>
      <c r="F693" s="4"/>
      <c r="G693" s="4"/>
      <c r="H693" s="4"/>
      <c r="I693" s="4"/>
      <c r="J693" s="4"/>
      <c r="K693" s="4"/>
      <c r="L693" s="1"/>
      <c r="M693" s="4"/>
      <c r="N693" s="5"/>
      <c r="O693" s="4"/>
      <c r="P693" s="4"/>
      <c r="Q693" s="4"/>
      <c r="R693" s="4"/>
      <c r="S693" s="4"/>
    </row>
    <row r="694" spans="1:19" hidden="1" x14ac:dyDescent="0.25">
      <c r="A694" s="31" t="s">
        <v>1235</v>
      </c>
      <c r="B694" s="6" t="s">
        <v>1337</v>
      </c>
      <c r="C694" s="4">
        <f t="shared" ref="C694:C725" si="47">ROUNDUP(SUM(D694+E694+F694+G694+H694+I694+J694+K694+M694+O694+P694+Q694+R694+S694),2)</f>
        <v>1507865.03</v>
      </c>
      <c r="D694" s="4"/>
      <c r="E694" s="4">
        <v>1507865.03</v>
      </c>
      <c r="F694" s="4"/>
      <c r="G694" s="4"/>
      <c r="H694" s="4"/>
      <c r="I694" s="4"/>
      <c r="J694" s="4"/>
      <c r="K694" s="4"/>
      <c r="L694" s="1"/>
      <c r="M694" s="4"/>
      <c r="N694" s="5"/>
      <c r="O694" s="4"/>
      <c r="P694" s="4"/>
      <c r="Q694" s="4"/>
      <c r="R694" s="4"/>
      <c r="S694" s="4"/>
    </row>
    <row r="695" spans="1:19" hidden="1" x14ac:dyDescent="0.25">
      <c r="A695" s="31" t="s">
        <v>1237</v>
      </c>
      <c r="B695" s="6" t="s">
        <v>1339</v>
      </c>
      <c r="C695" s="4">
        <f t="shared" si="47"/>
        <v>582790.98</v>
      </c>
      <c r="D695" s="4"/>
      <c r="E695" s="4">
        <v>582790.98</v>
      </c>
      <c r="F695" s="4"/>
      <c r="G695" s="4"/>
      <c r="H695" s="4"/>
      <c r="I695" s="4"/>
      <c r="J695" s="4"/>
      <c r="K695" s="4"/>
      <c r="L695" s="1"/>
      <c r="M695" s="4"/>
      <c r="N695" s="5"/>
      <c r="O695" s="4"/>
      <c r="P695" s="4"/>
      <c r="Q695" s="4"/>
      <c r="R695" s="4"/>
      <c r="S695" s="4"/>
    </row>
    <row r="696" spans="1:19" hidden="1" x14ac:dyDescent="0.25">
      <c r="A696" s="31" t="s">
        <v>1239</v>
      </c>
      <c r="B696" s="6" t="s">
        <v>1341</v>
      </c>
      <c r="C696" s="4">
        <f t="shared" si="47"/>
        <v>1502262.39</v>
      </c>
      <c r="D696" s="4"/>
      <c r="E696" s="4">
        <v>1502262.39</v>
      </c>
      <c r="F696" s="4"/>
      <c r="G696" s="4"/>
      <c r="H696" s="4"/>
      <c r="I696" s="4"/>
      <c r="J696" s="4"/>
      <c r="K696" s="4"/>
      <c r="L696" s="1"/>
      <c r="M696" s="4"/>
      <c r="N696" s="5"/>
      <c r="O696" s="4"/>
      <c r="P696" s="4"/>
      <c r="Q696" s="4"/>
      <c r="R696" s="4"/>
      <c r="S696" s="4"/>
    </row>
    <row r="697" spans="1:19" hidden="1" x14ac:dyDescent="0.25">
      <c r="A697" s="31" t="s">
        <v>1241</v>
      </c>
      <c r="B697" s="6" t="s">
        <v>1343</v>
      </c>
      <c r="C697" s="4">
        <f t="shared" si="47"/>
        <v>1894293.38</v>
      </c>
      <c r="D697" s="4"/>
      <c r="E697" s="4">
        <v>1894293.3800000001</v>
      </c>
      <c r="F697" s="4"/>
      <c r="G697" s="4"/>
      <c r="H697" s="4"/>
      <c r="I697" s="4"/>
      <c r="J697" s="4"/>
      <c r="K697" s="4"/>
      <c r="L697" s="1"/>
      <c r="M697" s="4"/>
      <c r="N697" s="5"/>
      <c r="O697" s="4"/>
      <c r="P697" s="4"/>
      <c r="Q697" s="4"/>
      <c r="R697" s="4"/>
      <c r="S697" s="4"/>
    </row>
    <row r="698" spans="1:19" hidden="1" x14ac:dyDescent="0.25">
      <c r="A698" s="31" t="s">
        <v>1243</v>
      </c>
      <c r="B698" s="6" t="s">
        <v>1345</v>
      </c>
      <c r="C698" s="4">
        <f t="shared" si="47"/>
        <v>110772.21</v>
      </c>
      <c r="D698" s="4"/>
      <c r="E698" s="4">
        <v>110772.20999999999</v>
      </c>
      <c r="F698" s="4"/>
      <c r="G698" s="4"/>
      <c r="H698" s="4"/>
      <c r="I698" s="4"/>
      <c r="J698" s="4"/>
      <c r="K698" s="4"/>
      <c r="L698" s="1"/>
      <c r="M698" s="4"/>
      <c r="N698" s="5"/>
      <c r="O698" s="4"/>
      <c r="P698" s="4"/>
      <c r="Q698" s="4"/>
      <c r="R698" s="4"/>
      <c r="S698" s="4"/>
    </row>
    <row r="699" spans="1:19" hidden="1" x14ac:dyDescent="0.25">
      <c r="A699" s="31" t="s">
        <v>1245</v>
      </c>
      <c r="B699" s="6" t="s">
        <v>1347</v>
      </c>
      <c r="C699" s="4">
        <f t="shared" si="47"/>
        <v>1733266.96</v>
      </c>
      <c r="D699" s="4"/>
      <c r="E699" s="4">
        <v>1733266.96</v>
      </c>
      <c r="F699" s="4"/>
      <c r="G699" s="4"/>
      <c r="H699" s="4"/>
      <c r="I699" s="4"/>
      <c r="J699" s="4"/>
      <c r="K699" s="4"/>
      <c r="L699" s="1"/>
      <c r="M699" s="4"/>
      <c r="N699" s="5"/>
      <c r="O699" s="4"/>
      <c r="P699" s="4"/>
      <c r="Q699" s="4"/>
      <c r="R699" s="4"/>
      <c r="S699" s="4"/>
    </row>
    <row r="700" spans="1:19" hidden="1" x14ac:dyDescent="0.25">
      <c r="A700" s="31" t="s">
        <v>1247</v>
      </c>
      <c r="B700" s="6" t="s">
        <v>1349</v>
      </c>
      <c r="C700" s="4">
        <f t="shared" si="47"/>
        <v>2891263.7</v>
      </c>
      <c r="D700" s="4"/>
      <c r="E700" s="4">
        <v>2891263.6999999997</v>
      </c>
      <c r="F700" s="4"/>
      <c r="G700" s="4"/>
      <c r="H700" s="4"/>
      <c r="I700" s="4"/>
      <c r="J700" s="4"/>
      <c r="K700" s="4"/>
      <c r="L700" s="1"/>
      <c r="M700" s="4"/>
      <c r="N700" s="5"/>
      <c r="O700" s="4"/>
      <c r="P700" s="4"/>
      <c r="Q700" s="4"/>
      <c r="R700" s="4"/>
      <c r="S700" s="4"/>
    </row>
    <row r="701" spans="1:19" hidden="1" x14ac:dyDescent="0.25">
      <c r="A701" s="31" t="s">
        <v>1249</v>
      </c>
      <c r="B701" s="6" t="s">
        <v>1351</v>
      </c>
      <c r="C701" s="4">
        <f t="shared" si="47"/>
        <v>185514.96</v>
      </c>
      <c r="D701" s="4"/>
      <c r="E701" s="4">
        <v>185514.96000000002</v>
      </c>
      <c r="F701" s="4"/>
      <c r="G701" s="4"/>
      <c r="H701" s="4"/>
      <c r="I701" s="4"/>
      <c r="J701" s="4"/>
      <c r="K701" s="4"/>
      <c r="L701" s="1"/>
      <c r="M701" s="4"/>
      <c r="N701" s="5"/>
      <c r="O701" s="4"/>
      <c r="P701" s="4"/>
      <c r="Q701" s="4"/>
      <c r="R701" s="4"/>
      <c r="S701" s="4"/>
    </row>
    <row r="702" spans="1:19" hidden="1" x14ac:dyDescent="0.25">
      <c r="A702" s="31" t="s">
        <v>1251</v>
      </c>
      <c r="B702" s="6" t="s">
        <v>1353</v>
      </c>
      <c r="C702" s="4">
        <f t="shared" si="47"/>
        <v>2750139.61</v>
      </c>
      <c r="D702" s="4"/>
      <c r="E702" s="4">
        <v>2750139.61</v>
      </c>
      <c r="F702" s="4"/>
      <c r="G702" s="4"/>
      <c r="H702" s="4"/>
      <c r="I702" s="4"/>
      <c r="J702" s="4"/>
      <c r="K702" s="4"/>
      <c r="L702" s="1"/>
      <c r="M702" s="4"/>
      <c r="N702" s="5"/>
      <c r="O702" s="4"/>
      <c r="P702" s="4"/>
      <c r="Q702" s="4"/>
      <c r="R702" s="4"/>
      <c r="S702" s="4"/>
    </row>
    <row r="703" spans="1:19" hidden="1" x14ac:dyDescent="0.25">
      <c r="A703" s="31" t="s">
        <v>1253</v>
      </c>
      <c r="B703" s="6" t="s">
        <v>1355</v>
      </c>
      <c r="C703" s="4">
        <f t="shared" si="47"/>
        <v>665869.84</v>
      </c>
      <c r="D703" s="4"/>
      <c r="E703" s="4">
        <v>665869.84</v>
      </c>
      <c r="F703" s="4"/>
      <c r="G703" s="4"/>
      <c r="H703" s="4"/>
      <c r="I703" s="4"/>
      <c r="J703" s="4"/>
      <c r="K703" s="4"/>
      <c r="L703" s="1"/>
      <c r="M703" s="4"/>
      <c r="N703" s="5"/>
      <c r="O703" s="4"/>
      <c r="P703" s="4"/>
      <c r="Q703" s="4"/>
      <c r="R703" s="4"/>
      <c r="S703" s="4"/>
    </row>
    <row r="704" spans="1:19" hidden="1" x14ac:dyDescent="0.25">
      <c r="A704" s="31" t="s">
        <v>1255</v>
      </c>
      <c r="B704" s="6" t="s">
        <v>1357</v>
      </c>
      <c r="C704" s="4">
        <f t="shared" si="47"/>
        <v>805263.16</v>
      </c>
      <c r="D704" s="4"/>
      <c r="E704" s="4">
        <v>805263.16</v>
      </c>
      <c r="F704" s="4"/>
      <c r="G704" s="4"/>
      <c r="H704" s="4"/>
      <c r="I704" s="4"/>
      <c r="J704" s="4"/>
      <c r="K704" s="4"/>
      <c r="L704" s="1"/>
      <c r="M704" s="4"/>
      <c r="N704" s="5"/>
      <c r="O704" s="4"/>
      <c r="P704" s="4"/>
      <c r="Q704" s="4"/>
      <c r="R704" s="4"/>
      <c r="S704" s="4"/>
    </row>
    <row r="705" spans="1:19" hidden="1" x14ac:dyDescent="0.25">
      <c r="A705" s="31" t="s">
        <v>1257</v>
      </c>
      <c r="B705" s="6" t="s">
        <v>1359</v>
      </c>
      <c r="C705" s="4">
        <f t="shared" si="47"/>
        <v>654099.80000000005</v>
      </c>
      <c r="D705" s="4"/>
      <c r="E705" s="4">
        <v>654099.80000000005</v>
      </c>
      <c r="F705" s="4"/>
      <c r="G705" s="4"/>
      <c r="H705" s="4"/>
      <c r="I705" s="4"/>
      <c r="J705" s="4"/>
      <c r="K705" s="4"/>
      <c r="L705" s="1"/>
      <c r="M705" s="4"/>
      <c r="N705" s="5"/>
      <c r="O705" s="4"/>
      <c r="P705" s="4"/>
      <c r="Q705" s="4"/>
      <c r="R705" s="4"/>
      <c r="S705" s="4"/>
    </row>
    <row r="706" spans="1:19" hidden="1" x14ac:dyDescent="0.25">
      <c r="A706" s="31" t="s">
        <v>1259</v>
      </c>
      <c r="B706" s="6" t="s">
        <v>1361</v>
      </c>
      <c r="C706" s="4">
        <f t="shared" si="47"/>
        <v>753440.12</v>
      </c>
      <c r="D706" s="4"/>
      <c r="E706" s="4">
        <v>753440.12</v>
      </c>
      <c r="F706" s="4"/>
      <c r="G706" s="4"/>
      <c r="H706" s="4"/>
      <c r="I706" s="4"/>
      <c r="J706" s="4"/>
      <c r="K706" s="4"/>
      <c r="L706" s="1"/>
      <c r="M706" s="4"/>
      <c r="N706" s="5"/>
      <c r="O706" s="4"/>
      <c r="P706" s="4"/>
      <c r="Q706" s="4"/>
      <c r="R706" s="4"/>
      <c r="S706" s="4"/>
    </row>
    <row r="707" spans="1:19" hidden="1" x14ac:dyDescent="0.25">
      <c r="A707" s="31" t="s">
        <v>1261</v>
      </c>
      <c r="B707" s="6" t="s">
        <v>1363</v>
      </c>
      <c r="C707" s="4">
        <f t="shared" si="47"/>
        <v>550294.92000000004</v>
      </c>
      <c r="D707" s="4"/>
      <c r="E707" s="4">
        <v>550294.92000000004</v>
      </c>
      <c r="F707" s="4"/>
      <c r="G707" s="4"/>
      <c r="H707" s="4"/>
      <c r="I707" s="4"/>
      <c r="J707" s="4"/>
      <c r="K707" s="4"/>
      <c r="L707" s="1"/>
      <c r="M707" s="4"/>
      <c r="N707" s="5"/>
      <c r="O707" s="4"/>
      <c r="P707" s="4"/>
      <c r="Q707" s="4"/>
      <c r="R707" s="4"/>
      <c r="S707" s="4"/>
    </row>
    <row r="708" spans="1:19" hidden="1" x14ac:dyDescent="0.25">
      <c r="A708" s="31" t="s">
        <v>1263</v>
      </c>
      <c r="B708" s="6" t="s">
        <v>1365</v>
      </c>
      <c r="C708" s="4">
        <f t="shared" si="47"/>
        <v>1246872.99</v>
      </c>
      <c r="D708" s="4"/>
      <c r="E708" s="4">
        <v>1246872.99</v>
      </c>
      <c r="F708" s="4"/>
      <c r="G708" s="4"/>
      <c r="H708" s="4"/>
      <c r="I708" s="4"/>
      <c r="J708" s="4"/>
      <c r="K708" s="4"/>
      <c r="L708" s="1"/>
      <c r="M708" s="4"/>
      <c r="N708" s="5"/>
      <c r="O708" s="4"/>
      <c r="P708" s="4"/>
      <c r="Q708" s="4"/>
      <c r="R708" s="4"/>
      <c r="S708" s="4"/>
    </row>
    <row r="709" spans="1:19" hidden="1" x14ac:dyDescent="0.25">
      <c r="A709" s="31" t="s">
        <v>1265</v>
      </c>
      <c r="B709" s="6" t="s">
        <v>1367</v>
      </c>
      <c r="C709" s="4">
        <f t="shared" si="47"/>
        <v>463023.83</v>
      </c>
      <c r="D709" s="4"/>
      <c r="E709" s="4">
        <v>463023.83</v>
      </c>
      <c r="F709" s="4"/>
      <c r="G709" s="4"/>
      <c r="H709" s="4"/>
      <c r="I709" s="4"/>
      <c r="J709" s="4"/>
      <c r="K709" s="4"/>
      <c r="L709" s="1"/>
      <c r="M709" s="4"/>
      <c r="N709" s="5"/>
      <c r="O709" s="4"/>
      <c r="P709" s="4"/>
      <c r="Q709" s="4"/>
      <c r="R709" s="4"/>
      <c r="S709" s="4"/>
    </row>
    <row r="710" spans="1:19" hidden="1" x14ac:dyDescent="0.25">
      <c r="A710" s="31" t="s">
        <v>1267</v>
      </c>
      <c r="B710" s="6" t="s">
        <v>1369</v>
      </c>
      <c r="C710" s="4">
        <f t="shared" si="47"/>
        <v>491459.59</v>
      </c>
      <c r="D710" s="4"/>
      <c r="E710" s="4">
        <v>491459.59</v>
      </c>
      <c r="F710" s="4"/>
      <c r="G710" s="4"/>
      <c r="H710" s="4"/>
      <c r="I710" s="4"/>
      <c r="J710" s="4"/>
      <c r="K710" s="4"/>
      <c r="L710" s="1"/>
      <c r="M710" s="4"/>
      <c r="N710" s="5"/>
      <c r="O710" s="4"/>
      <c r="P710" s="4"/>
      <c r="Q710" s="4"/>
      <c r="R710" s="4"/>
      <c r="S710" s="4"/>
    </row>
    <row r="711" spans="1:19" hidden="1" x14ac:dyDescent="0.25">
      <c r="A711" s="31" t="s">
        <v>1268</v>
      </c>
      <c r="B711" s="6" t="s">
        <v>1371</v>
      </c>
      <c r="C711" s="4">
        <f t="shared" si="47"/>
        <v>485882.41</v>
      </c>
      <c r="D711" s="4"/>
      <c r="E711" s="4">
        <v>485882.41000000003</v>
      </c>
      <c r="F711" s="4"/>
      <c r="G711" s="4"/>
      <c r="H711" s="4"/>
      <c r="I711" s="4"/>
      <c r="J711" s="4"/>
      <c r="K711" s="4"/>
      <c r="L711" s="1"/>
      <c r="M711" s="4"/>
      <c r="N711" s="5"/>
      <c r="O711" s="4"/>
      <c r="P711" s="4"/>
      <c r="Q711" s="4"/>
      <c r="R711" s="4"/>
      <c r="S711" s="4"/>
    </row>
    <row r="712" spans="1:19" hidden="1" x14ac:dyDescent="0.25">
      <c r="A712" s="31" t="s">
        <v>1270</v>
      </c>
      <c r="B712" s="6" t="s">
        <v>1373</v>
      </c>
      <c r="C712" s="4">
        <f t="shared" si="47"/>
        <v>1039592.11</v>
      </c>
      <c r="D712" s="4"/>
      <c r="E712" s="4">
        <v>1039592.11</v>
      </c>
      <c r="F712" s="4"/>
      <c r="G712" s="4"/>
      <c r="H712" s="4"/>
      <c r="I712" s="4"/>
      <c r="J712" s="4"/>
      <c r="K712" s="4"/>
      <c r="L712" s="1"/>
      <c r="M712" s="4"/>
      <c r="N712" s="5"/>
      <c r="O712" s="4"/>
      <c r="P712" s="4"/>
      <c r="Q712" s="4"/>
      <c r="R712" s="4"/>
      <c r="S712" s="4"/>
    </row>
    <row r="713" spans="1:19" hidden="1" x14ac:dyDescent="0.25">
      <c r="A713" s="31" t="s">
        <v>1272</v>
      </c>
      <c r="B713" s="6" t="s">
        <v>1375</v>
      </c>
      <c r="C713" s="4">
        <f t="shared" si="47"/>
        <v>1050155.0900000001</v>
      </c>
      <c r="D713" s="4"/>
      <c r="E713" s="4">
        <v>1050155.0900000001</v>
      </c>
      <c r="F713" s="4"/>
      <c r="G713" s="4"/>
      <c r="H713" s="4"/>
      <c r="I713" s="4"/>
      <c r="J713" s="4"/>
      <c r="K713" s="4"/>
      <c r="L713" s="1"/>
      <c r="M713" s="4"/>
      <c r="N713" s="5"/>
      <c r="O713" s="4"/>
      <c r="P713" s="4"/>
      <c r="Q713" s="4"/>
      <c r="R713" s="4"/>
      <c r="S713" s="4"/>
    </row>
    <row r="714" spans="1:19" hidden="1" x14ac:dyDescent="0.25">
      <c r="A714" s="31" t="s">
        <v>1274</v>
      </c>
      <c r="B714" s="6" t="s">
        <v>1377</v>
      </c>
      <c r="C714" s="4">
        <f t="shared" si="47"/>
        <v>782067.96</v>
      </c>
      <c r="D714" s="4"/>
      <c r="E714" s="4">
        <v>782067.96</v>
      </c>
      <c r="F714" s="4"/>
      <c r="G714" s="4"/>
      <c r="H714" s="4"/>
      <c r="I714" s="4"/>
      <c r="J714" s="4"/>
      <c r="K714" s="4"/>
      <c r="L714" s="1"/>
      <c r="M714" s="4"/>
      <c r="N714" s="5"/>
      <c r="O714" s="4"/>
      <c r="P714" s="4"/>
      <c r="Q714" s="4"/>
      <c r="R714" s="4"/>
      <c r="S714" s="4"/>
    </row>
    <row r="715" spans="1:19" hidden="1" x14ac:dyDescent="0.25">
      <c r="A715" s="31" t="s">
        <v>1276</v>
      </c>
      <c r="B715" s="6" t="s">
        <v>1379</v>
      </c>
      <c r="C715" s="4">
        <f t="shared" si="47"/>
        <v>242913.27</v>
      </c>
      <c r="D715" s="4"/>
      <c r="E715" s="4">
        <v>242913.27000000002</v>
      </c>
      <c r="F715" s="4"/>
      <c r="G715" s="4"/>
      <c r="H715" s="4"/>
      <c r="I715" s="4"/>
      <c r="J715" s="4"/>
      <c r="K715" s="4"/>
      <c r="L715" s="1"/>
      <c r="M715" s="4"/>
      <c r="N715" s="5"/>
      <c r="O715" s="4"/>
      <c r="P715" s="4"/>
      <c r="Q715" s="4"/>
      <c r="R715" s="4"/>
      <c r="S715" s="4"/>
    </row>
    <row r="716" spans="1:19" hidden="1" x14ac:dyDescent="0.25">
      <c r="A716" s="31" t="s">
        <v>1278</v>
      </c>
      <c r="B716" s="6" t="s">
        <v>1381</v>
      </c>
      <c r="C716" s="4">
        <f t="shared" si="47"/>
        <v>1046652.57</v>
      </c>
      <c r="D716" s="4"/>
      <c r="E716" s="4">
        <v>1046652.5700000001</v>
      </c>
      <c r="F716" s="4"/>
      <c r="G716" s="4"/>
      <c r="H716" s="4"/>
      <c r="I716" s="4"/>
      <c r="J716" s="4"/>
      <c r="K716" s="4"/>
      <c r="L716" s="1"/>
      <c r="M716" s="4"/>
      <c r="N716" s="5"/>
      <c r="O716" s="4"/>
      <c r="P716" s="4"/>
      <c r="Q716" s="4"/>
      <c r="R716" s="4"/>
      <c r="S716" s="4"/>
    </row>
    <row r="717" spans="1:19" hidden="1" x14ac:dyDescent="0.25">
      <c r="A717" s="31" t="s">
        <v>1280</v>
      </c>
      <c r="B717" s="6" t="s">
        <v>1383</v>
      </c>
      <c r="C717" s="4">
        <f t="shared" si="47"/>
        <v>7957248.2699999996</v>
      </c>
      <c r="D717" s="4">
        <f>ROUNDUP(SUM(F717+G717+H717+I717+J717+K717+M717+O717+P717+Q717+R717+S717)*0.0214,2)</f>
        <v>142516.23000000001</v>
      </c>
      <c r="E717" s="4">
        <v>1155095.58</v>
      </c>
      <c r="F717" s="4"/>
      <c r="G717" s="4"/>
      <c r="H717" s="4"/>
      <c r="I717" s="4"/>
      <c r="J717" s="4"/>
      <c r="K717" s="4"/>
      <c r="L717" s="1"/>
      <c r="M717" s="4"/>
      <c r="N717" s="5" t="s">
        <v>1857</v>
      </c>
      <c r="O717" s="4">
        <v>6659636.46</v>
      </c>
      <c r="P717" s="4"/>
      <c r="Q717" s="4"/>
      <c r="R717" s="4"/>
      <c r="S717" s="4"/>
    </row>
    <row r="718" spans="1:19" hidden="1" x14ac:dyDescent="0.25">
      <c r="A718" s="31" t="s">
        <v>1282</v>
      </c>
      <c r="B718" s="6" t="s">
        <v>1385</v>
      </c>
      <c r="C718" s="4">
        <f t="shared" si="47"/>
        <v>1116127.55</v>
      </c>
      <c r="D718" s="4"/>
      <c r="E718" s="4">
        <v>1116127.55</v>
      </c>
      <c r="F718" s="4"/>
      <c r="G718" s="4"/>
      <c r="H718" s="4"/>
      <c r="I718" s="4"/>
      <c r="J718" s="4"/>
      <c r="K718" s="4"/>
      <c r="L718" s="1"/>
      <c r="M718" s="4"/>
      <c r="N718" s="5"/>
      <c r="O718" s="4"/>
      <c r="P718" s="4"/>
      <c r="Q718" s="4"/>
      <c r="R718" s="4"/>
      <c r="S718" s="4"/>
    </row>
    <row r="719" spans="1:19" hidden="1" x14ac:dyDescent="0.25">
      <c r="A719" s="31" t="s">
        <v>1284</v>
      </c>
      <c r="B719" s="6" t="s">
        <v>1387</v>
      </c>
      <c r="C719" s="4">
        <f t="shared" si="47"/>
        <v>1306675.78</v>
      </c>
      <c r="D719" s="4"/>
      <c r="E719" s="4">
        <v>1306675.78</v>
      </c>
      <c r="F719" s="4"/>
      <c r="G719" s="4"/>
      <c r="H719" s="4"/>
      <c r="I719" s="4"/>
      <c r="J719" s="4"/>
      <c r="K719" s="4"/>
      <c r="L719" s="1"/>
      <c r="M719" s="4"/>
      <c r="N719" s="5"/>
      <c r="O719" s="4"/>
      <c r="P719" s="4"/>
      <c r="Q719" s="4"/>
      <c r="R719" s="4"/>
      <c r="S719" s="4"/>
    </row>
    <row r="720" spans="1:19" hidden="1" x14ac:dyDescent="0.25">
      <c r="A720" s="31" t="s">
        <v>1286</v>
      </c>
      <c r="B720" s="6" t="s">
        <v>1912</v>
      </c>
      <c r="C720" s="4">
        <f t="shared" si="47"/>
        <v>1221422.1299999999</v>
      </c>
      <c r="D720" s="4">
        <f>ROUNDUP(SUM(F720+G720+H720+I720+J720+K720+M720+O720+P720+Q720+R720+S720)*0.0214,2)</f>
        <v>25590.799999999999</v>
      </c>
      <c r="E720" s="4"/>
      <c r="F720" s="4"/>
      <c r="G720" s="4"/>
      <c r="H720" s="4"/>
      <c r="I720" s="4"/>
      <c r="J720" s="4"/>
      <c r="K720" s="4"/>
      <c r="L720" s="1"/>
      <c r="M720" s="4"/>
      <c r="N720" s="5"/>
      <c r="O720" s="4"/>
      <c r="P720" s="4"/>
      <c r="Q720" s="4">
        <v>1195831.33</v>
      </c>
      <c r="R720" s="4"/>
      <c r="S720" s="4"/>
    </row>
    <row r="721" spans="1:19" hidden="1" x14ac:dyDescent="0.25">
      <c r="A721" s="31" t="s">
        <v>1288</v>
      </c>
      <c r="B721" s="6" t="s">
        <v>1913</v>
      </c>
      <c r="C721" s="4">
        <f t="shared" si="47"/>
        <v>833994.94</v>
      </c>
      <c r="D721" s="4">
        <f>ROUNDUP(SUM(F721+G721+H721+I721+J721+K721+M721+O721+P721+Q721+R721+S721)*0.0214,2)</f>
        <v>17473.559999999998</v>
      </c>
      <c r="E721" s="4"/>
      <c r="F721" s="4"/>
      <c r="G721" s="4"/>
      <c r="H721" s="4"/>
      <c r="I721" s="4"/>
      <c r="J721" s="4"/>
      <c r="K721" s="4"/>
      <c r="L721" s="1"/>
      <c r="M721" s="4"/>
      <c r="N721" s="5"/>
      <c r="O721" s="4"/>
      <c r="P721" s="4"/>
      <c r="Q721" s="4">
        <v>816521.38</v>
      </c>
      <c r="R721" s="4"/>
      <c r="S721" s="4"/>
    </row>
    <row r="722" spans="1:19" hidden="1" x14ac:dyDescent="0.25">
      <c r="A722" s="31" t="s">
        <v>1290</v>
      </c>
      <c r="B722" s="6" t="s">
        <v>1914</v>
      </c>
      <c r="C722" s="4">
        <f t="shared" si="47"/>
        <v>9700671.5199999996</v>
      </c>
      <c r="D722" s="4">
        <f>ROUNDUP(SUM(F722+G722+H722+I722+J722+K722+M722+O722+P722+Q722+R722+S722)*0.0214,2)</f>
        <v>203244.93000000002</v>
      </c>
      <c r="E722" s="4"/>
      <c r="F722" s="4"/>
      <c r="G722" s="4"/>
      <c r="H722" s="4"/>
      <c r="I722" s="4"/>
      <c r="J722" s="4"/>
      <c r="K722" s="4"/>
      <c r="L722" s="1"/>
      <c r="M722" s="4"/>
      <c r="N722" s="5" t="s">
        <v>1857</v>
      </c>
      <c r="O722" s="4">
        <v>9497426.5899999999</v>
      </c>
      <c r="P722" s="4"/>
      <c r="Q722" s="4"/>
      <c r="R722" s="4"/>
      <c r="S722" s="4"/>
    </row>
    <row r="723" spans="1:19" hidden="1" x14ac:dyDescent="0.25">
      <c r="A723" s="31" t="s">
        <v>1292</v>
      </c>
      <c r="B723" s="6" t="s">
        <v>1915</v>
      </c>
      <c r="C723" s="4">
        <f t="shared" si="47"/>
        <v>5708169</v>
      </c>
      <c r="D723" s="4">
        <f>ROUNDUP(SUM(F723+G723+H723+I723+J723+K723+M723+O723+P723+Q723+R723+S723)*0.0214,2)</f>
        <v>119595.48</v>
      </c>
      <c r="E723" s="4"/>
      <c r="F723" s="4">
        <v>5588573.5199999996</v>
      </c>
      <c r="G723" s="4"/>
      <c r="H723" s="4"/>
      <c r="I723" s="4"/>
      <c r="J723" s="4"/>
      <c r="K723" s="4"/>
      <c r="L723" s="1"/>
      <c r="M723" s="4"/>
      <c r="N723" s="5"/>
      <c r="O723" s="4"/>
      <c r="P723" s="4"/>
      <c r="Q723" s="4"/>
      <c r="R723" s="4"/>
      <c r="S723" s="4"/>
    </row>
    <row r="724" spans="1:19" hidden="1" x14ac:dyDescent="0.25">
      <c r="A724" s="31" t="s">
        <v>1294</v>
      </c>
      <c r="B724" s="6" t="s">
        <v>1389</v>
      </c>
      <c r="C724" s="4">
        <f t="shared" si="47"/>
        <v>1023386.99</v>
      </c>
      <c r="D724" s="4"/>
      <c r="E724" s="4">
        <v>1023386.99</v>
      </c>
      <c r="F724" s="4"/>
      <c r="G724" s="4"/>
      <c r="H724" s="4"/>
      <c r="I724" s="4"/>
      <c r="J724" s="4"/>
      <c r="K724" s="4"/>
      <c r="L724" s="1"/>
      <c r="M724" s="4"/>
      <c r="N724" s="5"/>
      <c r="O724" s="4"/>
      <c r="P724" s="4"/>
      <c r="Q724" s="4"/>
      <c r="R724" s="4"/>
      <c r="S724" s="4"/>
    </row>
    <row r="725" spans="1:19" hidden="1" x14ac:dyDescent="0.25">
      <c r="A725" s="31" t="s">
        <v>1296</v>
      </c>
      <c r="B725" s="6" t="s">
        <v>1391</v>
      </c>
      <c r="C725" s="4">
        <f t="shared" si="47"/>
        <v>1455159.06</v>
      </c>
      <c r="D725" s="4"/>
      <c r="E725" s="4">
        <v>1455159.06</v>
      </c>
      <c r="F725" s="4"/>
      <c r="G725" s="4"/>
      <c r="H725" s="4"/>
      <c r="I725" s="4"/>
      <c r="J725" s="4"/>
      <c r="K725" s="4"/>
      <c r="L725" s="1"/>
      <c r="M725" s="4"/>
      <c r="N725" s="5"/>
      <c r="O725" s="4"/>
      <c r="P725" s="4"/>
      <c r="Q725" s="4"/>
      <c r="R725" s="4"/>
      <c r="S725" s="4"/>
    </row>
    <row r="726" spans="1:19" hidden="1" x14ac:dyDescent="0.25">
      <c r="A726" s="31" t="s">
        <v>1298</v>
      </c>
      <c r="B726" s="6" t="s">
        <v>1393</v>
      </c>
      <c r="C726" s="4">
        <f t="shared" ref="C726:C743" si="48">ROUNDUP(SUM(D726+E726+F726+G726+H726+I726+J726+K726+M726+O726+P726+Q726+R726+S726),2)</f>
        <v>1687988.46</v>
      </c>
      <c r="D726" s="4"/>
      <c r="E726" s="4">
        <v>1687988.46</v>
      </c>
      <c r="F726" s="4"/>
      <c r="G726" s="4"/>
      <c r="H726" s="4"/>
      <c r="I726" s="4"/>
      <c r="J726" s="4"/>
      <c r="K726" s="4"/>
      <c r="L726" s="1"/>
      <c r="M726" s="4"/>
      <c r="N726" s="5"/>
      <c r="O726" s="4"/>
      <c r="P726" s="4"/>
      <c r="Q726" s="4"/>
      <c r="R726" s="4"/>
      <c r="S726" s="4"/>
    </row>
    <row r="727" spans="1:19" hidden="1" x14ac:dyDescent="0.25">
      <c r="A727" s="31" t="s">
        <v>1300</v>
      </c>
      <c r="B727" s="6" t="s">
        <v>1395</v>
      </c>
      <c r="C727" s="4">
        <f t="shared" si="48"/>
        <v>4966330.3899999997</v>
      </c>
      <c r="D727" s="4"/>
      <c r="E727" s="4">
        <v>4966330.3899999997</v>
      </c>
      <c r="F727" s="4"/>
      <c r="G727" s="4"/>
      <c r="H727" s="4"/>
      <c r="I727" s="4"/>
      <c r="J727" s="4"/>
      <c r="K727" s="4"/>
      <c r="L727" s="1"/>
      <c r="M727" s="4"/>
      <c r="N727" s="5"/>
      <c r="O727" s="4"/>
      <c r="P727" s="4"/>
      <c r="Q727" s="4"/>
      <c r="R727" s="4"/>
      <c r="S727" s="4"/>
    </row>
    <row r="728" spans="1:19" hidden="1" x14ac:dyDescent="0.25">
      <c r="A728" s="31" t="s">
        <v>1302</v>
      </c>
      <c r="B728" s="6" t="s">
        <v>1916</v>
      </c>
      <c r="C728" s="4">
        <f t="shared" si="48"/>
        <v>12718827.15</v>
      </c>
      <c r="D728" s="4">
        <f>ROUNDUP(SUM(F728+G728+H728+I728+J728+K728+M728+O728+P728+Q728+R728+S728)*0.0214,2)</f>
        <v>266480.23</v>
      </c>
      <c r="E728" s="4"/>
      <c r="F728" s="4"/>
      <c r="G728" s="4"/>
      <c r="H728" s="4"/>
      <c r="I728" s="4"/>
      <c r="J728" s="4"/>
      <c r="K728" s="4"/>
      <c r="L728" s="1"/>
      <c r="M728" s="4"/>
      <c r="N728" s="5" t="s">
        <v>1857</v>
      </c>
      <c r="O728" s="4">
        <v>6875800.8399999999</v>
      </c>
      <c r="P728" s="4"/>
      <c r="Q728" s="4">
        <v>5576546.0800000001</v>
      </c>
      <c r="R728" s="4"/>
      <c r="S728" s="4"/>
    </row>
    <row r="729" spans="1:19" hidden="1" x14ac:dyDescent="0.25">
      <c r="A729" s="31" t="s">
        <v>1304</v>
      </c>
      <c r="B729" s="6" t="s">
        <v>1398</v>
      </c>
      <c r="C729" s="4">
        <f t="shared" si="48"/>
        <v>1445454.7</v>
      </c>
      <c r="D729" s="4"/>
      <c r="E729" s="4">
        <v>1445454.7</v>
      </c>
      <c r="F729" s="4"/>
      <c r="G729" s="4"/>
      <c r="H729" s="4"/>
      <c r="I729" s="4"/>
      <c r="J729" s="4"/>
      <c r="K729" s="4"/>
      <c r="L729" s="1"/>
      <c r="M729" s="4"/>
      <c r="N729" s="5"/>
      <c r="O729" s="4"/>
      <c r="P729" s="4"/>
      <c r="Q729" s="4"/>
      <c r="R729" s="4"/>
      <c r="S729" s="4"/>
    </row>
    <row r="730" spans="1:19" hidden="1" x14ac:dyDescent="0.25">
      <c r="A730" s="31" t="s">
        <v>1306</v>
      </c>
      <c r="B730" s="6" t="s">
        <v>1400</v>
      </c>
      <c r="C730" s="4">
        <f t="shared" si="48"/>
        <v>3136344.51</v>
      </c>
      <c r="D730" s="4"/>
      <c r="E730" s="4">
        <v>3136344.51</v>
      </c>
      <c r="F730" s="4"/>
      <c r="G730" s="4"/>
      <c r="H730" s="4"/>
      <c r="I730" s="4"/>
      <c r="J730" s="4"/>
      <c r="K730" s="4"/>
      <c r="L730" s="1"/>
      <c r="M730" s="4"/>
      <c r="N730" s="5"/>
      <c r="O730" s="4"/>
      <c r="P730" s="4"/>
      <c r="Q730" s="4"/>
      <c r="R730" s="4"/>
      <c r="S730" s="4"/>
    </row>
    <row r="731" spans="1:19" hidden="1" x14ac:dyDescent="0.25">
      <c r="A731" s="31" t="s">
        <v>1307</v>
      </c>
      <c r="B731" s="6" t="s">
        <v>1402</v>
      </c>
      <c r="C731" s="4">
        <f t="shared" si="48"/>
        <v>1036518.2</v>
      </c>
      <c r="D731" s="4"/>
      <c r="E731" s="4">
        <v>1036518.2</v>
      </c>
      <c r="F731" s="4"/>
      <c r="G731" s="4"/>
      <c r="H731" s="4"/>
      <c r="I731" s="4"/>
      <c r="J731" s="4"/>
      <c r="K731" s="4"/>
      <c r="L731" s="1"/>
      <c r="M731" s="4"/>
      <c r="N731" s="5"/>
      <c r="O731" s="4"/>
      <c r="P731" s="4"/>
      <c r="Q731" s="4"/>
      <c r="R731" s="4"/>
      <c r="S731" s="4"/>
    </row>
    <row r="732" spans="1:19" hidden="1" x14ac:dyDescent="0.25">
      <c r="A732" s="31" t="s">
        <v>1309</v>
      </c>
      <c r="B732" s="6" t="s">
        <v>1403</v>
      </c>
      <c r="C732" s="4">
        <f t="shared" si="48"/>
        <v>890924.67</v>
      </c>
      <c r="D732" s="4"/>
      <c r="E732" s="4">
        <v>890924.67</v>
      </c>
      <c r="F732" s="4"/>
      <c r="G732" s="4"/>
      <c r="H732" s="4"/>
      <c r="I732" s="4"/>
      <c r="J732" s="4"/>
      <c r="K732" s="4"/>
      <c r="L732" s="1"/>
      <c r="M732" s="4"/>
      <c r="N732" s="5"/>
      <c r="O732" s="4"/>
      <c r="P732" s="4"/>
      <c r="Q732" s="4"/>
      <c r="R732" s="4"/>
      <c r="S732" s="4"/>
    </row>
    <row r="733" spans="1:19" hidden="1" x14ac:dyDescent="0.25">
      <c r="A733" s="31" t="s">
        <v>1311</v>
      </c>
      <c r="B733" s="6" t="s">
        <v>1404</v>
      </c>
      <c r="C733" s="4">
        <f t="shared" si="48"/>
        <v>1182405.44</v>
      </c>
      <c r="D733" s="4"/>
      <c r="E733" s="4">
        <v>1182405.44</v>
      </c>
      <c r="F733" s="4"/>
      <c r="G733" s="4"/>
      <c r="H733" s="4"/>
      <c r="I733" s="4"/>
      <c r="J733" s="4"/>
      <c r="K733" s="4"/>
      <c r="L733" s="1"/>
      <c r="M733" s="4"/>
      <c r="N733" s="5"/>
      <c r="O733" s="4"/>
      <c r="P733" s="4"/>
      <c r="Q733" s="4"/>
      <c r="R733" s="4"/>
      <c r="S733" s="4"/>
    </row>
    <row r="734" spans="1:19" hidden="1" x14ac:dyDescent="0.25">
      <c r="A734" s="31" t="s">
        <v>1312</v>
      </c>
      <c r="B734" s="6" t="s">
        <v>1917</v>
      </c>
      <c r="C734" s="4">
        <f t="shared" si="48"/>
        <v>21774787.170000002</v>
      </c>
      <c r="D734" s="4">
        <f>ROUNDUP(SUM(F734+G734+H734+I734+J734+K734+M734+O734+P734+Q734+R734+S734)*0.0214,2)</f>
        <v>456217.4</v>
      </c>
      <c r="E734" s="4"/>
      <c r="F734" s="4"/>
      <c r="G734" s="4"/>
      <c r="H734" s="4">
        <v>2063927.96</v>
      </c>
      <c r="I734" s="4">
        <v>599341.42000000004</v>
      </c>
      <c r="J734" s="4">
        <v>1423706.45</v>
      </c>
      <c r="K734" s="4"/>
      <c r="L734" s="1"/>
      <c r="M734" s="4"/>
      <c r="N734" s="5" t="s">
        <v>1857</v>
      </c>
      <c r="O734" s="4">
        <v>10226410.99</v>
      </c>
      <c r="P734" s="4"/>
      <c r="Q734" s="4">
        <v>7005182.9500000002</v>
      </c>
      <c r="R734" s="4"/>
      <c r="S734" s="4"/>
    </row>
    <row r="735" spans="1:19" hidden="1" x14ac:dyDescent="0.25">
      <c r="A735" s="31" t="s">
        <v>1314</v>
      </c>
      <c r="B735" s="6" t="s">
        <v>1405</v>
      </c>
      <c r="C735" s="4">
        <f t="shared" si="48"/>
        <v>1150366.3999999999</v>
      </c>
      <c r="D735" s="4"/>
      <c r="E735" s="4">
        <v>1150366.3999999999</v>
      </c>
      <c r="F735" s="4"/>
      <c r="G735" s="4"/>
      <c r="H735" s="4"/>
      <c r="I735" s="4"/>
      <c r="J735" s="4"/>
      <c r="K735" s="4"/>
      <c r="L735" s="1"/>
      <c r="M735" s="4"/>
      <c r="N735" s="5"/>
      <c r="O735" s="4"/>
      <c r="P735" s="4"/>
      <c r="Q735" s="4"/>
      <c r="R735" s="4"/>
      <c r="S735" s="4"/>
    </row>
    <row r="736" spans="1:19" hidden="1" x14ac:dyDescent="0.25">
      <c r="A736" s="31" t="s">
        <v>1316</v>
      </c>
      <c r="B736" s="6" t="s">
        <v>1406</v>
      </c>
      <c r="C736" s="4">
        <f t="shared" si="48"/>
        <v>335292.63</v>
      </c>
      <c r="D736" s="4"/>
      <c r="E736" s="4">
        <v>335292.63</v>
      </c>
      <c r="F736" s="4"/>
      <c r="G736" s="4"/>
      <c r="H736" s="4"/>
      <c r="I736" s="4"/>
      <c r="J736" s="4"/>
      <c r="K736" s="4"/>
      <c r="L736" s="1"/>
      <c r="M736" s="4"/>
      <c r="N736" s="5"/>
      <c r="O736" s="4"/>
      <c r="P736" s="4"/>
      <c r="Q736" s="4"/>
      <c r="R736" s="4"/>
      <c r="S736" s="4"/>
    </row>
    <row r="737" spans="1:19" hidden="1" x14ac:dyDescent="0.25">
      <c r="A737" s="31" t="s">
        <v>1318</v>
      </c>
      <c r="B737" s="6" t="s">
        <v>1407</v>
      </c>
      <c r="C737" s="4">
        <f t="shared" si="48"/>
        <v>203747.68</v>
      </c>
      <c r="D737" s="4"/>
      <c r="E737" s="4">
        <v>203747.68000000002</v>
      </c>
      <c r="F737" s="4"/>
      <c r="G737" s="4"/>
      <c r="H737" s="4"/>
      <c r="I737" s="4"/>
      <c r="J737" s="4"/>
      <c r="K737" s="4"/>
      <c r="L737" s="1"/>
      <c r="M737" s="4"/>
      <c r="N737" s="5"/>
      <c r="O737" s="4"/>
      <c r="P737" s="4"/>
      <c r="Q737" s="4"/>
      <c r="R737" s="4"/>
      <c r="S737" s="4"/>
    </row>
    <row r="738" spans="1:19" hidden="1" x14ac:dyDescent="0.25">
      <c r="A738" s="31" t="s">
        <v>1320</v>
      </c>
      <c r="B738" s="6" t="s">
        <v>1408</v>
      </c>
      <c r="C738" s="4">
        <f t="shared" si="48"/>
        <v>1522478.68</v>
      </c>
      <c r="D738" s="4"/>
      <c r="E738" s="4">
        <v>1522478.68</v>
      </c>
      <c r="F738" s="4"/>
      <c r="G738" s="4"/>
      <c r="H738" s="4"/>
      <c r="I738" s="4"/>
      <c r="J738" s="4"/>
      <c r="K738" s="4"/>
      <c r="L738" s="1"/>
      <c r="M738" s="4"/>
      <c r="N738" s="5"/>
      <c r="O738" s="4"/>
      <c r="P738" s="4"/>
      <c r="Q738" s="4"/>
      <c r="R738" s="4"/>
      <c r="S738" s="4"/>
    </row>
    <row r="739" spans="1:19" hidden="1" x14ac:dyDescent="0.25">
      <c r="A739" s="31" t="s">
        <v>1322</v>
      </c>
      <c r="B739" s="6" t="s">
        <v>1409</v>
      </c>
      <c r="C739" s="4">
        <f t="shared" si="48"/>
        <v>621605.14</v>
      </c>
      <c r="D739" s="4"/>
      <c r="E739" s="4">
        <v>621605.14</v>
      </c>
      <c r="F739" s="4"/>
      <c r="G739" s="4"/>
      <c r="H739" s="4"/>
      <c r="I739" s="4"/>
      <c r="J739" s="4"/>
      <c r="K739" s="4"/>
      <c r="L739" s="1"/>
      <c r="M739" s="4"/>
      <c r="N739" s="5"/>
      <c r="O739" s="4"/>
      <c r="P739" s="4"/>
      <c r="Q739" s="4"/>
      <c r="R739" s="4"/>
      <c r="S739" s="4"/>
    </row>
    <row r="740" spans="1:19" hidden="1" x14ac:dyDescent="0.25">
      <c r="A740" s="31" t="s">
        <v>1324</v>
      </c>
      <c r="B740" s="6" t="s">
        <v>1923</v>
      </c>
      <c r="C740" s="4">
        <f t="shared" si="48"/>
        <v>1117802.6399999999</v>
      </c>
      <c r="D740" s="4">
        <f>ROUNDUP(SUM(F740+G740+H740+I740+J740+K740+M740+O740+P740+Q740+R740+S740)*0.0214,2)</f>
        <v>23419.8</v>
      </c>
      <c r="E740" s="4"/>
      <c r="F740" s="4"/>
      <c r="G740" s="4"/>
      <c r="H740" s="4"/>
      <c r="I740" s="4"/>
      <c r="J740" s="4"/>
      <c r="K740" s="4">
        <v>1094382.8400000001</v>
      </c>
      <c r="L740" s="1"/>
      <c r="M740" s="4"/>
      <c r="N740" s="5"/>
      <c r="O740" s="4"/>
      <c r="P740" s="4"/>
      <c r="Q740" s="4"/>
      <c r="R740" s="4"/>
      <c r="S740" s="4"/>
    </row>
    <row r="741" spans="1:19" hidden="1" x14ac:dyDescent="0.25">
      <c r="A741" s="31" t="s">
        <v>1326</v>
      </c>
      <c r="B741" s="6" t="s">
        <v>1410</v>
      </c>
      <c r="C741" s="4">
        <f t="shared" si="48"/>
        <v>166391.70000000001</v>
      </c>
      <c r="D741" s="4"/>
      <c r="E741" s="4">
        <v>166391.70000000001</v>
      </c>
      <c r="F741" s="4"/>
      <c r="G741" s="4"/>
      <c r="H741" s="4"/>
      <c r="I741" s="4"/>
      <c r="J741" s="4"/>
      <c r="K741" s="4"/>
      <c r="L741" s="1"/>
      <c r="M741" s="4"/>
      <c r="N741" s="5"/>
      <c r="O741" s="4"/>
      <c r="P741" s="4"/>
      <c r="Q741" s="4"/>
      <c r="R741" s="4"/>
      <c r="S741" s="4"/>
    </row>
    <row r="742" spans="1:19" hidden="1" x14ac:dyDescent="0.25">
      <c r="A742" s="31" t="s">
        <v>1328</v>
      </c>
      <c r="B742" s="6" t="s">
        <v>1415</v>
      </c>
      <c r="C742" s="4">
        <f t="shared" si="48"/>
        <v>1082223.8600000001</v>
      </c>
      <c r="D742" s="4"/>
      <c r="E742" s="4">
        <v>1082223.8600000001</v>
      </c>
      <c r="F742" s="4"/>
      <c r="G742" s="4"/>
      <c r="H742" s="4"/>
      <c r="I742" s="4"/>
      <c r="J742" s="4"/>
      <c r="K742" s="4"/>
      <c r="L742" s="1"/>
      <c r="M742" s="4"/>
      <c r="N742" s="5"/>
      <c r="O742" s="4"/>
      <c r="P742" s="4"/>
      <c r="Q742" s="4"/>
      <c r="R742" s="4"/>
      <c r="S742" s="4"/>
    </row>
    <row r="743" spans="1:19" hidden="1" x14ac:dyDescent="0.25">
      <c r="A743" s="31" t="s">
        <v>1330</v>
      </c>
      <c r="B743" s="6" t="s">
        <v>1417</v>
      </c>
      <c r="C743" s="4">
        <f t="shared" si="48"/>
        <v>972954.79</v>
      </c>
      <c r="D743" s="4"/>
      <c r="E743" s="4">
        <v>972954.79</v>
      </c>
      <c r="F743" s="4"/>
      <c r="G743" s="4"/>
      <c r="H743" s="4"/>
      <c r="I743" s="4"/>
      <c r="J743" s="4"/>
      <c r="K743" s="4"/>
      <c r="L743" s="1"/>
      <c r="M743" s="4"/>
      <c r="N743" s="5"/>
      <c r="O743" s="4"/>
      <c r="P743" s="4"/>
      <c r="Q743" s="4"/>
      <c r="R743" s="4"/>
      <c r="S743" s="4"/>
    </row>
    <row r="744" spans="1:19" ht="15" hidden="1" customHeight="1" x14ac:dyDescent="0.25">
      <c r="A744" s="50" t="s">
        <v>2025</v>
      </c>
      <c r="B744" s="51"/>
      <c r="C744" s="2">
        <f>SUM(C566:C743)</f>
        <v>551261479.82999945</v>
      </c>
      <c r="D744" s="2">
        <f t="shared" ref="D744:M744" si="49">SUM(D566:D743)</f>
        <v>7801905.2200000016</v>
      </c>
      <c r="E744" s="2">
        <f t="shared" si="49"/>
        <v>178884572.42000008</v>
      </c>
      <c r="F744" s="2">
        <f t="shared" si="49"/>
        <v>16244579.75</v>
      </c>
      <c r="G744" s="2">
        <f t="shared" si="49"/>
        <v>6179651.4100000001</v>
      </c>
      <c r="H744" s="2">
        <f t="shared" si="49"/>
        <v>9710160.0999999996</v>
      </c>
      <c r="I744" s="2">
        <f t="shared" si="49"/>
        <v>3627648.13</v>
      </c>
      <c r="J744" s="2">
        <f t="shared" si="49"/>
        <v>6136369.0100000007</v>
      </c>
      <c r="K744" s="2">
        <f t="shared" si="49"/>
        <v>3808913.95</v>
      </c>
      <c r="L744" s="17">
        <f t="shared" si="49"/>
        <v>16</v>
      </c>
      <c r="M744" s="2">
        <f t="shared" si="49"/>
        <v>64163947.840000004</v>
      </c>
      <c r="N744" s="2" t="s">
        <v>1742</v>
      </c>
      <c r="O744" s="2">
        <f>SUM(O566:O743)</f>
        <v>132932003.67</v>
      </c>
      <c r="P744" s="2">
        <f>SUM(P566:P743)</f>
        <v>1766839.09</v>
      </c>
      <c r="Q744" s="2">
        <f>SUM(Q566:Q743)</f>
        <v>120004889.233</v>
      </c>
      <c r="R744" s="2">
        <f>SUM(R566:R743)</f>
        <v>0</v>
      </c>
      <c r="S744" s="2">
        <f>SUM(S566:S743)</f>
        <v>0</v>
      </c>
    </row>
    <row r="745" spans="1:19" ht="15" hidden="1" customHeight="1" x14ac:dyDescent="0.25">
      <c r="A745" s="52" t="s">
        <v>1810</v>
      </c>
      <c r="B745" s="53"/>
      <c r="C745" s="54"/>
      <c r="D745" s="2"/>
      <c r="E745" s="2"/>
      <c r="F745" s="2"/>
      <c r="G745" s="2"/>
      <c r="H745" s="2"/>
      <c r="I745" s="2"/>
      <c r="J745" s="2"/>
      <c r="K745" s="2"/>
      <c r="L745" s="17"/>
      <c r="M745" s="2"/>
      <c r="N745" s="3"/>
      <c r="O745" s="2"/>
      <c r="P745" s="2"/>
      <c r="Q745" s="2"/>
      <c r="R745" s="2"/>
      <c r="S745" s="2"/>
    </row>
    <row r="746" spans="1:19" hidden="1" x14ac:dyDescent="0.25">
      <c r="A746" s="31" t="s">
        <v>1332</v>
      </c>
      <c r="B746" s="6" t="s">
        <v>1419</v>
      </c>
      <c r="C746" s="4">
        <f t="shared" ref="C746:C777" si="50">ROUNDUP(SUM(D746+E746+F746+G746+H746+I746+J746+K746+M746+O746+P746+Q746+R746+S746),2)</f>
        <v>587209.87</v>
      </c>
      <c r="D746" s="4"/>
      <c r="E746" s="4">
        <v>587209.87</v>
      </c>
      <c r="F746" s="4"/>
      <c r="G746" s="4"/>
      <c r="H746" s="4"/>
      <c r="I746" s="4"/>
      <c r="J746" s="4"/>
      <c r="K746" s="4"/>
      <c r="L746" s="1"/>
      <c r="M746" s="4"/>
      <c r="N746" s="5"/>
      <c r="O746" s="4"/>
      <c r="P746" s="4"/>
      <c r="Q746" s="4"/>
      <c r="R746" s="4"/>
      <c r="S746" s="4"/>
    </row>
    <row r="747" spans="1:19" hidden="1" x14ac:dyDescent="0.25">
      <c r="A747" s="31" t="s">
        <v>1334</v>
      </c>
      <c r="B747" s="6" t="s">
        <v>1421</v>
      </c>
      <c r="C747" s="4">
        <f t="shared" si="50"/>
        <v>216975.6</v>
      </c>
      <c r="D747" s="4"/>
      <c r="E747" s="4">
        <v>216975.6</v>
      </c>
      <c r="F747" s="4"/>
      <c r="G747" s="4"/>
      <c r="H747" s="4"/>
      <c r="I747" s="4"/>
      <c r="J747" s="4"/>
      <c r="K747" s="4"/>
      <c r="L747" s="1"/>
      <c r="M747" s="4"/>
      <c r="N747" s="5"/>
      <c r="O747" s="4"/>
      <c r="P747" s="4"/>
      <c r="Q747" s="4"/>
      <c r="R747" s="4"/>
      <c r="S747" s="4"/>
    </row>
    <row r="748" spans="1:19" hidden="1" x14ac:dyDescent="0.25">
      <c r="A748" s="31" t="s">
        <v>1336</v>
      </c>
      <c r="B748" s="6" t="s">
        <v>1423</v>
      </c>
      <c r="C748" s="4">
        <f t="shared" si="50"/>
        <v>208576.49</v>
      </c>
      <c r="D748" s="4"/>
      <c r="E748" s="4">
        <v>208576.49</v>
      </c>
      <c r="F748" s="4"/>
      <c r="G748" s="4"/>
      <c r="H748" s="4"/>
      <c r="I748" s="4"/>
      <c r="J748" s="4"/>
      <c r="K748" s="4"/>
      <c r="L748" s="1"/>
      <c r="M748" s="4"/>
      <c r="N748" s="5"/>
      <c r="O748" s="4"/>
      <c r="P748" s="4"/>
      <c r="Q748" s="4"/>
      <c r="R748" s="4"/>
      <c r="S748" s="4"/>
    </row>
    <row r="749" spans="1:19" hidden="1" x14ac:dyDescent="0.25">
      <c r="A749" s="31" t="s">
        <v>1338</v>
      </c>
      <c r="B749" s="6" t="s">
        <v>1425</v>
      </c>
      <c r="C749" s="4">
        <f t="shared" si="50"/>
        <v>265379.92</v>
      </c>
      <c r="D749" s="4"/>
      <c r="E749" s="4">
        <v>265379.92</v>
      </c>
      <c r="F749" s="4"/>
      <c r="G749" s="4"/>
      <c r="H749" s="4"/>
      <c r="I749" s="4"/>
      <c r="J749" s="4"/>
      <c r="K749" s="4"/>
      <c r="L749" s="1"/>
      <c r="M749" s="4"/>
      <c r="N749" s="5"/>
      <c r="O749" s="4"/>
      <c r="P749" s="4"/>
      <c r="Q749" s="4"/>
      <c r="R749" s="4"/>
      <c r="S749" s="4"/>
    </row>
    <row r="750" spans="1:19" hidden="1" x14ac:dyDescent="0.25">
      <c r="A750" s="31" t="s">
        <v>1340</v>
      </c>
      <c r="B750" s="6" t="s">
        <v>1427</v>
      </c>
      <c r="C750" s="4">
        <f t="shared" si="50"/>
        <v>1211095.96</v>
      </c>
      <c r="D750" s="4"/>
      <c r="E750" s="4">
        <v>1211095.96</v>
      </c>
      <c r="F750" s="4"/>
      <c r="G750" s="4"/>
      <c r="H750" s="4"/>
      <c r="I750" s="4"/>
      <c r="J750" s="4"/>
      <c r="K750" s="4"/>
      <c r="L750" s="1"/>
      <c r="M750" s="4"/>
      <c r="N750" s="5"/>
      <c r="O750" s="4"/>
      <c r="P750" s="4"/>
      <c r="Q750" s="4"/>
      <c r="R750" s="4"/>
      <c r="S750" s="4"/>
    </row>
    <row r="751" spans="1:19" hidden="1" x14ac:dyDescent="0.25">
      <c r="A751" s="31" t="s">
        <v>1342</v>
      </c>
      <c r="B751" s="6" t="s">
        <v>1429</v>
      </c>
      <c r="C751" s="4">
        <f t="shared" si="50"/>
        <v>554164.54</v>
      </c>
      <c r="D751" s="4"/>
      <c r="E751" s="4">
        <v>554164.54</v>
      </c>
      <c r="F751" s="4"/>
      <c r="G751" s="4"/>
      <c r="H751" s="4"/>
      <c r="I751" s="4"/>
      <c r="J751" s="4"/>
      <c r="K751" s="4"/>
      <c r="L751" s="1"/>
      <c r="M751" s="4"/>
      <c r="N751" s="5"/>
      <c r="O751" s="4"/>
      <c r="P751" s="4"/>
      <c r="Q751" s="4"/>
      <c r="R751" s="4"/>
      <c r="S751" s="4"/>
    </row>
    <row r="752" spans="1:19" hidden="1" x14ac:dyDescent="0.25">
      <c r="A752" s="31" t="s">
        <v>1344</v>
      </c>
      <c r="B752" s="6" t="s">
        <v>1431</v>
      </c>
      <c r="C752" s="4">
        <f t="shared" si="50"/>
        <v>789693.13</v>
      </c>
      <c r="D752" s="4"/>
      <c r="E752" s="4">
        <v>789693.13</v>
      </c>
      <c r="F752" s="4"/>
      <c r="G752" s="4"/>
      <c r="H752" s="4"/>
      <c r="I752" s="4"/>
      <c r="J752" s="4"/>
      <c r="K752" s="4"/>
      <c r="L752" s="1"/>
      <c r="M752" s="4"/>
      <c r="N752" s="5"/>
      <c r="O752" s="4"/>
      <c r="P752" s="4"/>
      <c r="Q752" s="4"/>
      <c r="R752" s="4"/>
      <c r="S752" s="4"/>
    </row>
    <row r="753" spans="1:19" hidden="1" x14ac:dyDescent="0.25">
      <c r="A753" s="31" t="s">
        <v>1346</v>
      </c>
      <c r="B753" s="6" t="s">
        <v>1433</v>
      </c>
      <c r="C753" s="4">
        <f t="shared" si="50"/>
        <v>347492.4</v>
      </c>
      <c r="D753" s="4"/>
      <c r="E753" s="4">
        <v>347492.4</v>
      </c>
      <c r="F753" s="4"/>
      <c r="G753" s="4"/>
      <c r="H753" s="4"/>
      <c r="I753" s="4"/>
      <c r="J753" s="4"/>
      <c r="K753" s="4"/>
      <c r="L753" s="1"/>
      <c r="M753" s="4"/>
      <c r="N753" s="5"/>
      <c r="O753" s="4"/>
      <c r="P753" s="4"/>
      <c r="Q753" s="4"/>
      <c r="R753" s="4"/>
      <c r="S753" s="4"/>
    </row>
    <row r="754" spans="1:19" hidden="1" x14ac:dyDescent="0.25">
      <c r="A754" s="31" t="s">
        <v>1348</v>
      </c>
      <c r="B754" s="6" t="s">
        <v>1971</v>
      </c>
      <c r="C754" s="4">
        <f t="shared" si="50"/>
        <v>20542814.739999998</v>
      </c>
      <c r="D754" s="4">
        <f>ROUNDUP(SUM(F754+G754+H754+I754+J754+K754+M754+O754+P754+Q754+R754+S754)*0.0214,2)</f>
        <v>414185.27</v>
      </c>
      <c r="E754" s="4">
        <v>774178.05</v>
      </c>
      <c r="F754" s="4"/>
      <c r="G754" s="4"/>
      <c r="H754" s="4"/>
      <c r="I754" s="4"/>
      <c r="J754" s="4"/>
      <c r="K754" s="4"/>
      <c r="L754" s="1"/>
      <c r="M754" s="4"/>
      <c r="N754" s="5" t="s">
        <v>1740</v>
      </c>
      <c r="O754" s="4">
        <v>19354451.420000002</v>
      </c>
      <c r="P754" s="4"/>
      <c r="Q754" s="4"/>
      <c r="R754" s="4"/>
      <c r="S754" s="4"/>
    </row>
    <row r="755" spans="1:19" hidden="1" x14ac:dyDescent="0.25">
      <c r="A755" s="31" t="s">
        <v>1350</v>
      </c>
      <c r="B755" s="6" t="s">
        <v>1435</v>
      </c>
      <c r="C755" s="4">
        <f t="shared" si="50"/>
        <v>160533.22</v>
      </c>
      <c r="D755" s="4"/>
      <c r="E755" s="4">
        <v>160533.22</v>
      </c>
      <c r="F755" s="4"/>
      <c r="G755" s="4"/>
      <c r="H755" s="4"/>
      <c r="I755" s="4"/>
      <c r="J755" s="4"/>
      <c r="K755" s="4"/>
      <c r="L755" s="1"/>
      <c r="M755" s="4"/>
      <c r="N755" s="5"/>
      <c r="O755" s="4"/>
      <c r="P755" s="4"/>
      <c r="Q755" s="4"/>
      <c r="R755" s="4"/>
      <c r="S755" s="4"/>
    </row>
    <row r="756" spans="1:19" hidden="1" x14ac:dyDescent="0.25">
      <c r="A756" s="31" t="s">
        <v>1352</v>
      </c>
      <c r="B756" s="6" t="s">
        <v>1437</v>
      </c>
      <c r="C756" s="4">
        <f t="shared" si="50"/>
        <v>356995.33</v>
      </c>
      <c r="D756" s="4"/>
      <c r="E756" s="4">
        <v>356995.33</v>
      </c>
      <c r="F756" s="4"/>
      <c r="G756" s="4"/>
      <c r="H756" s="4"/>
      <c r="I756" s="4"/>
      <c r="J756" s="4"/>
      <c r="K756" s="4"/>
      <c r="L756" s="1"/>
      <c r="M756" s="4"/>
      <c r="N756" s="5"/>
      <c r="O756" s="4"/>
      <c r="P756" s="4"/>
      <c r="Q756" s="4"/>
      <c r="R756" s="4"/>
      <c r="S756" s="4"/>
    </row>
    <row r="757" spans="1:19" hidden="1" x14ac:dyDescent="0.25">
      <c r="A757" s="31" t="s">
        <v>1354</v>
      </c>
      <c r="B757" s="6" t="s">
        <v>1439</v>
      </c>
      <c r="C757" s="4">
        <f t="shared" si="50"/>
        <v>984459.15</v>
      </c>
      <c r="D757" s="4"/>
      <c r="E757" s="4">
        <v>984459.15</v>
      </c>
      <c r="F757" s="4"/>
      <c r="G757" s="4"/>
      <c r="H757" s="4"/>
      <c r="I757" s="4"/>
      <c r="J757" s="4"/>
      <c r="K757" s="4"/>
      <c r="L757" s="1"/>
      <c r="M757" s="4"/>
      <c r="N757" s="5"/>
      <c r="O757" s="4"/>
      <c r="P757" s="4"/>
      <c r="Q757" s="4"/>
      <c r="R757" s="4"/>
      <c r="S757" s="4"/>
    </row>
    <row r="758" spans="1:19" hidden="1" x14ac:dyDescent="0.25">
      <c r="A758" s="31" t="s">
        <v>1356</v>
      </c>
      <c r="B758" s="6" t="s">
        <v>1441</v>
      </c>
      <c r="C758" s="4">
        <f t="shared" si="50"/>
        <v>352696.55</v>
      </c>
      <c r="D758" s="4"/>
      <c r="E758" s="4">
        <v>352696.55</v>
      </c>
      <c r="F758" s="4"/>
      <c r="G758" s="4"/>
      <c r="H758" s="4"/>
      <c r="I758" s="4"/>
      <c r="J758" s="4"/>
      <c r="K758" s="4"/>
      <c r="L758" s="1"/>
      <c r="M758" s="4"/>
      <c r="N758" s="5"/>
      <c r="O758" s="4"/>
      <c r="P758" s="4"/>
      <c r="Q758" s="4"/>
      <c r="R758" s="4"/>
      <c r="S758" s="4"/>
    </row>
    <row r="759" spans="1:19" hidden="1" x14ac:dyDescent="0.25">
      <c r="A759" s="31" t="s">
        <v>1358</v>
      </c>
      <c r="B759" s="6" t="s">
        <v>1443</v>
      </c>
      <c r="C759" s="4">
        <f t="shared" si="50"/>
        <v>185376.92</v>
      </c>
      <c r="D759" s="4"/>
      <c r="E759" s="4">
        <v>185376.92</v>
      </c>
      <c r="F759" s="4"/>
      <c r="G759" s="4"/>
      <c r="H759" s="4"/>
      <c r="I759" s="4"/>
      <c r="J759" s="4"/>
      <c r="K759" s="4"/>
      <c r="L759" s="1"/>
      <c r="M759" s="4"/>
      <c r="N759" s="5"/>
      <c r="O759" s="4"/>
      <c r="P759" s="4"/>
      <c r="Q759" s="4"/>
      <c r="R759" s="4"/>
      <c r="S759" s="4"/>
    </row>
    <row r="760" spans="1:19" hidden="1" x14ac:dyDescent="0.25">
      <c r="A760" s="31" t="s">
        <v>1360</v>
      </c>
      <c r="B760" s="6" t="s">
        <v>1445</v>
      </c>
      <c r="C760" s="4">
        <f t="shared" si="50"/>
        <v>304104.53999999998</v>
      </c>
      <c r="D760" s="4"/>
      <c r="E760" s="4">
        <v>304104.53999999998</v>
      </c>
      <c r="F760" s="4"/>
      <c r="G760" s="4"/>
      <c r="H760" s="4"/>
      <c r="I760" s="4"/>
      <c r="J760" s="4"/>
      <c r="K760" s="4"/>
      <c r="L760" s="1"/>
      <c r="M760" s="4"/>
      <c r="N760" s="5"/>
      <c r="O760" s="4"/>
      <c r="P760" s="4"/>
      <c r="Q760" s="4"/>
      <c r="R760" s="4"/>
      <c r="S760" s="4"/>
    </row>
    <row r="761" spans="1:19" hidden="1" x14ac:dyDescent="0.25">
      <c r="A761" s="31" t="s">
        <v>1362</v>
      </c>
      <c r="B761" s="6" t="s">
        <v>1447</v>
      </c>
      <c r="C761" s="4">
        <f t="shared" si="50"/>
        <v>168152.75</v>
      </c>
      <c r="D761" s="4"/>
      <c r="E761" s="4">
        <v>168152.75</v>
      </c>
      <c r="F761" s="4"/>
      <c r="G761" s="4"/>
      <c r="H761" s="4"/>
      <c r="I761" s="4"/>
      <c r="J761" s="4"/>
      <c r="K761" s="4"/>
      <c r="L761" s="1"/>
      <c r="M761" s="4"/>
      <c r="N761" s="5"/>
      <c r="O761" s="4"/>
      <c r="P761" s="4"/>
      <c r="Q761" s="4"/>
      <c r="R761" s="4"/>
      <c r="S761" s="4"/>
    </row>
    <row r="762" spans="1:19" hidden="1" x14ac:dyDescent="0.25">
      <c r="A762" s="31" t="s">
        <v>1364</v>
      </c>
      <c r="B762" s="6" t="s">
        <v>1449</v>
      </c>
      <c r="C762" s="4">
        <f t="shared" si="50"/>
        <v>111256.44</v>
      </c>
      <c r="D762" s="4"/>
      <c r="E762" s="4">
        <v>111256.43999999999</v>
      </c>
      <c r="F762" s="4"/>
      <c r="G762" s="4"/>
      <c r="H762" s="4"/>
      <c r="I762" s="4"/>
      <c r="J762" s="4"/>
      <c r="K762" s="4"/>
      <c r="L762" s="1"/>
      <c r="M762" s="4"/>
      <c r="N762" s="5"/>
      <c r="O762" s="4"/>
      <c r="P762" s="4"/>
      <c r="Q762" s="4"/>
      <c r="R762" s="4"/>
      <c r="S762" s="4"/>
    </row>
    <row r="763" spans="1:19" hidden="1" x14ac:dyDescent="0.25">
      <c r="A763" s="31" t="s">
        <v>1366</v>
      </c>
      <c r="B763" s="6" t="s">
        <v>1451</v>
      </c>
      <c r="C763" s="4">
        <f t="shared" si="50"/>
        <v>109647.59</v>
      </c>
      <c r="D763" s="4"/>
      <c r="E763" s="4">
        <v>109647.59</v>
      </c>
      <c r="F763" s="4"/>
      <c r="G763" s="4"/>
      <c r="H763" s="4"/>
      <c r="I763" s="4"/>
      <c r="J763" s="4"/>
      <c r="K763" s="4"/>
      <c r="L763" s="1"/>
      <c r="M763" s="4"/>
      <c r="N763" s="5"/>
      <c r="O763" s="4"/>
      <c r="P763" s="4"/>
      <c r="Q763" s="4"/>
      <c r="R763" s="4"/>
      <c r="S763" s="4"/>
    </row>
    <row r="764" spans="1:19" hidden="1" x14ac:dyDescent="0.25">
      <c r="A764" s="31" t="s">
        <v>1368</v>
      </c>
      <c r="B764" s="6" t="s">
        <v>1453</v>
      </c>
      <c r="C764" s="4">
        <f t="shared" si="50"/>
        <v>220893.85</v>
      </c>
      <c r="D764" s="4"/>
      <c r="E764" s="4">
        <v>220893.85</v>
      </c>
      <c r="F764" s="4"/>
      <c r="G764" s="4"/>
      <c r="H764" s="4"/>
      <c r="I764" s="4"/>
      <c r="J764" s="4"/>
      <c r="K764" s="4"/>
      <c r="L764" s="1"/>
      <c r="M764" s="4"/>
      <c r="N764" s="5"/>
      <c r="O764" s="4"/>
      <c r="P764" s="4"/>
      <c r="Q764" s="4"/>
      <c r="R764" s="4"/>
      <c r="S764" s="4"/>
    </row>
    <row r="765" spans="1:19" hidden="1" x14ac:dyDescent="0.25">
      <c r="A765" s="31" t="s">
        <v>1370</v>
      </c>
      <c r="B765" s="6" t="s">
        <v>1455</v>
      </c>
      <c r="C765" s="4">
        <f t="shared" si="50"/>
        <v>187383.24</v>
      </c>
      <c r="D765" s="4"/>
      <c r="E765" s="4">
        <v>187383.24</v>
      </c>
      <c r="F765" s="4"/>
      <c r="G765" s="4"/>
      <c r="H765" s="4"/>
      <c r="I765" s="4"/>
      <c r="J765" s="4"/>
      <c r="K765" s="4"/>
      <c r="L765" s="1"/>
      <c r="M765" s="4"/>
      <c r="N765" s="5"/>
      <c r="O765" s="4"/>
      <c r="P765" s="4"/>
      <c r="Q765" s="4"/>
      <c r="R765" s="4"/>
      <c r="S765" s="4"/>
    </row>
    <row r="766" spans="1:19" hidden="1" x14ac:dyDescent="0.25">
      <c r="A766" s="31" t="s">
        <v>1372</v>
      </c>
      <c r="B766" s="6" t="s">
        <v>1457</v>
      </c>
      <c r="C766" s="4">
        <f t="shared" si="50"/>
        <v>215912.02</v>
      </c>
      <c r="D766" s="4"/>
      <c r="E766" s="4">
        <v>215912.02</v>
      </c>
      <c r="F766" s="4"/>
      <c r="G766" s="4"/>
      <c r="H766" s="4"/>
      <c r="I766" s="4"/>
      <c r="J766" s="4"/>
      <c r="K766" s="4"/>
      <c r="L766" s="1"/>
      <c r="M766" s="4"/>
      <c r="N766" s="5"/>
      <c r="O766" s="4"/>
      <c r="P766" s="4"/>
      <c r="Q766" s="4"/>
      <c r="R766" s="4"/>
      <c r="S766" s="4"/>
    </row>
    <row r="767" spans="1:19" hidden="1" x14ac:dyDescent="0.25">
      <c r="A767" s="31" t="s">
        <v>1374</v>
      </c>
      <c r="B767" s="6" t="s">
        <v>1459</v>
      </c>
      <c r="C767" s="4">
        <f t="shared" si="50"/>
        <v>92234.16</v>
      </c>
      <c r="D767" s="4"/>
      <c r="E767" s="4">
        <v>92234.159999999989</v>
      </c>
      <c r="F767" s="4"/>
      <c r="G767" s="4"/>
      <c r="H767" s="4"/>
      <c r="I767" s="4"/>
      <c r="J767" s="4"/>
      <c r="K767" s="4"/>
      <c r="L767" s="1"/>
      <c r="M767" s="4"/>
      <c r="N767" s="5"/>
      <c r="O767" s="4"/>
      <c r="P767" s="4"/>
      <c r="Q767" s="4"/>
      <c r="R767" s="4"/>
      <c r="S767" s="4"/>
    </row>
    <row r="768" spans="1:19" hidden="1" x14ac:dyDescent="0.25">
      <c r="A768" s="31" t="s">
        <v>1376</v>
      </c>
      <c r="B768" s="6" t="s">
        <v>1461</v>
      </c>
      <c r="C768" s="4">
        <f t="shared" si="50"/>
        <v>1871762.96</v>
      </c>
      <c r="D768" s="4"/>
      <c r="E768" s="4">
        <v>1871762.96</v>
      </c>
      <c r="F768" s="4"/>
      <c r="G768" s="4"/>
      <c r="H768" s="4"/>
      <c r="I768" s="4"/>
      <c r="J768" s="4"/>
      <c r="K768" s="4"/>
      <c r="L768" s="1"/>
      <c r="M768" s="4"/>
      <c r="N768" s="5"/>
      <c r="O768" s="4"/>
      <c r="P768" s="4"/>
      <c r="Q768" s="4"/>
      <c r="R768" s="4"/>
      <c r="S768" s="4"/>
    </row>
    <row r="769" spans="1:19" hidden="1" x14ac:dyDescent="0.25">
      <c r="A769" s="31" t="s">
        <v>1378</v>
      </c>
      <c r="B769" s="6" t="s">
        <v>1463</v>
      </c>
      <c r="C769" s="4">
        <f t="shared" si="50"/>
        <v>795312.4</v>
      </c>
      <c r="D769" s="4"/>
      <c r="E769" s="4">
        <v>795312.4</v>
      </c>
      <c r="F769" s="4"/>
      <c r="G769" s="4"/>
      <c r="H769" s="4"/>
      <c r="I769" s="4"/>
      <c r="J769" s="4"/>
      <c r="K769" s="4"/>
      <c r="L769" s="1"/>
      <c r="M769" s="4"/>
      <c r="N769" s="5"/>
      <c r="O769" s="4"/>
      <c r="P769" s="4"/>
      <c r="Q769" s="4"/>
      <c r="R769" s="4"/>
      <c r="S769" s="4"/>
    </row>
    <row r="770" spans="1:19" hidden="1" x14ac:dyDescent="0.25">
      <c r="A770" s="31" t="s">
        <v>1380</v>
      </c>
      <c r="B770" s="6" t="s">
        <v>1465</v>
      </c>
      <c r="C770" s="4">
        <f t="shared" si="50"/>
        <v>253292.08</v>
      </c>
      <c r="D770" s="4"/>
      <c r="E770" s="4">
        <v>253292.08</v>
      </c>
      <c r="F770" s="4"/>
      <c r="G770" s="4"/>
      <c r="H770" s="4"/>
      <c r="I770" s="4"/>
      <c r="J770" s="4"/>
      <c r="K770" s="4"/>
      <c r="L770" s="1"/>
      <c r="M770" s="4"/>
      <c r="N770" s="5"/>
      <c r="O770" s="4"/>
      <c r="P770" s="4"/>
      <c r="Q770" s="4"/>
      <c r="R770" s="4"/>
      <c r="S770" s="4"/>
    </row>
    <row r="771" spans="1:19" hidden="1" x14ac:dyDescent="0.25">
      <c r="A771" s="31" t="s">
        <v>1382</v>
      </c>
      <c r="B771" s="6" t="s">
        <v>1467</v>
      </c>
      <c r="C771" s="4">
        <f t="shared" si="50"/>
        <v>1099485.1599999999</v>
      </c>
      <c r="D771" s="4"/>
      <c r="E771" s="4">
        <v>1099485.1599999999</v>
      </c>
      <c r="F771" s="4"/>
      <c r="G771" s="4"/>
      <c r="H771" s="4"/>
      <c r="I771" s="4"/>
      <c r="J771" s="4"/>
      <c r="K771" s="4"/>
      <c r="L771" s="1"/>
      <c r="M771" s="4"/>
      <c r="N771" s="5"/>
      <c r="O771" s="4"/>
      <c r="P771" s="4"/>
      <c r="Q771" s="4"/>
      <c r="R771" s="4"/>
      <c r="S771" s="4"/>
    </row>
    <row r="772" spans="1:19" hidden="1" x14ac:dyDescent="0.25">
      <c r="A772" s="31" t="s">
        <v>1384</v>
      </c>
      <c r="B772" s="6" t="s">
        <v>1469</v>
      </c>
      <c r="C772" s="4">
        <f t="shared" si="50"/>
        <v>655625.77</v>
      </c>
      <c r="D772" s="4"/>
      <c r="E772" s="4">
        <v>655625.77</v>
      </c>
      <c r="F772" s="4"/>
      <c r="G772" s="4"/>
      <c r="H772" s="4"/>
      <c r="I772" s="4"/>
      <c r="J772" s="4"/>
      <c r="K772" s="4"/>
      <c r="L772" s="1"/>
      <c r="M772" s="4"/>
      <c r="N772" s="5"/>
      <c r="O772" s="4"/>
      <c r="P772" s="4"/>
      <c r="Q772" s="4"/>
      <c r="R772" s="4"/>
      <c r="S772" s="4"/>
    </row>
    <row r="773" spans="1:19" hidden="1" x14ac:dyDescent="0.25">
      <c r="A773" s="31" t="s">
        <v>1386</v>
      </c>
      <c r="B773" s="6" t="s">
        <v>1471</v>
      </c>
      <c r="C773" s="4">
        <f t="shared" si="50"/>
        <v>349416.58</v>
      </c>
      <c r="D773" s="4"/>
      <c r="E773" s="4">
        <v>349416.58</v>
      </c>
      <c r="F773" s="4"/>
      <c r="G773" s="4"/>
      <c r="H773" s="4"/>
      <c r="I773" s="4"/>
      <c r="J773" s="4"/>
      <c r="K773" s="4"/>
      <c r="L773" s="1"/>
      <c r="M773" s="4"/>
      <c r="N773" s="5"/>
      <c r="O773" s="4"/>
      <c r="P773" s="4"/>
      <c r="Q773" s="4"/>
      <c r="R773" s="4"/>
      <c r="S773" s="4"/>
    </row>
    <row r="774" spans="1:19" hidden="1" x14ac:dyDescent="0.25">
      <c r="A774" s="31" t="s">
        <v>1388</v>
      </c>
      <c r="B774" s="6" t="s">
        <v>1473</v>
      </c>
      <c r="C774" s="4">
        <f t="shared" si="50"/>
        <v>1291404.29</v>
      </c>
      <c r="D774" s="4"/>
      <c r="E774" s="4">
        <v>1291404.29</v>
      </c>
      <c r="F774" s="4"/>
      <c r="G774" s="4"/>
      <c r="H774" s="4"/>
      <c r="I774" s="4"/>
      <c r="J774" s="4"/>
      <c r="K774" s="4"/>
      <c r="L774" s="1"/>
      <c r="M774" s="4"/>
      <c r="N774" s="5"/>
      <c r="O774" s="4"/>
      <c r="P774" s="4"/>
      <c r="Q774" s="4"/>
      <c r="R774" s="4"/>
      <c r="S774" s="4"/>
    </row>
    <row r="775" spans="1:19" hidden="1" x14ac:dyDescent="0.25">
      <c r="A775" s="31" t="s">
        <v>1390</v>
      </c>
      <c r="B775" s="6" t="s">
        <v>1475</v>
      </c>
      <c r="C775" s="4">
        <f t="shared" si="50"/>
        <v>269332.42</v>
      </c>
      <c r="D775" s="4"/>
      <c r="E775" s="4">
        <v>269332.42</v>
      </c>
      <c r="F775" s="4"/>
      <c r="G775" s="4"/>
      <c r="H775" s="4"/>
      <c r="I775" s="4"/>
      <c r="J775" s="4"/>
      <c r="K775" s="4"/>
      <c r="L775" s="1"/>
      <c r="M775" s="4"/>
      <c r="N775" s="5"/>
      <c r="O775" s="4"/>
      <c r="P775" s="4"/>
      <c r="Q775" s="4"/>
      <c r="R775" s="4"/>
      <c r="S775" s="4"/>
    </row>
    <row r="776" spans="1:19" hidden="1" x14ac:dyDescent="0.25">
      <c r="A776" s="31" t="s">
        <v>1392</v>
      </c>
      <c r="B776" s="6" t="s">
        <v>1477</v>
      </c>
      <c r="C776" s="4">
        <f t="shared" si="50"/>
        <v>68737.460000000006</v>
      </c>
      <c r="D776" s="4"/>
      <c r="E776" s="4">
        <v>68737.460000000006</v>
      </c>
      <c r="F776" s="4"/>
      <c r="G776" s="4"/>
      <c r="H776" s="4"/>
      <c r="I776" s="4"/>
      <c r="J776" s="4"/>
      <c r="K776" s="4"/>
      <c r="L776" s="1"/>
      <c r="M776" s="4"/>
      <c r="N776" s="5"/>
      <c r="O776" s="4"/>
      <c r="P776" s="4"/>
      <c r="Q776" s="4"/>
      <c r="R776" s="4"/>
      <c r="S776" s="4"/>
    </row>
    <row r="777" spans="1:19" hidden="1" x14ac:dyDescent="0.25">
      <c r="A777" s="31" t="s">
        <v>1394</v>
      </c>
      <c r="B777" s="6" t="s">
        <v>1479</v>
      </c>
      <c r="C777" s="4">
        <f t="shared" si="50"/>
        <v>574825.35</v>
      </c>
      <c r="D777" s="4"/>
      <c r="E777" s="4">
        <v>574825.35</v>
      </c>
      <c r="F777" s="4"/>
      <c r="G777" s="4"/>
      <c r="H777" s="4"/>
      <c r="I777" s="4"/>
      <c r="J777" s="4"/>
      <c r="K777" s="4"/>
      <c r="L777" s="1"/>
      <c r="M777" s="4"/>
      <c r="N777" s="5"/>
      <c r="O777" s="4"/>
      <c r="P777" s="4"/>
      <c r="Q777" s="4"/>
      <c r="R777" s="4"/>
      <c r="S777" s="4"/>
    </row>
    <row r="778" spans="1:19" hidden="1" x14ac:dyDescent="0.25">
      <c r="A778" s="31" t="s">
        <v>1396</v>
      </c>
      <c r="B778" s="6" t="s">
        <v>1481</v>
      </c>
      <c r="C778" s="4">
        <f t="shared" ref="C778:C809" si="51">ROUNDUP(SUM(D778+E778+F778+G778+H778+I778+J778+K778+M778+O778+P778+Q778+R778+S778),2)</f>
        <v>212240.04</v>
      </c>
      <c r="D778" s="4"/>
      <c r="E778" s="4">
        <v>212240.04</v>
      </c>
      <c r="F778" s="4"/>
      <c r="G778" s="4"/>
      <c r="H778" s="4"/>
      <c r="I778" s="4"/>
      <c r="J778" s="4"/>
      <c r="K778" s="4"/>
      <c r="L778" s="1"/>
      <c r="M778" s="4"/>
      <c r="N778" s="5"/>
      <c r="O778" s="4"/>
      <c r="P778" s="4"/>
      <c r="Q778" s="4"/>
      <c r="R778" s="4"/>
      <c r="S778" s="4"/>
    </row>
    <row r="779" spans="1:19" hidden="1" x14ac:dyDescent="0.25">
      <c r="A779" s="31" t="s">
        <v>1397</v>
      </c>
      <c r="B779" s="6" t="s">
        <v>1483</v>
      </c>
      <c r="C779" s="4">
        <f t="shared" si="51"/>
        <v>219991.98</v>
      </c>
      <c r="D779" s="4"/>
      <c r="E779" s="4">
        <v>219991.98</v>
      </c>
      <c r="F779" s="4"/>
      <c r="G779" s="4"/>
      <c r="H779" s="4"/>
      <c r="I779" s="4"/>
      <c r="J779" s="4"/>
      <c r="K779" s="4"/>
      <c r="L779" s="1"/>
      <c r="M779" s="4"/>
      <c r="N779" s="5"/>
      <c r="O779" s="4"/>
      <c r="P779" s="4"/>
      <c r="Q779" s="4"/>
      <c r="R779" s="4"/>
      <c r="S779" s="4"/>
    </row>
    <row r="780" spans="1:19" hidden="1" x14ac:dyDescent="0.25">
      <c r="A780" s="31" t="s">
        <v>1399</v>
      </c>
      <c r="B780" s="6" t="s">
        <v>1485</v>
      </c>
      <c r="C780" s="4">
        <f t="shared" si="51"/>
        <v>223582.36</v>
      </c>
      <c r="D780" s="4"/>
      <c r="E780" s="4">
        <v>223582.36</v>
      </c>
      <c r="F780" s="4"/>
      <c r="G780" s="4"/>
      <c r="H780" s="4"/>
      <c r="I780" s="4"/>
      <c r="J780" s="4"/>
      <c r="K780" s="4"/>
      <c r="L780" s="1"/>
      <c r="M780" s="4"/>
      <c r="N780" s="5"/>
      <c r="O780" s="4"/>
      <c r="P780" s="4"/>
      <c r="Q780" s="4"/>
      <c r="R780" s="4"/>
      <c r="S780" s="4"/>
    </row>
    <row r="781" spans="1:19" hidden="1" x14ac:dyDescent="0.25">
      <c r="A781" s="31" t="s">
        <v>1401</v>
      </c>
      <c r="B781" s="6" t="s">
        <v>1487</v>
      </c>
      <c r="C781" s="4">
        <f t="shared" si="51"/>
        <v>304774.03999999998</v>
      </c>
      <c r="D781" s="4"/>
      <c r="E781" s="4">
        <v>304774.03999999998</v>
      </c>
      <c r="F781" s="4"/>
      <c r="G781" s="4"/>
      <c r="H781" s="4"/>
      <c r="I781" s="4"/>
      <c r="J781" s="4"/>
      <c r="K781" s="4"/>
      <c r="L781" s="1"/>
      <c r="M781" s="4"/>
      <c r="N781" s="5"/>
      <c r="O781" s="4"/>
      <c r="P781" s="4"/>
      <c r="Q781" s="4"/>
      <c r="R781" s="4"/>
      <c r="S781" s="4"/>
    </row>
    <row r="782" spans="1:19" hidden="1" x14ac:dyDescent="0.25">
      <c r="A782" s="31" t="s">
        <v>1864</v>
      </c>
      <c r="B782" s="6" t="s">
        <v>1489</v>
      </c>
      <c r="C782" s="4">
        <f t="shared" si="51"/>
        <v>489098.83</v>
      </c>
      <c r="D782" s="4"/>
      <c r="E782" s="4">
        <v>489098.83</v>
      </c>
      <c r="F782" s="4"/>
      <c r="G782" s="4"/>
      <c r="H782" s="4"/>
      <c r="I782" s="4"/>
      <c r="J782" s="4"/>
      <c r="K782" s="4"/>
      <c r="L782" s="1"/>
      <c r="M782" s="4"/>
      <c r="N782" s="5"/>
      <c r="O782" s="4"/>
      <c r="P782" s="4"/>
      <c r="Q782" s="4"/>
      <c r="R782" s="4"/>
      <c r="S782" s="4"/>
    </row>
    <row r="783" spans="1:19" hidden="1" x14ac:dyDescent="0.25">
      <c r="A783" s="31" t="s">
        <v>1865</v>
      </c>
      <c r="B783" s="6" t="s">
        <v>1491</v>
      </c>
      <c r="C783" s="4">
        <f t="shared" si="51"/>
        <v>694888.13</v>
      </c>
      <c r="D783" s="4"/>
      <c r="E783" s="4">
        <v>694888.13</v>
      </c>
      <c r="F783" s="4"/>
      <c r="G783" s="4"/>
      <c r="H783" s="4"/>
      <c r="I783" s="4"/>
      <c r="J783" s="4"/>
      <c r="K783" s="4"/>
      <c r="L783" s="1"/>
      <c r="M783" s="4"/>
      <c r="N783" s="5"/>
      <c r="O783" s="4"/>
      <c r="P783" s="4"/>
      <c r="Q783" s="4"/>
      <c r="R783" s="4"/>
      <c r="S783" s="4"/>
    </row>
    <row r="784" spans="1:19" hidden="1" x14ac:dyDescent="0.25">
      <c r="A784" s="31" t="s">
        <v>1866</v>
      </c>
      <c r="B784" s="6" t="s">
        <v>1493</v>
      </c>
      <c r="C784" s="4">
        <f t="shared" si="51"/>
        <v>2562699.71</v>
      </c>
      <c r="D784" s="4"/>
      <c r="E784" s="4">
        <v>2562699.71</v>
      </c>
      <c r="F784" s="4"/>
      <c r="G784" s="4"/>
      <c r="H784" s="4"/>
      <c r="I784" s="4"/>
      <c r="J784" s="4"/>
      <c r="K784" s="4"/>
      <c r="L784" s="1"/>
      <c r="M784" s="4"/>
      <c r="N784" s="5"/>
      <c r="O784" s="4"/>
      <c r="P784" s="4"/>
      <c r="Q784" s="4"/>
      <c r="R784" s="4"/>
      <c r="S784" s="4"/>
    </row>
    <row r="785" spans="1:19" hidden="1" x14ac:dyDescent="0.25">
      <c r="A785" s="31" t="s">
        <v>1867</v>
      </c>
      <c r="B785" s="6" t="s">
        <v>1495</v>
      </c>
      <c r="C785" s="4">
        <f t="shared" si="51"/>
        <v>539543.56000000006</v>
      </c>
      <c r="D785" s="4"/>
      <c r="E785" s="4">
        <v>539543.56000000006</v>
      </c>
      <c r="F785" s="4"/>
      <c r="G785" s="4"/>
      <c r="H785" s="4"/>
      <c r="I785" s="4"/>
      <c r="J785" s="4"/>
      <c r="K785" s="4"/>
      <c r="L785" s="1"/>
      <c r="M785" s="4"/>
      <c r="N785" s="5"/>
      <c r="O785" s="4"/>
      <c r="P785" s="4"/>
      <c r="Q785" s="4"/>
      <c r="R785" s="4"/>
      <c r="S785" s="4"/>
    </row>
    <row r="786" spans="1:19" hidden="1" x14ac:dyDescent="0.25">
      <c r="A786" s="31" t="s">
        <v>1868</v>
      </c>
      <c r="B786" s="6" t="s">
        <v>1496</v>
      </c>
      <c r="C786" s="4">
        <f t="shared" si="51"/>
        <v>304175.37</v>
      </c>
      <c r="D786" s="4"/>
      <c r="E786" s="4">
        <v>304175.37</v>
      </c>
      <c r="F786" s="4"/>
      <c r="G786" s="4"/>
      <c r="H786" s="4"/>
      <c r="I786" s="4"/>
      <c r="J786" s="4"/>
      <c r="K786" s="4"/>
      <c r="L786" s="1"/>
      <c r="M786" s="4"/>
      <c r="N786" s="5"/>
      <c r="O786" s="4"/>
      <c r="P786" s="4"/>
      <c r="Q786" s="4"/>
      <c r="R786" s="4"/>
      <c r="S786" s="4"/>
    </row>
    <row r="787" spans="1:19" hidden="1" x14ac:dyDescent="0.25">
      <c r="A787" s="31" t="s">
        <v>1869</v>
      </c>
      <c r="B787" s="6" t="s">
        <v>1497</v>
      </c>
      <c r="C787" s="4">
        <f t="shared" si="51"/>
        <v>271386.01</v>
      </c>
      <c r="D787" s="4"/>
      <c r="E787" s="4">
        <v>271386.01</v>
      </c>
      <c r="F787" s="4"/>
      <c r="G787" s="4"/>
      <c r="H787" s="4"/>
      <c r="I787" s="4"/>
      <c r="J787" s="4"/>
      <c r="K787" s="4"/>
      <c r="L787" s="1"/>
      <c r="M787" s="4"/>
      <c r="N787" s="5"/>
      <c r="O787" s="4"/>
      <c r="P787" s="4"/>
      <c r="Q787" s="4"/>
      <c r="R787" s="4"/>
      <c r="S787" s="4"/>
    </row>
    <row r="788" spans="1:19" hidden="1" x14ac:dyDescent="0.25">
      <c r="A788" s="31" t="s">
        <v>1870</v>
      </c>
      <c r="B788" s="6" t="s">
        <v>1499</v>
      </c>
      <c r="C788" s="4">
        <f t="shared" si="51"/>
        <v>339385.51</v>
      </c>
      <c r="D788" s="4"/>
      <c r="E788" s="4">
        <v>339385.51</v>
      </c>
      <c r="F788" s="4"/>
      <c r="G788" s="4"/>
      <c r="H788" s="4"/>
      <c r="I788" s="4"/>
      <c r="J788" s="4"/>
      <c r="K788" s="4"/>
      <c r="L788" s="1"/>
      <c r="M788" s="4"/>
      <c r="N788" s="5"/>
      <c r="O788" s="4"/>
      <c r="P788" s="4"/>
      <c r="Q788" s="4"/>
      <c r="R788" s="4"/>
      <c r="S788" s="4"/>
    </row>
    <row r="789" spans="1:19" hidden="1" x14ac:dyDescent="0.25">
      <c r="A789" s="31" t="s">
        <v>1871</v>
      </c>
      <c r="B789" s="6" t="s">
        <v>1500</v>
      </c>
      <c r="C789" s="4">
        <f t="shared" si="51"/>
        <v>347355.05</v>
      </c>
      <c r="D789" s="4"/>
      <c r="E789" s="4">
        <v>347355.05</v>
      </c>
      <c r="F789" s="4"/>
      <c r="G789" s="4"/>
      <c r="H789" s="4"/>
      <c r="I789" s="4"/>
      <c r="J789" s="4"/>
      <c r="K789" s="4"/>
      <c r="L789" s="1"/>
      <c r="M789" s="4"/>
      <c r="N789" s="5"/>
      <c r="O789" s="4"/>
      <c r="P789" s="4"/>
      <c r="Q789" s="4"/>
      <c r="R789" s="4"/>
      <c r="S789" s="4"/>
    </row>
    <row r="790" spans="1:19" hidden="1" x14ac:dyDescent="0.25">
      <c r="A790" s="31" t="s">
        <v>1411</v>
      </c>
      <c r="B790" s="6" t="s">
        <v>1502</v>
      </c>
      <c r="C790" s="4">
        <f t="shared" si="51"/>
        <v>285807.87</v>
      </c>
      <c r="D790" s="4"/>
      <c r="E790" s="4">
        <v>285807.87</v>
      </c>
      <c r="F790" s="4"/>
      <c r="G790" s="4"/>
      <c r="H790" s="4"/>
      <c r="I790" s="4"/>
      <c r="J790" s="4"/>
      <c r="K790" s="4"/>
      <c r="L790" s="1"/>
      <c r="M790" s="4"/>
      <c r="N790" s="5"/>
      <c r="O790" s="4"/>
      <c r="P790" s="4"/>
      <c r="Q790" s="4"/>
      <c r="R790" s="4"/>
      <c r="S790" s="4"/>
    </row>
    <row r="791" spans="1:19" hidden="1" x14ac:dyDescent="0.25">
      <c r="A791" s="31" t="s">
        <v>1413</v>
      </c>
      <c r="B791" s="6" t="s">
        <v>1504</v>
      </c>
      <c r="C791" s="4">
        <f t="shared" si="51"/>
        <v>275153.18</v>
      </c>
      <c r="D791" s="4"/>
      <c r="E791" s="4">
        <v>275153.18</v>
      </c>
      <c r="F791" s="4"/>
      <c r="G791" s="4"/>
      <c r="H791" s="4"/>
      <c r="I791" s="4"/>
      <c r="J791" s="4"/>
      <c r="K791" s="4"/>
      <c r="L791" s="1"/>
      <c r="M791" s="4"/>
      <c r="N791" s="5"/>
      <c r="O791" s="4"/>
      <c r="P791" s="4"/>
      <c r="Q791" s="4"/>
      <c r="R791" s="4"/>
      <c r="S791" s="4"/>
    </row>
    <row r="792" spans="1:19" hidden="1" x14ac:dyDescent="0.25">
      <c r="A792" s="31" t="s">
        <v>1414</v>
      </c>
      <c r="B792" s="6" t="s">
        <v>1506</v>
      </c>
      <c r="C792" s="4">
        <f t="shared" si="51"/>
        <v>647149.34</v>
      </c>
      <c r="D792" s="4"/>
      <c r="E792" s="4">
        <v>647149.34</v>
      </c>
      <c r="F792" s="4"/>
      <c r="G792" s="4"/>
      <c r="H792" s="4"/>
      <c r="I792" s="4"/>
      <c r="J792" s="4"/>
      <c r="K792" s="4"/>
      <c r="L792" s="1"/>
      <c r="M792" s="4"/>
      <c r="N792" s="5"/>
      <c r="O792" s="4"/>
      <c r="P792" s="4"/>
      <c r="Q792" s="4"/>
      <c r="R792" s="4"/>
      <c r="S792" s="4"/>
    </row>
    <row r="793" spans="1:19" hidden="1" x14ac:dyDescent="0.25">
      <c r="A793" s="31" t="s">
        <v>1416</v>
      </c>
      <c r="B793" s="6" t="s">
        <v>1508</v>
      </c>
      <c r="C793" s="4">
        <f t="shared" si="51"/>
        <v>205766.55</v>
      </c>
      <c r="D793" s="4"/>
      <c r="E793" s="4">
        <v>205766.55000000002</v>
      </c>
      <c r="F793" s="4"/>
      <c r="G793" s="4"/>
      <c r="H793" s="4"/>
      <c r="I793" s="4"/>
      <c r="J793" s="4"/>
      <c r="K793" s="4"/>
      <c r="L793" s="1"/>
      <c r="M793" s="4"/>
      <c r="N793" s="5"/>
      <c r="O793" s="4"/>
      <c r="P793" s="4"/>
      <c r="Q793" s="4"/>
      <c r="R793" s="4"/>
      <c r="S793" s="4"/>
    </row>
    <row r="794" spans="1:19" hidden="1" x14ac:dyDescent="0.25">
      <c r="A794" s="31" t="s">
        <v>1418</v>
      </c>
      <c r="B794" s="6" t="s">
        <v>1510</v>
      </c>
      <c r="C794" s="4">
        <f t="shared" si="51"/>
        <v>647149.34</v>
      </c>
      <c r="D794" s="4"/>
      <c r="E794" s="4">
        <v>647149.34</v>
      </c>
      <c r="F794" s="4"/>
      <c r="G794" s="4"/>
      <c r="H794" s="4"/>
      <c r="I794" s="4"/>
      <c r="J794" s="4"/>
      <c r="K794" s="4"/>
      <c r="L794" s="1"/>
      <c r="M794" s="4"/>
      <c r="N794" s="5"/>
      <c r="O794" s="4"/>
      <c r="P794" s="4"/>
      <c r="Q794" s="4"/>
      <c r="R794" s="4"/>
      <c r="S794" s="4"/>
    </row>
    <row r="795" spans="1:19" hidden="1" x14ac:dyDescent="0.25">
      <c r="A795" s="31" t="s">
        <v>1420</v>
      </c>
      <c r="B795" s="6" t="s">
        <v>1512</v>
      </c>
      <c r="C795" s="4">
        <f t="shared" si="51"/>
        <v>205766.55</v>
      </c>
      <c r="D795" s="4"/>
      <c r="E795" s="4">
        <v>205766.55000000002</v>
      </c>
      <c r="F795" s="4"/>
      <c r="G795" s="4"/>
      <c r="H795" s="4"/>
      <c r="I795" s="4"/>
      <c r="J795" s="4"/>
      <c r="K795" s="4"/>
      <c r="L795" s="1"/>
      <c r="M795" s="4"/>
      <c r="N795" s="5"/>
      <c r="O795" s="4"/>
      <c r="P795" s="4"/>
      <c r="Q795" s="4"/>
      <c r="R795" s="4"/>
      <c r="S795" s="4"/>
    </row>
    <row r="796" spans="1:19" hidden="1" x14ac:dyDescent="0.25">
      <c r="A796" s="31" t="s">
        <v>1422</v>
      </c>
      <c r="B796" s="6" t="s">
        <v>1514</v>
      </c>
      <c r="C796" s="4">
        <f t="shared" si="51"/>
        <v>291309.5</v>
      </c>
      <c r="D796" s="4"/>
      <c r="E796" s="4">
        <v>291309.5</v>
      </c>
      <c r="F796" s="4"/>
      <c r="G796" s="4"/>
      <c r="H796" s="4"/>
      <c r="I796" s="4"/>
      <c r="J796" s="4"/>
      <c r="K796" s="4"/>
      <c r="L796" s="1"/>
      <c r="M796" s="4"/>
      <c r="N796" s="5"/>
      <c r="O796" s="4"/>
      <c r="P796" s="4"/>
      <c r="Q796" s="4"/>
      <c r="R796" s="4"/>
      <c r="S796" s="4"/>
    </row>
    <row r="797" spans="1:19" hidden="1" x14ac:dyDescent="0.25">
      <c r="A797" s="31" t="s">
        <v>1424</v>
      </c>
      <c r="B797" s="6" t="s">
        <v>1527</v>
      </c>
      <c r="C797" s="4">
        <f t="shared" si="51"/>
        <v>288207.2</v>
      </c>
      <c r="D797" s="4"/>
      <c r="E797" s="4">
        <v>288207.2</v>
      </c>
      <c r="F797" s="4"/>
      <c r="G797" s="4"/>
      <c r="H797" s="4"/>
      <c r="I797" s="4"/>
      <c r="J797" s="4"/>
      <c r="K797" s="4"/>
      <c r="L797" s="1"/>
      <c r="M797" s="4"/>
      <c r="N797" s="5"/>
      <c r="O797" s="4"/>
      <c r="P797" s="4"/>
      <c r="Q797" s="4"/>
      <c r="R797" s="4"/>
      <c r="S797" s="4"/>
    </row>
    <row r="798" spans="1:19" hidden="1" x14ac:dyDescent="0.25">
      <c r="A798" s="31" t="s">
        <v>1426</v>
      </c>
      <c r="B798" s="6" t="s">
        <v>1529</v>
      </c>
      <c r="C798" s="4">
        <f t="shared" si="51"/>
        <v>408191.1</v>
      </c>
      <c r="D798" s="4"/>
      <c r="E798" s="4">
        <v>408191.1</v>
      </c>
      <c r="F798" s="4"/>
      <c r="G798" s="4"/>
      <c r="H798" s="4"/>
      <c r="I798" s="4"/>
      <c r="J798" s="4"/>
      <c r="K798" s="4"/>
      <c r="L798" s="1"/>
      <c r="M798" s="4"/>
      <c r="N798" s="5"/>
      <c r="O798" s="4"/>
      <c r="P798" s="4"/>
      <c r="Q798" s="4"/>
      <c r="R798" s="4"/>
      <c r="S798" s="4"/>
    </row>
    <row r="799" spans="1:19" hidden="1" x14ac:dyDescent="0.25">
      <c r="A799" s="31" t="s">
        <v>1428</v>
      </c>
      <c r="B799" s="6" t="s">
        <v>1531</v>
      </c>
      <c r="C799" s="4">
        <f t="shared" si="51"/>
        <v>273596.06</v>
      </c>
      <c r="D799" s="4"/>
      <c r="E799" s="4">
        <v>273596.06</v>
      </c>
      <c r="F799" s="4"/>
      <c r="G799" s="4"/>
      <c r="H799" s="4"/>
      <c r="I799" s="4"/>
      <c r="J799" s="4"/>
      <c r="K799" s="4"/>
      <c r="L799" s="1"/>
      <c r="M799" s="4"/>
      <c r="N799" s="5"/>
      <c r="O799" s="4"/>
      <c r="P799" s="4"/>
      <c r="Q799" s="4"/>
      <c r="R799" s="4"/>
      <c r="S799" s="4"/>
    </row>
    <row r="800" spans="1:19" hidden="1" x14ac:dyDescent="0.25">
      <c r="A800" s="31" t="s">
        <v>1430</v>
      </c>
      <c r="B800" s="6" t="s">
        <v>1533</v>
      </c>
      <c r="C800" s="4">
        <f t="shared" si="51"/>
        <v>285535.94</v>
      </c>
      <c r="D800" s="4"/>
      <c r="E800" s="4">
        <v>285535.94</v>
      </c>
      <c r="F800" s="4"/>
      <c r="G800" s="4"/>
      <c r="H800" s="4"/>
      <c r="I800" s="4"/>
      <c r="J800" s="4"/>
      <c r="K800" s="4"/>
      <c r="L800" s="1"/>
      <c r="M800" s="4"/>
      <c r="N800" s="5"/>
      <c r="O800" s="4"/>
      <c r="P800" s="4"/>
      <c r="Q800" s="4"/>
      <c r="R800" s="4"/>
      <c r="S800" s="4"/>
    </row>
    <row r="801" spans="1:19" hidden="1" x14ac:dyDescent="0.25">
      <c r="A801" s="31" t="s">
        <v>1432</v>
      </c>
      <c r="B801" s="6" t="s">
        <v>1535</v>
      </c>
      <c r="C801" s="4">
        <f t="shared" si="51"/>
        <v>227105.9</v>
      </c>
      <c r="D801" s="4"/>
      <c r="E801" s="4">
        <v>227105.9</v>
      </c>
      <c r="F801" s="4"/>
      <c r="G801" s="4"/>
      <c r="H801" s="4"/>
      <c r="I801" s="4"/>
      <c r="J801" s="4"/>
      <c r="K801" s="4"/>
      <c r="L801" s="1"/>
      <c r="M801" s="4"/>
      <c r="N801" s="5"/>
      <c r="O801" s="4"/>
      <c r="P801" s="4"/>
      <c r="Q801" s="4"/>
      <c r="R801" s="4"/>
      <c r="S801" s="4"/>
    </row>
    <row r="802" spans="1:19" hidden="1" x14ac:dyDescent="0.25">
      <c r="A802" s="31" t="s">
        <v>1434</v>
      </c>
      <c r="B802" s="6" t="s">
        <v>1537</v>
      </c>
      <c r="C802" s="4">
        <f t="shared" si="51"/>
        <v>27079.65</v>
      </c>
      <c r="D802" s="4"/>
      <c r="E802" s="4">
        <v>27079.65</v>
      </c>
      <c r="F802" s="4"/>
      <c r="G802" s="4"/>
      <c r="H802" s="4"/>
      <c r="I802" s="4"/>
      <c r="J802" s="4"/>
      <c r="K802" s="4"/>
      <c r="L802" s="1"/>
      <c r="M802" s="4"/>
      <c r="N802" s="5"/>
      <c r="O802" s="4"/>
      <c r="P802" s="4"/>
      <c r="Q802" s="4"/>
      <c r="R802" s="4"/>
      <c r="S802" s="4"/>
    </row>
    <row r="803" spans="1:19" hidden="1" x14ac:dyDescent="0.25">
      <c r="A803" s="31" t="s">
        <v>1436</v>
      </c>
      <c r="B803" s="6" t="s">
        <v>1538</v>
      </c>
      <c r="C803" s="4">
        <f t="shared" si="51"/>
        <v>215919.04</v>
      </c>
      <c r="D803" s="4"/>
      <c r="E803" s="4">
        <v>215919.04</v>
      </c>
      <c r="F803" s="4"/>
      <c r="G803" s="4"/>
      <c r="H803" s="4"/>
      <c r="I803" s="4"/>
      <c r="J803" s="4"/>
      <c r="K803" s="4"/>
      <c r="L803" s="1"/>
      <c r="M803" s="4"/>
      <c r="N803" s="5"/>
      <c r="O803" s="4"/>
      <c r="P803" s="4"/>
      <c r="Q803" s="4"/>
      <c r="R803" s="4"/>
      <c r="S803" s="4"/>
    </row>
    <row r="804" spans="1:19" hidden="1" x14ac:dyDescent="0.25">
      <c r="A804" s="31" t="s">
        <v>1438</v>
      </c>
      <c r="B804" s="6" t="s">
        <v>1540</v>
      </c>
      <c r="C804" s="4">
        <f t="shared" si="51"/>
        <v>80234.100000000006</v>
      </c>
      <c r="D804" s="4"/>
      <c r="E804" s="4">
        <v>80234.099999999991</v>
      </c>
      <c r="F804" s="4"/>
      <c r="G804" s="4"/>
      <c r="H804" s="4"/>
      <c r="I804" s="4"/>
      <c r="J804" s="4"/>
      <c r="K804" s="4"/>
      <c r="L804" s="1"/>
      <c r="M804" s="4"/>
      <c r="N804" s="5"/>
      <c r="O804" s="4"/>
      <c r="P804" s="4"/>
      <c r="Q804" s="4"/>
      <c r="R804" s="4"/>
      <c r="S804" s="4"/>
    </row>
    <row r="805" spans="1:19" hidden="1" x14ac:dyDescent="0.25">
      <c r="A805" s="31" t="s">
        <v>1440</v>
      </c>
      <c r="B805" s="6" t="s">
        <v>1542</v>
      </c>
      <c r="C805" s="4">
        <f t="shared" si="51"/>
        <v>23251.33</v>
      </c>
      <c r="D805" s="4"/>
      <c r="E805" s="4">
        <v>23251.329999999998</v>
      </c>
      <c r="F805" s="4"/>
      <c r="G805" s="4"/>
      <c r="H805" s="4"/>
      <c r="I805" s="4"/>
      <c r="J805" s="4"/>
      <c r="K805" s="4"/>
      <c r="L805" s="1"/>
      <c r="M805" s="4"/>
      <c r="N805" s="5"/>
      <c r="O805" s="4"/>
      <c r="P805" s="4"/>
      <c r="Q805" s="4"/>
      <c r="R805" s="4"/>
      <c r="S805" s="4"/>
    </row>
    <row r="806" spans="1:19" hidden="1" x14ac:dyDescent="0.25">
      <c r="A806" s="31" t="s">
        <v>1442</v>
      </c>
      <c r="B806" s="6" t="s">
        <v>1544</v>
      </c>
      <c r="C806" s="4">
        <f t="shared" si="51"/>
        <v>272465.03999999998</v>
      </c>
      <c r="D806" s="4"/>
      <c r="E806" s="4">
        <v>272465.03999999998</v>
      </c>
      <c r="F806" s="4"/>
      <c r="G806" s="4"/>
      <c r="H806" s="4"/>
      <c r="I806" s="4"/>
      <c r="J806" s="4"/>
      <c r="K806" s="4"/>
      <c r="L806" s="1"/>
      <c r="M806" s="4"/>
      <c r="N806" s="5"/>
      <c r="O806" s="4"/>
      <c r="P806" s="4"/>
      <c r="Q806" s="4"/>
      <c r="R806" s="4"/>
      <c r="S806" s="4"/>
    </row>
    <row r="807" spans="1:19" hidden="1" x14ac:dyDescent="0.25">
      <c r="A807" s="31" t="s">
        <v>1444</v>
      </c>
      <c r="B807" s="6" t="s">
        <v>1546</v>
      </c>
      <c r="C807" s="4">
        <f t="shared" si="51"/>
        <v>121538.32</v>
      </c>
      <c r="D807" s="4"/>
      <c r="E807" s="4">
        <v>121538.31999999999</v>
      </c>
      <c r="F807" s="4"/>
      <c r="G807" s="4"/>
      <c r="H807" s="4"/>
      <c r="I807" s="4"/>
      <c r="J807" s="4"/>
      <c r="K807" s="4"/>
      <c r="L807" s="1"/>
      <c r="M807" s="4"/>
      <c r="N807" s="5"/>
      <c r="O807" s="4"/>
      <c r="P807" s="4"/>
      <c r="Q807" s="4"/>
      <c r="R807" s="4"/>
      <c r="S807" s="4"/>
    </row>
    <row r="808" spans="1:19" hidden="1" x14ac:dyDescent="0.25">
      <c r="A808" s="31" t="s">
        <v>1446</v>
      </c>
      <c r="B808" s="6" t="s">
        <v>1548</v>
      </c>
      <c r="C808" s="4">
        <f t="shared" si="51"/>
        <v>252974.68</v>
      </c>
      <c r="D808" s="4"/>
      <c r="E808" s="4">
        <v>252974.68</v>
      </c>
      <c r="F808" s="4"/>
      <c r="G808" s="4"/>
      <c r="H808" s="4"/>
      <c r="I808" s="4"/>
      <c r="J808" s="4"/>
      <c r="K808" s="4"/>
      <c r="L808" s="1"/>
      <c r="M808" s="4"/>
      <c r="N808" s="5"/>
      <c r="O808" s="4"/>
      <c r="P808" s="4"/>
      <c r="Q808" s="4"/>
      <c r="R808" s="4"/>
      <c r="S808" s="4"/>
    </row>
    <row r="809" spans="1:19" hidden="1" x14ac:dyDescent="0.25">
      <c r="A809" s="31" t="s">
        <v>1448</v>
      </c>
      <c r="B809" s="6" t="s">
        <v>1550</v>
      </c>
      <c r="C809" s="4">
        <f t="shared" si="51"/>
        <v>434834.45</v>
      </c>
      <c r="D809" s="4"/>
      <c r="E809" s="4">
        <v>434834.45</v>
      </c>
      <c r="F809" s="4"/>
      <c r="G809" s="4"/>
      <c r="H809" s="4"/>
      <c r="I809" s="4"/>
      <c r="J809" s="4"/>
      <c r="K809" s="4"/>
      <c r="L809" s="1"/>
      <c r="M809" s="4"/>
      <c r="N809" s="5"/>
      <c r="O809" s="4"/>
      <c r="P809" s="4"/>
      <c r="Q809" s="4"/>
      <c r="R809" s="4"/>
      <c r="S809" s="4"/>
    </row>
    <row r="810" spans="1:19" hidden="1" x14ac:dyDescent="0.25">
      <c r="A810" s="31" t="s">
        <v>1450</v>
      </c>
      <c r="B810" s="6" t="s">
        <v>1552</v>
      </c>
      <c r="C810" s="4">
        <f t="shared" ref="C810:C822" si="52">ROUNDUP(SUM(D810+E810+F810+G810+H810+I810+J810+K810+M810+O810+P810+Q810+R810+S810),2)</f>
        <v>802446.22</v>
      </c>
      <c r="D810" s="4"/>
      <c r="E810" s="4">
        <v>802446.22</v>
      </c>
      <c r="F810" s="4"/>
      <c r="G810" s="4"/>
      <c r="H810" s="4"/>
      <c r="I810" s="4"/>
      <c r="J810" s="4"/>
      <c r="K810" s="4"/>
      <c r="L810" s="1"/>
      <c r="M810" s="4"/>
      <c r="N810" s="5"/>
      <c r="O810" s="4"/>
      <c r="P810" s="4"/>
      <c r="Q810" s="4"/>
      <c r="R810" s="4"/>
      <c r="S810" s="4"/>
    </row>
    <row r="811" spans="1:19" hidden="1" x14ac:dyDescent="0.25">
      <c r="A811" s="31" t="s">
        <v>1452</v>
      </c>
      <c r="B811" s="6" t="s">
        <v>1554</v>
      </c>
      <c r="C811" s="4">
        <f t="shared" si="52"/>
        <v>927285.6</v>
      </c>
      <c r="D811" s="4"/>
      <c r="E811" s="4">
        <v>927285.6</v>
      </c>
      <c r="F811" s="4"/>
      <c r="G811" s="4"/>
      <c r="H811" s="4"/>
      <c r="I811" s="4"/>
      <c r="J811" s="4"/>
      <c r="K811" s="4"/>
      <c r="L811" s="1"/>
      <c r="M811" s="4"/>
      <c r="N811" s="5"/>
      <c r="O811" s="4"/>
      <c r="P811" s="4"/>
      <c r="Q811" s="4"/>
      <c r="R811" s="4"/>
      <c r="S811" s="4"/>
    </row>
    <row r="812" spans="1:19" hidden="1" x14ac:dyDescent="0.25">
      <c r="A812" s="31" t="s">
        <v>1454</v>
      </c>
      <c r="B812" s="6" t="s">
        <v>1556</v>
      </c>
      <c r="C812" s="4">
        <f t="shared" si="52"/>
        <v>2083763.16</v>
      </c>
      <c r="D812" s="4"/>
      <c r="E812" s="4">
        <v>2083763.16</v>
      </c>
      <c r="F812" s="4"/>
      <c r="G812" s="4"/>
      <c r="H812" s="4"/>
      <c r="I812" s="4"/>
      <c r="J812" s="4"/>
      <c r="K812" s="4"/>
      <c r="L812" s="1"/>
      <c r="M812" s="4"/>
      <c r="N812" s="5"/>
      <c r="O812" s="4"/>
      <c r="P812" s="4"/>
      <c r="Q812" s="4"/>
      <c r="R812" s="4"/>
      <c r="S812" s="4"/>
    </row>
    <row r="813" spans="1:19" hidden="1" x14ac:dyDescent="0.25">
      <c r="A813" s="31" t="s">
        <v>1456</v>
      </c>
      <c r="B813" s="6" t="s">
        <v>1558</v>
      </c>
      <c r="C813" s="4">
        <f t="shared" si="52"/>
        <v>1050351.6599999999</v>
      </c>
      <c r="D813" s="4"/>
      <c r="E813" s="4">
        <v>1050351.6599999999</v>
      </c>
      <c r="F813" s="4"/>
      <c r="G813" s="4"/>
      <c r="H813" s="4"/>
      <c r="I813" s="4"/>
      <c r="J813" s="4"/>
      <c r="K813" s="4"/>
      <c r="L813" s="1"/>
      <c r="M813" s="4"/>
      <c r="N813" s="5"/>
      <c r="O813" s="4"/>
      <c r="P813" s="4"/>
      <c r="Q813" s="4"/>
      <c r="R813" s="4"/>
      <c r="S813" s="4"/>
    </row>
    <row r="814" spans="1:19" hidden="1" x14ac:dyDescent="0.25">
      <c r="A814" s="31" t="s">
        <v>1458</v>
      </c>
      <c r="B814" s="6" t="s">
        <v>1560</v>
      </c>
      <c r="C814" s="4">
        <f t="shared" si="52"/>
        <v>160451.67000000001</v>
      </c>
      <c r="D814" s="4"/>
      <c r="E814" s="4">
        <v>160451.67000000001</v>
      </c>
      <c r="F814" s="4"/>
      <c r="G814" s="4"/>
      <c r="H814" s="4"/>
      <c r="I814" s="4"/>
      <c r="J814" s="4"/>
      <c r="K814" s="4"/>
      <c r="L814" s="1"/>
      <c r="M814" s="4"/>
      <c r="N814" s="5"/>
      <c r="O814" s="4"/>
      <c r="P814" s="4"/>
      <c r="Q814" s="4"/>
      <c r="R814" s="4"/>
      <c r="S814" s="4"/>
    </row>
    <row r="815" spans="1:19" hidden="1" x14ac:dyDescent="0.25">
      <c r="A815" s="31" t="s">
        <v>1460</v>
      </c>
      <c r="B815" s="6" t="s">
        <v>1562</v>
      </c>
      <c r="C815" s="4">
        <f t="shared" si="52"/>
        <v>737758.89</v>
      </c>
      <c r="D815" s="4"/>
      <c r="E815" s="4">
        <v>737758.89</v>
      </c>
      <c r="F815" s="4"/>
      <c r="G815" s="4"/>
      <c r="H815" s="4"/>
      <c r="I815" s="4"/>
      <c r="J815" s="4"/>
      <c r="K815" s="4"/>
      <c r="L815" s="1"/>
      <c r="M815" s="4"/>
      <c r="N815" s="5"/>
      <c r="O815" s="4"/>
      <c r="P815" s="4"/>
      <c r="Q815" s="4"/>
      <c r="R815" s="4"/>
      <c r="S815" s="4"/>
    </row>
    <row r="816" spans="1:19" hidden="1" x14ac:dyDescent="0.25">
      <c r="A816" s="31" t="s">
        <v>1462</v>
      </c>
      <c r="B816" s="6" t="s">
        <v>1564</v>
      </c>
      <c r="C816" s="4">
        <f t="shared" si="52"/>
        <v>645686.78</v>
      </c>
      <c r="D816" s="4"/>
      <c r="E816" s="4">
        <v>645686.78</v>
      </c>
      <c r="F816" s="4"/>
      <c r="G816" s="4"/>
      <c r="H816" s="4"/>
      <c r="I816" s="4"/>
      <c r="J816" s="4"/>
      <c r="K816" s="4"/>
      <c r="L816" s="1"/>
      <c r="M816" s="4"/>
      <c r="N816" s="5"/>
      <c r="O816" s="4"/>
      <c r="P816" s="4"/>
      <c r="Q816" s="4"/>
      <c r="R816" s="4"/>
      <c r="S816" s="4"/>
    </row>
    <row r="817" spans="1:19" hidden="1" x14ac:dyDescent="0.25">
      <c r="A817" s="31" t="s">
        <v>1464</v>
      </c>
      <c r="B817" s="6" t="s">
        <v>1566</v>
      </c>
      <c r="C817" s="4">
        <f t="shared" si="52"/>
        <v>469089.8</v>
      </c>
      <c r="D817" s="4"/>
      <c r="E817" s="4">
        <v>469089.8</v>
      </c>
      <c r="F817" s="4"/>
      <c r="G817" s="4"/>
      <c r="H817" s="4"/>
      <c r="I817" s="4"/>
      <c r="J817" s="4"/>
      <c r="K817" s="4"/>
      <c r="L817" s="1"/>
      <c r="M817" s="4"/>
      <c r="N817" s="5"/>
      <c r="O817" s="4"/>
      <c r="P817" s="4"/>
      <c r="Q817" s="4"/>
      <c r="R817" s="4"/>
      <c r="S817" s="4"/>
    </row>
    <row r="818" spans="1:19" hidden="1" x14ac:dyDescent="0.25">
      <c r="A818" s="31" t="s">
        <v>1466</v>
      </c>
      <c r="B818" s="6" t="s">
        <v>1568</v>
      </c>
      <c r="C818" s="4">
        <f t="shared" si="52"/>
        <v>992082.62</v>
      </c>
      <c r="D818" s="4"/>
      <c r="E818" s="4">
        <v>992082.62</v>
      </c>
      <c r="F818" s="4"/>
      <c r="G818" s="4"/>
      <c r="H818" s="4"/>
      <c r="I818" s="4"/>
      <c r="J818" s="4"/>
      <c r="K818" s="4"/>
      <c r="L818" s="1"/>
      <c r="M818" s="4"/>
      <c r="N818" s="5"/>
      <c r="O818" s="4"/>
      <c r="P818" s="4"/>
      <c r="Q818" s="4"/>
      <c r="R818" s="4"/>
      <c r="S818" s="4"/>
    </row>
    <row r="819" spans="1:19" hidden="1" x14ac:dyDescent="0.25">
      <c r="A819" s="31" t="s">
        <v>1468</v>
      </c>
      <c r="B819" s="6" t="s">
        <v>1570</v>
      </c>
      <c r="C819" s="4">
        <f t="shared" si="52"/>
        <v>176054.22</v>
      </c>
      <c r="D819" s="4"/>
      <c r="E819" s="4">
        <v>176054.22</v>
      </c>
      <c r="F819" s="4"/>
      <c r="G819" s="4"/>
      <c r="H819" s="4"/>
      <c r="I819" s="4"/>
      <c r="J819" s="4"/>
      <c r="K819" s="4"/>
      <c r="L819" s="1"/>
      <c r="M819" s="4"/>
      <c r="N819" s="5"/>
      <c r="O819" s="4"/>
      <c r="P819" s="4"/>
      <c r="Q819" s="4"/>
      <c r="R819" s="4"/>
      <c r="S819" s="4"/>
    </row>
    <row r="820" spans="1:19" hidden="1" x14ac:dyDescent="0.25">
      <c r="A820" s="31" t="s">
        <v>1470</v>
      </c>
      <c r="B820" s="6" t="s">
        <v>1572</v>
      </c>
      <c r="C820" s="4">
        <f t="shared" si="52"/>
        <v>594894.77</v>
      </c>
      <c r="D820" s="4"/>
      <c r="E820" s="4">
        <v>594894.77</v>
      </c>
      <c r="F820" s="4"/>
      <c r="G820" s="4"/>
      <c r="H820" s="4"/>
      <c r="I820" s="4"/>
      <c r="J820" s="4"/>
      <c r="K820" s="4"/>
      <c r="L820" s="1"/>
      <c r="M820" s="4"/>
      <c r="N820" s="5"/>
      <c r="O820" s="4"/>
      <c r="P820" s="4"/>
      <c r="Q820" s="4"/>
      <c r="R820" s="4"/>
      <c r="S820" s="4"/>
    </row>
    <row r="821" spans="1:19" hidden="1" x14ac:dyDescent="0.25">
      <c r="A821" s="31" t="s">
        <v>1472</v>
      </c>
      <c r="B821" s="6" t="s">
        <v>1574</v>
      </c>
      <c r="C821" s="4">
        <f t="shared" si="52"/>
        <v>512487.51</v>
      </c>
      <c r="D821" s="4"/>
      <c r="E821" s="4">
        <v>512487.51</v>
      </c>
      <c r="F821" s="4"/>
      <c r="G821" s="4"/>
      <c r="H821" s="4"/>
      <c r="I821" s="4"/>
      <c r="J821" s="4"/>
      <c r="K821" s="4"/>
      <c r="L821" s="1"/>
      <c r="M821" s="4"/>
      <c r="N821" s="5"/>
      <c r="O821" s="4"/>
      <c r="P821" s="4"/>
      <c r="Q821" s="4"/>
      <c r="R821" s="4"/>
      <c r="S821" s="4"/>
    </row>
    <row r="822" spans="1:19" hidden="1" x14ac:dyDescent="0.25">
      <c r="A822" s="31" t="s">
        <v>1474</v>
      </c>
      <c r="B822" s="6" t="s">
        <v>1576</v>
      </c>
      <c r="C822" s="4">
        <f t="shared" si="52"/>
        <v>350981.94</v>
      </c>
      <c r="D822" s="4"/>
      <c r="E822" s="4">
        <v>350981.94</v>
      </c>
      <c r="F822" s="4"/>
      <c r="G822" s="4"/>
      <c r="H822" s="4"/>
      <c r="I822" s="4"/>
      <c r="J822" s="4"/>
      <c r="K822" s="4"/>
      <c r="L822" s="1"/>
      <c r="M822" s="4"/>
      <c r="N822" s="5"/>
      <c r="O822" s="4"/>
      <c r="P822" s="4"/>
      <c r="Q822" s="4"/>
      <c r="R822" s="4"/>
      <c r="S822" s="4"/>
    </row>
    <row r="823" spans="1:19" s="36" customFormat="1" hidden="1" x14ac:dyDescent="0.25">
      <c r="A823" s="31" t="s">
        <v>1476</v>
      </c>
      <c r="B823" s="25" t="s">
        <v>1853</v>
      </c>
      <c r="C823" s="4">
        <f>ROUND(SUM(D823+E823+F823+G823+H823+I823+J823+K823+M823+O823+P823+Q823+R823+S823),2)</f>
        <v>3326845.53</v>
      </c>
      <c r="D823" s="26">
        <f>ROUND((F823+G823+H823+I823+J823+K823+M823+O823+P823+Q823+R823+S823)*0.0214,2)</f>
        <v>69702.850000000006</v>
      </c>
      <c r="E823" s="41"/>
      <c r="F823" s="42"/>
      <c r="G823" s="42">
        <v>1338357.56</v>
      </c>
      <c r="H823" s="42">
        <v>499431.29</v>
      </c>
      <c r="I823" s="42">
        <v>178296.69</v>
      </c>
      <c r="J823" s="42"/>
      <c r="K823" s="41"/>
      <c r="L823" s="43"/>
      <c r="M823" s="41"/>
      <c r="N823" s="41"/>
      <c r="O823" s="41"/>
      <c r="P823" s="41">
        <v>1241057.1399999999</v>
      </c>
      <c r="Q823" s="44"/>
      <c r="R823" s="41"/>
      <c r="S823" s="41"/>
    </row>
    <row r="824" spans="1:19" s="36" customFormat="1" hidden="1" x14ac:dyDescent="0.25">
      <c r="A824" s="31" t="s">
        <v>1478</v>
      </c>
      <c r="B824" s="25" t="s">
        <v>1854</v>
      </c>
      <c r="C824" s="4">
        <f>ROUND(SUM(D824+E824+F824+G824+H824+I824+J824+K824+M824+O824+P824+Q824+R824+S824),2)</f>
        <v>2634765.11</v>
      </c>
      <c r="D824" s="26">
        <f>ROUND((F824+G824+H824+I824+J824+K824+M824+O824+P824+Q824+R824+S824)*0.0214,2)</f>
        <v>55202.64</v>
      </c>
      <c r="E824" s="41"/>
      <c r="F824" s="42"/>
      <c r="G824" s="42">
        <v>1001107.49</v>
      </c>
      <c r="H824" s="42">
        <v>559106.51</v>
      </c>
      <c r="I824" s="42">
        <v>197817.47</v>
      </c>
      <c r="J824" s="42"/>
      <c r="K824" s="41"/>
      <c r="L824" s="43"/>
      <c r="M824" s="41"/>
      <c r="N824" s="41"/>
      <c r="O824" s="41"/>
      <c r="P824" s="41">
        <v>821531</v>
      </c>
      <c r="Q824" s="44"/>
      <c r="R824" s="41"/>
      <c r="S824" s="41"/>
    </row>
    <row r="825" spans="1:19" hidden="1" x14ac:dyDescent="0.25">
      <c r="A825" s="31" t="s">
        <v>1480</v>
      </c>
      <c r="B825" s="6" t="s">
        <v>1578</v>
      </c>
      <c r="C825" s="4">
        <f>ROUNDUP(SUM(D825+E825+F825+G825+H825+I825+J825+K825+M825+O825+P825+Q825+R825+S825),2)</f>
        <v>320452.24</v>
      </c>
      <c r="D825" s="4"/>
      <c r="E825" s="4">
        <v>320452.24</v>
      </c>
      <c r="F825" s="4"/>
      <c r="G825" s="4"/>
      <c r="H825" s="4"/>
      <c r="I825" s="4"/>
      <c r="J825" s="4"/>
      <c r="K825" s="4"/>
      <c r="L825" s="1"/>
      <c r="M825" s="4"/>
      <c r="N825" s="5"/>
      <c r="O825" s="4"/>
      <c r="P825" s="4"/>
      <c r="Q825" s="4"/>
      <c r="R825" s="4"/>
      <c r="S825" s="4"/>
    </row>
    <row r="826" spans="1:19" hidden="1" x14ac:dyDescent="0.25">
      <c r="A826" s="31" t="s">
        <v>1482</v>
      </c>
      <c r="B826" s="6" t="s">
        <v>1580</v>
      </c>
      <c r="C826" s="4">
        <f>ROUNDUP(SUM(D826+E826+F826+G826+H826+I826+J826+K826+M826+O826+P826+Q826+R826+S826),2)</f>
        <v>242254.36</v>
      </c>
      <c r="D826" s="4"/>
      <c r="E826" s="4">
        <v>242254.36000000002</v>
      </c>
      <c r="F826" s="4"/>
      <c r="G826" s="4"/>
      <c r="H826" s="4"/>
      <c r="I826" s="4"/>
      <c r="J826" s="4"/>
      <c r="K826" s="4"/>
      <c r="L826" s="1"/>
      <c r="M826" s="4"/>
      <c r="N826" s="5"/>
      <c r="O826" s="4"/>
      <c r="P826" s="4"/>
      <c r="Q826" s="4"/>
      <c r="R826" s="4"/>
      <c r="S826" s="4"/>
    </row>
    <row r="827" spans="1:19" s="36" customFormat="1" hidden="1" x14ac:dyDescent="0.25">
      <c r="A827" s="31" t="s">
        <v>1484</v>
      </c>
      <c r="B827" s="25" t="s">
        <v>1855</v>
      </c>
      <c r="C827" s="4">
        <f>ROUND(SUM(D827+E827+F827+G827+H827+I827+J827+K827+M827+O827+P827+Q827+R827+S827),2)</f>
        <v>2366306.98</v>
      </c>
      <c r="D827" s="26">
        <f>ROUND((F827+G827+H827+I827+J827+K827+M827+O827+P827+Q827+R827+S827)*0.0214,2)</f>
        <v>49578</v>
      </c>
      <c r="E827" s="41"/>
      <c r="F827" s="42"/>
      <c r="G827" s="42">
        <v>1528146.65</v>
      </c>
      <c r="H827" s="42">
        <v>662682.53</v>
      </c>
      <c r="I827" s="42">
        <v>125899.8</v>
      </c>
      <c r="J827" s="42"/>
      <c r="K827" s="41"/>
      <c r="L827" s="43"/>
      <c r="M827" s="41"/>
      <c r="N827" s="41"/>
      <c r="O827" s="41"/>
      <c r="P827" s="41"/>
      <c r="Q827" s="44"/>
      <c r="R827" s="41"/>
      <c r="S827" s="41"/>
    </row>
    <row r="828" spans="1:19" hidden="1" x14ac:dyDescent="0.25">
      <c r="A828" s="31" t="s">
        <v>1486</v>
      </c>
      <c r="B828" s="6" t="s">
        <v>1582</v>
      </c>
      <c r="C828" s="4">
        <f>ROUNDUP(SUM(D828+E828+F828+G828+H828+I828+J828+K828+M828+O828+P828+Q828+R828+S828),2)</f>
        <v>302510.28999999998</v>
      </c>
      <c r="D828" s="4"/>
      <c r="E828" s="4">
        <v>302510.29000000004</v>
      </c>
      <c r="F828" s="4"/>
      <c r="G828" s="4"/>
      <c r="H828" s="4"/>
      <c r="I828" s="4"/>
      <c r="J828" s="4"/>
      <c r="K828" s="4"/>
      <c r="L828" s="1"/>
      <c r="M828" s="4"/>
      <c r="N828" s="5"/>
      <c r="O828" s="4"/>
      <c r="P828" s="4"/>
      <c r="Q828" s="4"/>
      <c r="R828" s="4"/>
      <c r="S828" s="4"/>
    </row>
    <row r="829" spans="1:19" s="36" customFormat="1" hidden="1" x14ac:dyDescent="0.25">
      <c r="A829" s="31" t="s">
        <v>1488</v>
      </c>
      <c r="B829" s="25" t="s">
        <v>1856</v>
      </c>
      <c r="C829" s="4">
        <f>ROUND(SUM(D829+E829+F829+G829+H829+I829+J829+K829+M829+O829+P829+Q829+R829+S829),2)</f>
        <v>1784074.7</v>
      </c>
      <c r="D829" s="26">
        <f>ROUND((F829+G829+H829+I829+J829+K829+M829+O829+P829+Q829+R829+S829)*0.0214,2)</f>
        <v>37379.279999999999</v>
      </c>
      <c r="E829" s="41"/>
      <c r="F829" s="42"/>
      <c r="G829" s="42">
        <v>1149584.3899999999</v>
      </c>
      <c r="H829" s="42">
        <v>437011.78</v>
      </c>
      <c r="I829" s="42">
        <v>160099.25</v>
      </c>
      <c r="J829" s="42"/>
      <c r="K829" s="41"/>
      <c r="L829" s="43"/>
      <c r="M829" s="41"/>
      <c r="N829" s="41"/>
      <c r="O829" s="41"/>
      <c r="P829" s="41"/>
      <c r="Q829" s="44"/>
      <c r="R829" s="41"/>
      <c r="S829" s="41"/>
    </row>
    <row r="830" spans="1:19" hidden="1" x14ac:dyDescent="0.25">
      <c r="A830" s="31" t="s">
        <v>1490</v>
      </c>
      <c r="B830" s="6" t="s">
        <v>1584</v>
      </c>
      <c r="C830" s="4">
        <f>ROUNDUP(SUM(D830+E830+F830+G830+H830+I830+J830+K830+M830+O830+P830+Q830+R830+S830),2)</f>
        <v>100227.28</v>
      </c>
      <c r="D830" s="4"/>
      <c r="E830" s="4">
        <v>100227.28</v>
      </c>
      <c r="F830" s="4"/>
      <c r="G830" s="4"/>
      <c r="H830" s="4"/>
      <c r="I830" s="4"/>
      <c r="J830" s="4"/>
      <c r="K830" s="4"/>
      <c r="L830" s="1"/>
      <c r="M830" s="4"/>
      <c r="N830" s="5"/>
      <c r="O830" s="4"/>
      <c r="P830" s="4"/>
      <c r="Q830" s="4"/>
      <c r="R830" s="4"/>
      <c r="S830" s="4"/>
    </row>
    <row r="831" spans="1:19" s="36" customFormat="1" hidden="1" x14ac:dyDescent="0.25">
      <c r="A831" s="31" t="s">
        <v>1492</v>
      </c>
      <c r="B831" s="25" t="s">
        <v>1586</v>
      </c>
      <c r="C831" s="4">
        <f>ROUND(SUM(D831+E831+F831+G831+H831+I831+J831+K831+M831+O831+P831+Q831+R831+S831),2)</f>
        <v>3094339.77</v>
      </c>
      <c r="D831" s="26">
        <f>ROUND((F831+G831+H831+I831+J831+K831+M831+O831+P831+Q831+R831+S831)*0.0214,2)</f>
        <v>58849.03</v>
      </c>
      <c r="E831" s="4">
        <v>285535.94</v>
      </c>
      <c r="F831" s="42"/>
      <c r="G831" s="42">
        <v>1137423.73</v>
      </c>
      <c r="H831" s="42">
        <v>558111.04</v>
      </c>
      <c r="I831" s="42">
        <v>188216.4</v>
      </c>
      <c r="J831" s="42"/>
      <c r="K831" s="41"/>
      <c r="L831" s="43"/>
      <c r="M831" s="41"/>
      <c r="N831" s="41"/>
      <c r="O831" s="41"/>
      <c r="P831" s="41">
        <v>866203.63</v>
      </c>
      <c r="Q831" s="44"/>
      <c r="R831" s="41"/>
      <c r="S831" s="41"/>
    </row>
    <row r="832" spans="1:19" s="36" customFormat="1" hidden="1" x14ac:dyDescent="0.25">
      <c r="A832" s="31" t="s">
        <v>1494</v>
      </c>
      <c r="B832" s="25" t="s">
        <v>1588</v>
      </c>
      <c r="C832" s="4">
        <f>ROUND(SUM(D832+E832+F832+G832+H832+I832+J832+K832+M832+O832+P832+Q832+R832+S832),2)</f>
        <v>7131236.8300000001</v>
      </c>
      <c r="D832" s="26">
        <f>ROUND((F832+G832+H832+I832+J832+K832+M832+O832+P832+Q832+R832+S832)*0.0214,2)</f>
        <v>141329.44</v>
      </c>
      <c r="E832" s="4">
        <v>385727.91000000003</v>
      </c>
      <c r="F832" s="42"/>
      <c r="G832" s="42">
        <v>1254531.23</v>
      </c>
      <c r="H832" s="42">
        <v>628171.04</v>
      </c>
      <c r="I832" s="42">
        <v>202261.12</v>
      </c>
      <c r="J832" s="42"/>
      <c r="K832" s="41"/>
      <c r="L832" s="43"/>
      <c r="M832" s="41"/>
      <c r="N832" s="41" t="s">
        <v>1857</v>
      </c>
      <c r="O832" s="41">
        <v>4519216.09</v>
      </c>
      <c r="P832" s="41"/>
      <c r="Q832" s="44"/>
      <c r="R832" s="41"/>
      <c r="S832" s="41"/>
    </row>
    <row r="833" spans="1:19" hidden="1" x14ac:dyDescent="0.25">
      <c r="A833" s="31" t="s">
        <v>1872</v>
      </c>
      <c r="B833" s="6" t="s">
        <v>1590</v>
      </c>
      <c r="C833" s="4">
        <f>ROUNDUP(SUM(D833+E833+F833+G833+H833+I833+J833+K833+M833+O833+P833+Q833+R833+S833),2)</f>
        <v>292442.08</v>
      </c>
      <c r="D833" s="4"/>
      <c r="E833" s="4">
        <v>292442.08</v>
      </c>
      <c r="F833" s="4"/>
      <c r="G833" s="4"/>
      <c r="H833" s="4"/>
      <c r="I833" s="4"/>
      <c r="J833" s="4"/>
      <c r="K833" s="4"/>
      <c r="L833" s="1"/>
      <c r="M833" s="4"/>
      <c r="N833" s="5"/>
      <c r="O833" s="4"/>
      <c r="P833" s="4"/>
      <c r="Q833" s="4"/>
      <c r="R833" s="4"/>
      <c r="S833" s="4"/>
    </row>
    <row r="834" spans="1:19" hidden="1" x14ac:dyDescent="0.25">
      <c r="A834" s="31" t="s">
        <v>1873</v>
      </c>
      <c r="B834" s="6" t="s">
        <v>1592</v>
      </c>
      <c r="C834" s="4">
        <f>ROUNDUP(SUM(D834+E834+F834+G834+H834+I834+J834+K834+M834+O834+P834+Q834+R834+S834),2)</f>
        <v>946746.07</v>
      </c>
      <c r="D834" s="4"/>
      <c r="E834" s="4">
        <v>946746.07</v>
      </c>
      <c r="F834" s="4"/>
      <c r="G834" s="4"/>
      <c r="H834" s="4"/>
      <c r="I834" s="4"/>
      <c r="J834" s="4"/>
      <c r="K834" s="4"/>
      <c r="L834" s="1"/>
      <c r="M834" s="4"/>
      <c r="N834" s="5"/>
      <c r="O834" s="4"/>
      <c r="P834" s="4"/>
      <c r="Q834" s="4"/>
      <c r="R834" s="4"/>
      <c r="S834" s="4"/>
    </row>
    <row r="835" spans="1:19" hidden="1" x14ac:dyDescent="0.25">
      <c r="A835" s="31" t="s">
        <v>1498</v>
      </c>
      <c r="B835" s="6" t="s">
        <v>1594</v>
      </c>
      <c r="C835" s="4">
        <f>ROUNDUP(SUM(D835+E835+F835+G835+H835+I835+J835+K835+M835+O835+P835+Q835+R835+S835),2)</f>
        <v>136997.62</v>
      </c>
      <c r="D835" s="4"/>
      <c r="E835" s="4">
        <v>136997.62</v>
      </c>
      <c r="F835" s="4"/>
      <c r="G835" s="4"/>
      <c r="H835" s="4"/>
      <c r="I835" s="4"/>
      <c r="J835" s="4"/>
      <c r="K835" s="4"/>
      <c r="L835" s="1"/>
      <c r="M835" s="4"/>
      <c r="N835" s="5"/>
      <c r="O835" s="4"/>
      <c r="P835" s="4"/>
      <c r="Q835" s="4"/>
      <c r="R835" s="4"/>
      <c r="S835" s="4"/>
    </row>
    <row r="836" spans="1:19" hidden="1" x14ac:dyDescent="0.25">
      <c r="A836" s="31" t="s">
        <v>1874</v>
      </c>
      <c r="B836" s="6" t="s">
        <v>1596</v>
      </c>
      <c r="C836" s="4">
        <f>ROUNDUP(SUM(D836+E836+F836+G836+H836+I836+J836+K836+M836+O836+P836+Q836+R836+S836),2)</f>
        <v>155178.78</v>
      </c>
      <c r="D836" s="4"/>
      <c r="E836" s="4">
        <v>155178.78</v>
      </c>
      <c r="F836" s="4"/>
      <c r="G836" s="4"/>
      <c r="H836" s="4"/>
      <c r="I836" s="4"/>
      <c r="J836" s="4"/>
      <c r="K836" s="4"/>
      <c r="L836" s="1"/>
      <c r="M836" s="4"/>
      <c r="N836" s="5"/>
      <c r="O836" s="4"/>
      <c r="P836" s="4"/>
      <c r="Q836" s="4"/>
      <c r="R836" s="4"/>
      <c r="S836" s="4"/>
    </row>
    <row r="837" spans="1:19" ht="15" hidden="1" customHeight="1" x14ac:dyDescent="0.25">
      <c r="A837" s="50" t="s">
        <v>2026</v>
      </c>
      <c r="B837" s="51"/>
      <c r="C837" s="2">
        <f t="shared" ref="C837:M837" si="53">SUM(C746:C836)</f>
        <v>79718111.089999959</v>
      </c>
      <c r="D837" s="2">
        <f t="shared" si="53"/>
        <v>826226.51</v>
      </c>
      <c r="E837" s="2">
        <f t="shared" si="53"/>
        <v>40283169.329999983</v>
      </c>
      <c r="F837" s="2">
        <f t="shared" si="53"/>
        <v>0</v>
      </c>
      <c r="G837" s="2">
        <f t="shared" si="53"/>
        <v>7409151.0500000007</v>
      </c>
      <c r="H837" s="2">
        <f t="shared" si="53"/>
        <v>3344514.1900000004</v>
      </c>
      <c r="I837" s="2">
        <f t="shared" si="53"/>
        <v>1052590.73</v>
      </c>
      <c r="J837" s="2">
        <f t="shared" si="53"/>
        <v>0</v>
      </c>
      <c r="K837" s="2">
        <f t="shared" si="53"/>
        <v>0</v>
      </c>
      <c r="L837" s="17">
        <f t="shared" si="53"/>
        <v>0</v>
      </c>
      <c r="M837" s="2">
        <f t="shared" si="53"/>
        <v>0</v>
      </c>
      <c r="N837" s="2" t="s">
        <v>1742</v>
      </c>
      <c r="O837" s="2">
        <f>SUM(O746:O836)</f>
        <v>23873667.510000002</v>
      </c>
      <c r="P837" s="2">
        <f>SUM(P746:P836)</f>
        <v>2928791.77</v>
      </c>
      <c r="Q837" s="2">
        <f>SUM(Q746:Q836)</f>
        <v>0</v>
      </c>
      <c r="R837" s="2">
        <f>SUM(R746:R836)</f>
        <v>0</v>
      </c>
      <c r="S837" s="2">
        <f>SUM(S746:S836)</f>
        <v>0</v>
      </c>
    </row>
    <row r="838" spans="1:19" hidden="1" x14ac:dyDescent="0.25">
      <c r="A838" s="52" t="s">
        <v>2027</v>
      </c>
      <c r="B838" s="53"/>
      <c r="C838" s="54"/>
      <c r="D838" s="2"/>
      <c r="E838" s="2"/>
      <c r="F838" s="2"/>
      <c r="G838" s="2"/>
      <c r="H838" s="2"/>
      <c r="I838" s="2"/>
      <c r="J838" s="2"/>
      <c r="K838" s="2"/>
      <c r="L838" s="17"/>
      <c r="M838" s="2"/>
      <c r="N838" s="3"/>
      <c r="O838" s="2"/>
      <c r="P838" s="2"/>
      <c r="Q838" s="2"/>
      <c r="R838" s="2"/>
      <c r="S838" s="2"/>
    </row>
    <row r="839" spans="1:19" hidden="1" x14ac:dyDescent="0.25">
      <c r="A839" s="31" t="s">
        <v>1501</v>
      </c>
      <c r="B839" s="6" t="s">
        <v>1598</v>
      </c>
      <c r="C839" s="4">
        <f t="shared" ref="C839:C859" si="54">ROUNDUP(SUM(D839+E839+F839+G839+H839+I839+J839+K839+M839+O839+P839+Q839+R839+S839),2)</f>
        <v>284385.65999999997</v>
      </c>
      <c r="D839" s="4"/>
      <c r="E839" s="4">
        <v>284385.66000000003</v>
      </c>
      <c r="F839" s="4"/>
      <c r="G839" s="4"/>
      <c r="H839" s="4"/>
      <c r="I839" s="4"/>
      <c r="J839" s="4"/>
      <c r="K839" s="4"/>
      <c r="L839" s="1"/>
      <c r="M839" s="4"/>
      <c r="N839" s="5"/>
      <c r="O839" s="4"/>
      <c r="P839" s="4"/>
      <c r="Q839" s="4"/>
      <c r="R839" s="4"/>
      <c r="S839" s="4"/>
    </row>
    <row r="840" spans="1:19" hidden="1" x14ac:dyDescent="0.25">
      <c r="A840" s="31" t="s">
        <v>1503</v>
      </c>
      <c r="B840" s="6" t="s">
        <v>1600</v>
      </c>
      <c r="C840" s="4">
        <f t="shared" si="54"/>
        <v>284385.65999999997</v>
      </c>
      <c r="D840" s="4"/>
      <c r="E840" s="4">
        <v>284385.66000000003</v>
      </c>
      <c r="F840" s="4"/>
      <c r="G840" s="4"/>
      <c r="H840" s="4"/>
      <c r="I840" s="4"/>
      <c r="J840" s="4"/>
      <c r="K840" s="4"/>
      <c r="L840" s="1"/>
      <c r="M840" s="4"/>
      <c r="N840" s="5"/>
      <c r="O840" s="4"/>
      <c r="P840" s="4"/>
      <c r="Q840" s="4"/>
      <c r="R840" s="4"/>
      <c r="S840" s="4"/>
    </row>
    <row r="841" spans="1:19" hidden="1" x14ac:dyDescent="0.25">
      <c r="A841" s="31" t="s">
        <v>1505</v>
      </c>
      <c r="B841" s="6" t="s">
        <v>1602</v>
      </c>
      <c r="C841" s="4">
        <f t="shared" si="54"/>
        <v>871342.05</v>
      </c>
      <c r="D841" s="4"/>
      <c r="E841" s="4">
        <v>871342.05</v>
      </c>
      <c r="F841" s="4"/>
      <c r="G841" s="4"/>
      <c r="H841" s="4"/>
      <c r="I841" s="4"/>
      <c r="J841" s="4"/>
      <c r="K841" s="4"/>
      <c r="L841" s="1"/>
      <c r="M841" s="4"/>
      <c r="N841" s="5"/>
      <c r="O841" s="4"/>
      <c r="P841" s="4"/>
      <c r="Q841" s="4"/>
      <c r="R841" s="4"/>
      <c r="S841" s="4"/>
    </row>
    <row r="842" spans="1:19" hidden="1" x14ac:dyDescent="0.25">
      <c r="A842" s="31" t="s">
        <v>1507</v>
      </c>
      <c r="B842" s="6" t="s">
        <v>1604</v>
      </c>
      <c r="C842" s="4">
        <f t="shared" si="54"/>
        <v>690857.4</v>
      </c>
      <c r="D842" s="4"/>
      <c r="E842" s="4">
        <v>690857.4</v>
      </c>
      <c r="F842" s="4"/>
      <c r="G842" s="4"/>
      <c r="H842" s="4"/>
      <c r="I842" s="4"/>
      <c r="J842" s="4"/>
      <c r="K842" s="4"/>
      <c r="L842" s="1"/>
      <c r="M842" s="4"/>
      <c r="N842" s="5"/>
      <c r="O842" s="4"/>
      <c r="P842" s="4"/>
      <c r="Q842" s="4"/>
      <c r="R842" s="4"/>
      <c r="S842" s="4"/>
    </row>
    <row r="843" spans="1:19" hidden="1" x14ac:dyDescent="0.25">
      <c r="A843" s="31" t="s">
        <v>1509</v>
      </c>
      <c r="B843" s="6" t="s">
        <v>1606</v>
      </c>
      <c r="C843" s="4">
        <f t="shared" si="54"/>
        <v>463376.03</v>
      </c>
      <c r="D843" s="4"/>
      <c r="E843" s="4">
        <v>463376.03</v>
      </c>
      <c r="F843" s="4"/>
      <c r="G843" s="4"/>
      <c r="H843" s="4"/>
      <c r="I843" s="4"/>
      <c r="J843" s="4"/>
      <c r="K843" s="4"/>
      <c r="L843" s="1"/>
      <c r="M843" s="4"/>
      <c r="N843" s="5"/>
      <c r="O843" s="4"/>
      <c r="P843" s="4"/>
      <c r="Q843" s="4"/>
      <c r="R843" s="4"/>
      <c r="S843" s="4"/>
    </row>
    <row r="844" spans="1:19" hidden="1" x14ac:dyDescent="0.25">
      <c r="A844" s="31" t="s">
        <v>1511</v>
      </c>
      <c r="B844" s="6" t="s">
        <v>1608</v>
      </c>
      <c r="C844" s="4">
        <f t="shared" si="54"/>
        <v>463376.03</v>
      </c>
      <c r="D844" s="4"/>
      <c r="E844" s="4">
        <v>463376.03</v>
      </c>
      <c r="F844" s="4"/>
      <c r="G844" s="4"/>
      <c r="H844" s="4"/>
      <c r="I844" s="4"/>
      <c r="J844" s="4"/>
      <c r="K844" s="4"/>
      <c r="L844" s="1"/>
      <c r="M844" s="4"/>
      <c r="N844" s="5"/>
      <c r="O844" s="4"/>
      <c r="P844" s="4"/>
      <c r="Q844" s="4"/>
      <c r="R844" s="4"/>
      <c r="S844" s="4"/>
    </row>
    <row r="845" spans="1:19" hidden="1" x14ac:dyDescent="0.25">
      <c r="A845" s="31" t="s">
        <v>1513</v>
      </c>
      <c r="B845" s="6" t="s">
        <v>1610</v>
      </c>
      <c r="C845" s="4">
        <f t="shared" si="54"/>
        <v>554902.80000000005</v>
      </c>
      <c r="D845" s="4"/>
      <c r="E845" s="4">
        <v>554902.80000000005</v>
      </c>
      <c r="F845" s="4"/>
      <c r="G845" s="4"/>
      <c r="H845" s="4"/>
      <c r="I845" s="4"/>
      <c r="J845" s="4"/>
      <c r="K845" s="4"/>
      <c r="L845" s="1"/>
      <c r="M845" s="4"/>
      <c r="N845" s="5"/>
      <c r="O845" s="4"/>
      <c r="P845" s="4"/>
      <c r="Q845" s="4"/>
      <c r="R845" s="4"/>
      <c r="S845" s="4"/>
    </row>
    <row r="846" spans="1:19" hidden="1" x14ac:dyDescent="0.25">
      <c r="A846" s="31" t="s">
        <v>1515</v>
      </c>
      <c r="B846" s="6" t="s">
        <v>1614</v>
      </c>
      <c r="C846" s="4">
        <f t="shared" si="54"/>
        <v>1295945.6299999999</v>
      </c>
      <c r="D846" s="4"/>
      <c r="E846" s="4">
        <v>1295945.6300000001</v>
      </c>
      <c r="F846" s="4"/>
      <c r="G846" s="4"/>
      <c r="H846" s="4"/>
      <c r="I846" s="4"/>
      <c r="J846" s="4"/>
      <c r="K846" s="4"/>
      <c r="L846" s="1"/>
      <c r="M846" s="4"/>
      <c r="N846" s="5"/>
      <c r="O846" s="4"/>
      <c r="P846" s="4"/>
      <c r="Q846" s="4"/>
      <c r="R846" s="4"/>
      <c r="S846" s="4"/>
    </row>
    <row r="847" spans="1:19" hidden="1" x14ac:dyDescent="0.25">
      <c r="A847" s="31" t="s">
        <v>1517</v>
      </c>
      <c r="B847" s="6" t="s">
        <v>1617</v>
      </c>
      <c r="C847" s="4">
        <f t="shared" si="54"/>
        <v>297689.65999999997</v>
      </c>
      <c r="D847" s="4"/>
      <c r="E847" s="4">
        <v>297689.65999999997</v>
      </c>
      <c r="F847" s="4"/>
      <c r="G847" s="4"/>
      <c r="H847" s="4"/>
      <c r="I847" s="4"/>
      <c r="J847" s="4"/>
      <c r="K847" s="4"/>
      <c r="L847" s="1"/>
      <c r="M847" s="4"/>
      <c r="N847" s="5"/>
      <c r="O847" s="4"/>
      <c r="P847" s="4"/>
      <c r="Q847" s="4"/>
      <c r="R847" s="4"/>
      <c r="S847" s="4"/>
    </row>
    <row r="848" spans="1:19" hidden="1" x14ac:dyDescent="0.25">
      <c r="A848" s="31" t="s">
        <v>1878</v>
      </c>
      <c r="B848" s="6" t="s">
        <v>1619</v>
      </c>
      <c r="C848" s="4">
        <f t="shared" si="54"/>
        <v>958754.89</v>
      </c>
      <c r="D848" s="4"/>
      <c r="E848" s="4">
        <v>958754.89</v>
      </c>
      <c r="F848" s="4"/>
      <c r="G848" s="4"/>
      <c r="H848" s="4"/>
      <c r="I848" s="4"/>
      <c r="J848" s="4"/>
      <c r="K848" s="4"/>
      <c r="L848" s="1"/>
      <c r="M848" s="4"/>
      <c r="N848" s="5"/>
      <c r="O848" s="4"/>
      <c r="P848" s="4"/>
      <c r="Q848" s="4"/>
      <c r="R848" s="4"/>
      <c r="S848" s="4"/>
    </row>
    <row r="849" spans="1:28" hidden="1" x14ac:dyDescent="0.25">
      <c r="A849" s="31" t="s">
        <v>1879</v>
      </c>
      <c r="B849" s="6" t="s">
        <v>1621</v>
      </c>
      <c r="C849" s="4">
        <f t="shared" si="54"/>
        <v>553365.77</v>
      </c>
      <c r="D849" s="4"/>
      <c r="E849" s="4">
        <v>553365.77</v>
      </c>
      <c r="F849" s="4"/>
      <c r="G849" s="4"/>
      <c r="H849" s="4"/>
      <c r="I849" s="4"/>
      <c r="J849" s="4"/>
      <c r="K849" s="4"/>
      <c r="L849" s="1"/>
      <c r="M849" s="4"/>
      <c r="N849" s="5"/>
      <c r="O849" s="4"/>
      <c r="P849" s="4"/>
      <c r="Q849" s="4"/>
      <c r="R849" s="4"/>
      <c r="S849" s="4"/>
    </row>
    <row r="850" spans="1:28" hidden="1" x14ac:dyDescent="0.25">
      <c r="A850" s="31" t="s">
        <v>1880</v>
      </c>
      <c r="B850" s="6" t="s">
        <v>1623</v>
      </c>
      <c r="C850" s="4">
        <f t="shared" si="54"/>
        <v>160125.60999999999</v>
      </c>
      <c r="D850" s="4"/>
      <c r="E850" s="4">
        <v>160125.60999999999</v>
      </c>
      <c r="F850" s="4"/>
      <c r="G850" s="4"/>
      <c r="H850" s="4"/>
      <c r="I850" s="4"/>
      <c r="J850" s="4"/>
      <c r="K850" s="4"/>
      <c r="L850" s="1"/>
      <c r="M850" s="4"/>
      <c r="N850" s="5"/>
      <c r="O850" s="4"/>
      <c r="P850" s="4"/>
      <c r="Q850" s="4"/>
      <c r="R850" s="4"/>
      <c r="S850" s="4"/>
    </row>
    <row r="851" spans="1:28" hidden="1" x14ac:dyDescent="0.25">
      <c r="A851" s="31" t="s">
        <v>1881</v>
      </c>
      <c r="B851" s="6" t="s">
        <v>1625</v>
      </c>
      <c r="C851" s="4">
        <f t="shared" si="54"/>
        <v>433277.18</v>
      </c>
      <c r="D851" s="4"/>
      <c r="E851" s="4">
        <v>433277.18</v>
      </c>
      <c r="F851" s="4"/>
      <c r="G851" s="4"/>
      <c r="H851" s="4"/>
      <c r="I851" s="4"/>
      <c r="J851" s="4"/>
      <c r="K851" s="4"/>
      <c r="L851" s="1"/>
      <c r="M851" s="4"/>
      <c r="N851" s="5"/>
      <c r="O851" s="4"/>
      <c r="P851" s="4"/>
      <c r="Q851" s="4"/>
      <c r="R851" s="4"/>
      <c r="S851" s="4"/>
    </row>
    <row r="852" spans="1:28" hidden="1" x14ac:dyDescent="0.25">
      <c r="A852" s="31" t="s">
        <v>1523</v>
      </c>
      <c r="B852" s="6" t="s">
        <v>1627</v>
      </c>
      <c r="C852" s="4">
        <f t="shared" si="54"/>
        <v>583063.73</v>
      </c>
      <c r="D852" s="4"/>
      <c r="E852" s="4">
        <v>583063.73</v>
      </c>
      <c r="F852" s="4"/>
      <c r="G852" s="4"/>
      <c r="H852" s="4"/>
      <c r="I852" s="4"/>
      <c r="J852" s="4"/>
      <c r="K852" s="4"/>
      <c r="L852" s="1"/>
      <c r="M852" s="4"/>
      <c r="N852" s="5"/>
      <c r="O852" s="4"/>
      <c r="P852" s="4"/>
      <c r="Q852" s="4"/>
      <c r="R852" s="4"/>
      <c r="S852" s="4"/>
    </row>
    <row r="853" spans="1:28" hidden="1" x14ac:dyDescent="0.25">
      <c r="A853" s="31" t="s">
        <v>1525</v>
      </c>
      <c r="B853" s="6" t="s">
        <v>1629</v>
      </c>
      <c r="C853" s="4">
        <f t="shared" si="54"/>
        <v>290342.81</v>
      </c>
      <c r="D853" s="4"/>
      <c r="E853" s="4">
        <v>290342.81</v>
      </c>
      <c r="F853" s="4"/>
      <c r="G853" s="4"/>
      <c r="H853" s="4"/>
      <c r="I853" s="4"/>
      <c r="J853" s="4"/>
      <c r="K853" s="4"/>
      <c r="L853" s="1"/>
      <c r="M853" s="4"/>
      <c r="N853" s="5"/>
      <c r="O853" s="4"/>
      <c r="P853" s="4"/>
      <c r="Q853" s="4"/>
      <c r="R853" s="4"/>
      <c r="S853" s="4"/>
    </row>
    <row r="854" spans="1:28" hidden="1" x14ac:dyDescent="0.25">
      <c r="A854" s="31" t="s">
        <v>1882</v>
      </c>
      <c r="B854" s="6" t="s">
        <v>1631</v>
      </c>
      <c r="C854" s="4">
        <f t="shared" si="54"/>
        <v>1635766.99</v>
      </c>
      <c r="D854" s="4"/>
      <c r="E854" s="4">
        <v>1635766.99</v>
      </c>
      <c r="F854" s="4"/>
      <c r="G854" s="4"/>
      <c r="H854" s="4"/>
      <c r="I854" s="4"/>
      <c r="J854" s="4"/>
      <c r="K854" s="4"/>
      <c r="L854" s="1"/>
      <c r="M854" s="4"/>
      <c r="N854" s="5"/>
      <c r="O854" s="4"/>
      <c r="P854" s="4"/>
      <c r="Q854" s="4"/>
      <c r="R854" s="4"/>
      <c r="S854" s="4"/>
    </row>
    <row r="855" spans="1:28" hidden="1" x14ac:dyDescent="0.25">
      <c r="A855" s="31" t="s">
        <v>1528</v>
      </c>
      <c r="B855" s="6" t="s">
        <v>1633</v>
      </c>
      <c r="C855" s="4">
        <f t="shared" si="54"/>
        <v>573741.18999999994</v>
      </c>
      <c r="D855" s="4"/>
      <c r="E855" s="4">
        <v>573741.18999999994</v>
      </c>
      <c r="F855" s="4"/>
      <c r="G855" s="4"/>
      <c r="H855" s="4"/>
      <c r="I855" s="4"/>
      <c r="J855" s="4"/>
      <c r="K855" s="4"/>
      <c r="L855" s="1"/>
      <c r="M855" s="4"/>
      <c r="N855" s="5"/>
      <c r="O855" s="4"/>
      <c r="P855" s="4"/>
      <c r="Q855" s="4"/>
      <c r="R855" s="4"/>
      <c r="S855" s="4"/>
    </row>
    <row r="856" spans="1:28" hidden="1" x14ac:dyDescent="0.25">
      <c r="A856" s="31" t="s">
        <v>1530</v>
      </c>
      <c r="B856" s="6" t="s">
        <v>1643</v>
      </c>
      <c r="C856" s="4">
        <f t="shared" si="54"/>
        <v>1302484.04</v>
      </c>
      <c r="D856" s="4"/>
      <c r="E856" s="4">
        <v>1302484.04</v>
      </c>
      <c r="F856" s="4"/>
      <c r="G856" s="4"/>
      <c r="H856" s="4"/>
      <c r="I856" s="4"/>
      <c r="J856" s="4"/>
      <c r="K856" s="4"/>
      <c r="L856" s="1"/>
      <c r="M856" s="4"/>
      <c r="N856" s="5"/>
      <c r="O856" s="4"/>
      <c r="P856" s="4"/>
      <c r="Q856" s="4"/>
      <c r="R856" s="4"/>
      <c r="S856" s="4"/>
    </row>
    <row r="857" spans="1:28" hidden="1" x14ac:dyDescent="0.25">
      <c r="A857" s="31" t="s">
        <v>1532</v>
      </c>
      <c r="B857" s="6" t="s">
        <v>1645</v>
      </c>
      <c r="C857" s="4">
        <f t="shared" si="54"/>
        <v>1040412.39</v>
      </c>
      <c r="D857" s="4"/>
      <c r="E857" s="4">
        <v>1040412.39</v>
      </c>
      <c r="F857" s="4"/>
      <c r="G857" s="4"/>
      <c r="H857" s="4"/>
      <c r="I857" s="4"/>
      <c r="J857" s="4"/>
      <c r="K857" s="4"/>
      <c r="L857" s="1"/>
      <c r="M857" s="4"/>
      <c r="N857" s="5"/>
      <c r="O857" s="4"/>
      <c r="P857" s="4"/>
      <c r="Q857" s="4"/>
      <c r="R857" s="4"/>
      <c r="S857" s="4"/>
    </row>
    <row r="858" spans="1:28" hidden="1" x14ac:dyDescent="0.25">
      <c r="A858" s="31" t="s">
        <v>1534</v>
      </c>
      <c r="B858" s="6" t="s">
        <v>1649</v>
      </c>
      <c r="C858" s="4">
        <f t="shared" si="54"/>
        <v>666497.79</v>
      </c>
      <c r="D858" s="4"/>
      <c r="E858" s="4">
        <v>666497.79</v>
      </c>
      <c r="F858" s="4"/>
      <c r="G858" s="4"/>
      <c r="H858" s="4"/>
      <c r="I858" s="4"/>
      <c r="J858" s="4"/>
      <c r="K858" s="4"/>
      <c r="L858" s="1"/>
      <c r="M858" s="4"/>
      <c r="N858" s="5"/>
      <c r="O858" s="4"/>
      <c r="P858" s="4"/>
      <c r="Q858" s="4"/>
      <c r="R858" s="4"/>
      <c r="S858" s="4"/>
    </row>
    <row r="859" spans="1:28" hidden="1" x14ac:dyDescent="0.25">
      <c r="A859" s="31" t="s">
        <v>1536</v>
      </c>
      <c r="B859" s="6" t="s">
        <v>1898</v>
      </c>
      <c r="C859" s="4">
        <f t="shared" si="54"/>
        <v>184714.73</v>
      </c>
      <c r="D859" s="4"/>
      <c r="E859" s="4">
        <v>184714.73</v>
      </c>
      <c r="F859" s="4"/>
      <c r="G859" s="4"/>
      <c r="H859" s="4"/>
      <c r="I859" s="4"/>
      <c r="J859" s="4"/>
      <c r="K859" s="4"/>
      <c r="L859" s="1"/>
      <c r="M859" s="4"/>
      <c r="N859" s="5"/>
      <c r="O859" s="4"/>
      <c r="P859" s="4"/>
      <c r="Q859" s="4"/>
      <c r="R859" s="4"/>
      <c r="S859" s="4"/>
    </row>
    <row r="860" spans="1:28" ht="15" hidden="1" customHeight="1" x14ac:dyDescent="0.25">
      <c r="A860" s="50" t="s">
        <v>2069</v>
      </c>
      <c r="B860" s="51"/>
      <c r="C860" s="2">
        <f>SUM(C839:C859)</f>
        <v>13588808.039999999</v>
      </c>
      <c r="D860" s="2">
        <f t="shared" ref="D860:M860" si="55">SUM(D839:D858)</f>
        <v>0</v>
      </c>
      <c r="E860" s="2">
        <f t="shared" si="55"/>
        <v>13404093.309999999</v>
      </c>
      <c r="F860" s="2">
        <f t="shared" si="55"/>
        <v>0</v>
      </c>
      <c r="G860" s="2">
        <f t="shared" si="55"/>
        <v>0</v>
      </c>
      <c r="H860" s="2">
        <f t="shared" si="55"/>
        <v>0</v>
      </c>
      <c r="I860" s="2">
        <f t="shared" si="55"/>
        <v>0</v>
      </c>
      <c r="J860" s="2">
        <f t="shared" si="55"/>
        <v>0</v>
      </c>
      <c r="K860" s="2">
        <f t="shared" si="55"/>
        <v>0</v>
      </c>
      <c r="L860" s="17">
        <f t="shared" si="55"/>
        <v>0</v>
      </c>
      <c r="M860" s="2">
        <f t="shared" si="55"/>
        <v>0</v>
      </c>
      <c r="N860" s="2" t="s">
        <v>1742</v>
      </c>
      <c r="O860" s="2">
        <f>SUM(O839:O858)</f>
        <v>0</v>
      </c>
      <c r="P860" s="2">
        <f>SUM(P839:P858)</f>
        <v>0</v>
      </c>
      <c r="Q860" s="2">
        <f>SUM(Q839:Q858)</f>
        <v>0</v>
      </c>
      <c r="R860" s="2">
        <f>SUM(R839:R858)</f>
        <v>0</v>
      </c>
      <c r="S860" s="2">
        <f>SUM(S839:S858)</f>
        <v>0</v>
      </c>
    </row>
    <row r="861" spans="1:28" ht="15" hidden="1" customHeight="1" x14ac:dyDescent="0.25">
      <c r="A861" s="52" t="s">
        <v>2028</v>
      </c>
      <c r="B861" s="53"/>
      <c r="C861" s="54"/>
      <c r="D861" s="2"/>
      <c r="E861" s="2"/>
      <c r="F861" s="2"/>
      <c r="G861" s="2"/>
      <c r="H861" s="2"/>
      <c r="I861" s="2"/>
      <c r="J861" s="2"/>
      <c r="K861" s="2"/>
      <c r="L861" s="17"/>
      <c r="M861" s="2"/>
      <c r="N861" s="3"/>
      <c r="O861" s="2"/>
      <c r="P861" s="2"/>
      <c r="Q861" s="2"/>
      <c r="R861" s="2"/>
      <c r="S861" s="2"/>
    </row>
    <row r="862" spans="1:28" hidden="1" x14ac:dyDescent="0.2">
      <c r="A862" s="31" t="s">
        <v>1883</v>
      </c>
      <c r="B862" s="6" t="s">
        <v>1653</v>
      </c>
      <c r="C862" s="4">
        <f t="shared" ref="C862:C893" si="56">ROUNDUP(SUM(D862+E862+F862+G862+H862+I862+J862+K862+M862+O862+P862+Q862+R862+S862),2)</f>
        <v>369346.08</v>
      </c>
      <c r="D862" s="4"/>
      <c r="E862" s="4">
        <v>369346.08</v>
      </c>
      <c r="F862" s="4"/>
      <c r="G862" s="4"/>
      <c r="H862" s="4"/>
      <c r="I862" s="4"/>
      <c r="J862" s="4"/>
      <c r="K862" s="4"/>
      <c r="L862" s="1"/>
      <c r="M862" s="4"/>
      <c r="N862" s="5"/>
      <c r="O862" s="4"/>
      <c r="P862" s="4"/>
      <c r="Q862" s="4"/>
      <c r="R862" s="4"/>
      <c r="S862" s="4"/>
      <c r="AB862" s="33"/>
    </row>
    <row r="863" spans="1:28" hidden="1" x14ac:dyDescent="0.2">
      <c r="A863" s="31" t="s">
        <v>1539</v>
      </c>
      <c r="B863" s="6" t="s">
        <v>1655</v>
      </c>
      <c r="C863" s="4">
        <f t="shared" si="56"/>
        <v>98327.27</v>
      </c>
      <c r="D863" s="4"/>
      <c r="E863" s="4">
        <v>98327.27</v>
      </c>
      <c r="F863" s="4"/>
      <c r="G863" s="4"/>
      <c r="H863" s="4"/>
      <c r="I863" s="4"/>
      <c r="J863" s="4"/>
      <c r="K863" s="4"/>
      <c r="L863" s="1"/>
      <c r="M863" s="4"/>
      <c r="N863" s="5"/>
      <c r="O863" s="4"/>
      <c r="P863" s="4"/>
      <c r="Q863" s="4"/>
      <c r="R863" s="4"/>
      <c r="S863" s="4"/>
      <c r="AB863" s="33"/>
    </row>
    <row r="864" spans="1:28" hidden="1" x14ac:dyDescent="0.2">
      <c r="A864" s="31" t="s">
        <v>1541</v>
      </c>
      <c r="B864" s="6" t="s">
        <v>1657</v>
      </c>
      <c r="C864" s="4">
        <f t="shared" si="56"/>
        <v>507979.16</v>
      </c>
      <c r="D864" s="4"/>
      <c r="E864" s="4">
        <v>507979.16</v>
      </c>
      <c r="F864" s="4"/>
      <c r="G864" s="4"/>
      <c r="H864" s="4"/>
      <c r="I864" s="4"/>
      <c r="J864" s="4"/>
      <c r="K864" s="4"/>
      <c r="L864" s="1"/>
      <c r="M864" s="4"/>
      <c r="N864" s="5"/>
      <c r="O864" s="4"/>
      <c r="P864" s="4"/>
      <c r="Q864" s="4"/>
      <c r="R864" s="4"/>
      <c r="S864" s="4"/>
      <c r="AB864" s="33"/>
    </row>
    <row r="865" spans="1:28" hidden="1" x14ac:dyDescent="0.2">
      <c r="A865" s="31" t="s">
        <v>1543</v>
      </c>
      <c r="B865" s="6" t="s">
        <v>1812</v>
      </c>
      <c r="C865" s="4">
        <f t="shared" si="56"/>
        <v>294326.84999999998</v>
      </c>
      <c r="D865" s="4"/>
      <c r="E865" s="4">
        <v>294326.84999999998</v>
      </c>
      <c r="F865" s="4"/>
      <c r="G865" s="4"/>
      <c r="H865" s="4"/>
      <c r="I865" s="4"/>
      <c r="J865" s="4"/>
      <c r="K865" s="4"/>
      <c r="L865" s="1"/>
      <c r="M865" s="4"/>
      <c r="N865" s="5"/>
      <c r="O865" s="4"/>
      <c r="P865" s="4"/>
      <c r="Q865" s="4"/>
      <c r="R865" s="4"/>
      <c r="S865" s="4"/>
      <c r="AB865" s="33"/>
    </row>
    <row r="866" spans="1:28" hidden="1" x14ac:dyDescent="0.2">
      <c r="A866" s="31" t="s">
        <v>1545</v>
      </c>
      <c r="B866" s="6" t="s">
        <v>1658</v>
      </c>
      <c r="C866" s="4">
        <f t="shared" si="56"/>
        <v>89106.55</v>
      </c>
      <c r="D866" s="4"/>
      <c r="E866" s="4">
        <v>89106.55</v>
      </c>
      <c r="F866" s="4"/>
      <c r="G866" s="4"/>
      <c r="H866" s="4"/>
      <c r="I866" s="4"/>
      <c r="J866" s="4"/>
      <c r="K866" s="4"/>
      <c r="L866" s="1"/>
      <c r="M866" s="4"/>
      <c r="N866" s="5"/>
      <c r="O866" s="4"/>
      <c r="P866" s="4"/>
      <c r="Q866" s="4"/>
      <c r="R866" s="4"/>
      <c r="S866" s="4"/>
      <c r="AB866" s="33"/>
    </row>
    <row r="867" spans="1:28" hidden="1" x14ac:dyDescent="0.2">
      <c r="A867" s="31" t="s">
        <v>1547</v>
      </c>
      <c r="B867" s="6" t="s">
        <v>1659</v>
      </c>
      <c r="C867" s="4">
        <f t="shared" si="56"/>
        <v>228995.12</v>
      </c>
      <c r="D867" s="4"/>
      <c r="E867" s="4">
        <v>228995.12</v>
      </c>
      <c r="F867" s="4"/>
      <c r="G867" s="4"/>
      <c r="H867" s="4"/>
      <c r="I867" s="4"/>
      <c r="J867" s="4"/>
      <c r="K867" s="4"/>
      <c r="L867" s="1"/>
      <c r="M867" s="4"/>
      <c r="N867" s="5"/>
      <c r="O867" s="4"/>
      <c r="P867" s="4"/>
      <c r="Q867" s="4"/>
      <c r="R867" s="4"/>
      <c r="S867" s="4"/>
      <c r="AB867" s="33"/>
    </row>
    <row r="868" spans="1:28" hidden="1" x14ac:dyDescent="0.2">
      <c r="A868" s="31" t="s">
        <v>1549</v>
      </c>
      <c r="B868" s="6" t="s">
        <v>1660</v>
      </c>
      <c r="C868" s="4">
        <f t="shared" si="56"/>
        <v>346146.71</v>
      </c>
      <c r="D868" s="4"/>
      <c r="E868" s="4">
        <v>346146.71</v>
      </c>
      <c r="F868" s="4"/>
      <c r="G868" s="4"/>
      <c r="H868" s="4"/>
      <c r="I868" s="4"/>
      <c r="J868" s="4"/>
      <c r="K868" s="4"/>
      <c r="L868" s="1"/>
      <c r="M868" s="4"/>
      <c r="N868" s="5"/>
      <c r="O868" s="4"/>
      <c r="P868" s="4"/>
      <c r="Q868" s="4"/>
      <c r="R868" s="4"/>
      <c r="S868" s="4"/>
      <c r="AB868" s="33"/>
    </row>
    <row r="869" spans="1:28" hidden="1" x14ac:dyDescent="0.2">
      <c r="A869" s="31" t="s">
        <v>1551</v>
      </c>
      <c r="B869" s="6" t="s">
        <v>1661</v>
      </c>
      <c r="C869" s="4">
        <f t="shared" si="56"/>
        <v>218130</v>
      </c>
      <c r="D869" s="4"/>
      <c r="E869" s="4">
        <v>218130</v>
      </c>
      <c r="F869" s="4"/>
      <c r="G869" s="4"/>
      <c r="H869" s="4"/>
      <c r="I869" s="4"/>
      <c r="J869" s="4"/>
      <c r="K869" s="4"/>
      <c r="L869" s="1"/>
      <c r="M869" s="4"/>
      <c r="N869" s="5"/>
      <c r="O869" s="4"/>
      <c r="P869" s="4"/>
      <c r="Q869" s="4"/>
      <c r="R869" s="4"/>
      <c r="S869" s="4"/>
      <c r="AB869" s="33"/>
    </row>
    <row r="870" spans="1:28" hidden="1" x14ac:dyDescent="0.2">
      <c r="A870" s="31" t="s">
        <v>1553</v>
      </c>
      <c r="B870" s="6" t="s">
        <v>1662</v>
      </c>
      <c r="C870" s="4">
        <f t="shared" si="56"/>
        <v>331198.32</v>
      </c>
      <c r="D870" s="4"/>
      <c r="E870" s="4">
        <v>331198.32</v>
      </c>
      <c r="F870" s="4"/>
      <c r="G870" s="4"/>
      <c r="H870" s="4"/>
      <c r="I870" s="4"/>
      <c r="J870" s="4"/>
      <c r="K870" s="4"/>
      <c r="L870" s="1"/>
      <c r="M870" s="4"/>
      <c r="N870" s="5"/>
      <c r="O870" s="4"/>
      <c r="P870" s="4"/>
      <c r="Q870" s="4"/>
      <c r="R870" s="4"/>
      <c r="S870" s="4"/>
      <c r="AB870" s="33"/>
    </row>
    <row r="871" spans="1:28" hidden="1" x14ac:dyDescent="0.2">
      <c r="A871" s="31" t="s">
        <v>1555</v>
      </c>
      <c r="B871" s="6" t="s">
        <v>1663</v>
      </c>
      <c r="C871" s="4">
        <f t="shared" si="56"/>
        <v>137217.98000000001</v>
      </c>
      <c r="D871" s="4"/>
      <c r="E871" s="4">
        <v>137217.98000000001</v>
      </c>
      <c r="F871" s="4"/>
      <c r="G871" s="4"/>
      <c r="H871" s="4"/>
      <c r="I871" s="4"/>
      <c r="J871" s="4"/>
      <c r="K871" s="4"/>
      <c r="L871" s="1"/>
      <c r="M871" s="4"/>
      <c r="N871" s="5"/>
      <c r="O871" s="4"/>
      <c r="P871" s="4"/>
      <c r="Q871" s="4"/>
      <c r="R871" s="4"/>
      <c r="S871" s="4"/>
      <c r="AB871" s="33"/>
    </row>
    <row r="872" spans="1:28" hidden="1" x14ac:dyDescent="0.2">
      <c r="A872" s="31" t="s">
        <v>1557</v>
      </c>
      <c r="B872" s="6" t="s">
        <v>1664</v>
      </c>
      <c r="C872" s="4">
        <f t="shared" si="56"/>
        <v>762336.76</v>
      </c>
      <c r="D872" s="4"/>
      <c r="E872" s="4">
        <v>762336.76</v>
      </c>
      <c r="F872" s="4"/>
      <c r="G872" s="4"/>
      <c r="H872" s="4"/>
      <c r="I872" s="4"/>
      <c r="J872" s="4"/>
      <c r="K872" s="4"/>
      <c r="L872" s="1"/>
      <c r="M872" s="4"/>
      <c r="N872" s="5"/>
      <c r="O872" s="4"/>
      <c r="P872" s="4"/>
      <c r="Q872" s="4"/>
      <c r="R872" s="4"/>
      <c r="S872" s="4"/>
      <c r="AB872" s="33"/>
    </row>
    <row r="873" spans="1:28" hidden="1" x14ac:dyDescent="0.2">
      <c r="A873" s="31" t="s">
        <v>1559</v>
      </c>
      <c r="B873" s="6" t="s">
        <v>1665</v>
      </c>
      <c r="C873" s="4">
        <f t="shared" si="56"/>
        <v>988313.68</v>
      </c>
      <c r="D873" s="4"/>
      <c r="E873" s="4">
        <v>988313.68</v>
      </c>
      <c r="F873" s="4"/>
      <c r="G873" s="4"/>
      <c r="H873" s="4"/>
      <c r="I873" s="4"/>
      <c r="J873" s="4"/>
      <c r="K873" s="4"/>
      <c r="L873" s="1"/>
      <c r="M873" s="4"/>
      <c r="N873" s="5"/>
      <c r="O873" s="4"/>
      <c r="P873" s="4"/>
      <c r="Q873" s="4"/>
      <c r="R873" s="4"/>
      <c r="S873" s="4"/>
      <c r="AB873" s="33"/>
    </row>
    <row r="874" spans="1:28" hidden="1" x14ac:dyDescent="0.2">
      <c r="A874" s="31" t="s">
        <v>1561</v>
      </c>
      <c r="B874" s="6" t="s">
        <v>1666</v>
      </c>
      <c r="C874" s="4">
        <f t="shared" si="56"/>
        <v>1169843.57</v>
      </c>
      <c r="D874" s="4"/>
      <c r="E874" s="4">
        <v>1169843.57</v>
      </c>
      <c r="F874" s="4"/>
      <c r="G874" s="4"/>
      <c r="H874" s="4"/>
      <c r="I874" s="4"/>
      <c r="J874" s="4"/>
      <c r="K874" s="4"/>
      <c r="L874" s="1"/>
      <c r="M874" s="4"/>
      <c r="N874" s="5"/>
      <c r="O874" s="4"/>
      <c r="P874" s="4"/>
      <c r="Q874" s="4"/>
      <c r="R874" s="4"/>
      <c r="S874" s="4"/>
      <c r="AB874" s="33"/>
    </row>
    <row r="875" spans="1:28" hidden="1" x14ac:dyDescent="0.2">
      <c r="A875" s="31" t="s">
        <v>1563</v>
      </c>
      <c r="B875" s="6" t="s">
        <v>1668</v>
      </c>
      <c r="C875" s="4">
        <f t="shared" si="56"/>
        <v>1630288</v>
      </c>
      <c r="D875" s="4"/>
      <c r="E875" s="4">
        <v>1630288</v>
      </c>
      <c r="F875" s="4"/>
      <c r="G875" s="4"/>
      <c r="H875" s="4"/>
      <c r="I875" s="4"/>
      <c r="J875" s="4"/>
      <c r="K875" s="4"/>
      <c r="L875" s="1"/>
      <c r="M875" s="4"/>
      <c r="N875" s="5"/>
      <c r="O875" s="4"/>
      <c r="P875" s="4"/>
      <c r="Q875" s="4"/>
      <c r="R875" s="4"/>
      <c r="S875" s="4"/>
      <c r="AB875" s="33"/>
    </row>
    <row r="876" spans="1:28" hidden="1" x14ac:dyDescent="0.2">
      <c r="A876" s="31" t="s">
        <v>1565</v>
      </c>
      <c r="B876" s="6" t="s">
        <v>1669</v>
      </c>
      <c r="C876" s="4">
        <f t="shared" si="56"/>
        <v>436892.79</v>
      </c>
      <c r="D876" s="4"/>
      <c r="E876" s="4">
        <v>436892.79</v>
      </c>
      <c r="F876" s="4"/>
      <c r="G876" s="4"/>
      <c r="H876" s="4"/>
      <c r="I876" s="4"/>
      <c r="J876" s="4"/>
      <c r="K876" s="4"/>
      <c r="L876" s="1"/>
      <c r="M876" s="4"/>
      <c r="N876" s="5"/>
      <c r="O876" s="4"/>
      <c r="P876" s="4"/>
      <c r="Q876" s="4"/>
      <c r="R876" s="4"/>
      <c r="S876" s="4"/>
      <c r="AB876" s="33"/>
    </row>
    <row r="877" spans="1:28" hidden="1" x14ac:dyDescent="0.2">
      <c r="A877" s="31" t="s">
        <v>1567</v>
      </c>
      <c r="B877" s="6" t="s">
        <v>1670</v>
      </c>
      <c r="C877" s="4">
        <f t="shared" si="56"/>
        <v>352103.13</v>
      </c>
      <c r="D877" s="4"/>
      <c r="E877" s="4">
        <v>352103.13</v>
      </c>
      <c r="F877" s="4"/>
      <c r="G877" s="4"/>
      <c r="H877" s="4"/>
      <c r="I877" s="4"/>
      <c r="J877" s="4"/>
      <c r="K877" s="4"/>
      <c r="L877" s="1"/>
      <c r="M877" s="4"/>
      <c r="N877" s="5"/>
      <c r="O877" s="4"/>
      <c r="P877" s="4"/>
      <c r="Q877" s="4"/>
      <c r="R877" s="4"/>
      <c r="S877" s="4"/>
      <c r="AB877" s="33"/>
    </row>
    <row r="878" spans="1:28" hidden="1" x14ac:dyDescent="0.2">
      <c r="A878" s="31" t="s">
        <v>1569</v>
      </c>
      <c r="B878" s="6" t="s">
        <v>1671</v>
      </c>
      <c r="C878" s="4">
        <f t="shared" si="56"/>
        <v>298895.57</v>
      </c>
      <c r="D878" s="4"/>
      <c r="E878" s="4">
        <v>298895.57</v>
      </c>
      <c r="F878" s="4"/>
      <c r="G878" s="4"/>
      <c r="H878" s="4"/>
      <c r="I878" s="4"/>
      <c r="J878" s="4"/>
      <c r="K878" s="4"/>
      <c r="L878" s="1"/>
      <c r="M878" s="4"/>
      <c r="N878" s="5"/>
      <c r="O878" s="4"/>
      <c r="P878" s="4"/>
      <c r="Q878" s="4"/>
      <c r="R878" s="4"/>
      <c r="S878" s="4"/>
      <c r="AB878" s="33"/>
    </row>
    <row r="879" spans="1:28" hidden="1" x14ac:dyDescent="0.2">
      <c r="A879" s="31" t="s">
        <v>1571</v>
      </c>
      <c r="B879" s="6" t="s">
        <v>1672</v>
      </c>
      <c r="C879" s="4">
        <f t="shared" si="56"/>
        <v>762336.76</v>
      </c>
      <c r="D879" s="4"/>
      <c r="E879" s="4">
        <v>762336.76</v>
      </c>
      <c r="F879" s="4"/>
      <c r="G879" s="4"/>
      <c r="H879" s="4"/>
      <c r="I879" s="4"/>
      <c r="J879" s="4"/>
      <c r="K879" s="4"/>
      <c r="L879" s="1"/>
      <c r="M879" s="4"/>
      <c r="N879" s="5"/>
      <c r="O879" s="4"/>
      <c r="P879" s="4"/>
      <c r="Q879" s="4"/>
      <c r="R879" s="4"/>
      <c r="S879" s="4"/>
      <c r="AB879" s="33"/>
    </row>
    <row r="880" spans="1:28" hidden="1" x14ac:dyDescent="0.2">
      <c r="A880" s="31" t="s">
        <v>1573</v>
      </c>
      <c r="B880" s="6" t="s">
        <v>1673</v>
      </c>
      <c r="C880" s="4">
        <f t="shared" si="56"/>
        <v>1676279.84</v>
      </c>
      <c r="D880" s="4"/>
      <c r="E880" s="4">
        <v>1676279.84</v>
      </c>
      <c r="F880" s="4"/>
      <c r="G880" s="4"/>
      <c r="H880" s="4"/>
      <c r="I880" s="4"/>
      <c r="J880" s="4"/>
      <c r="K880" s="4"/>
      <c r="L880" s="1"/>
      <c r="M880" s="4"/>
      <c r="N880" s="5"/>
      <c r="O880" s="4"/>
      <c r="P880" s="4"/>
      <c r="Q880" s="4"/>
      <c r="R880" s="4"/>
      <c r="S880" s="4"/>
      <c r="AB880" s="33"/>
    </row>
    <row r="881" spans="1:28" hidden="1" x14ac:dyDescent="0.2">
      <c r="A881" s="31" t="s">
        <v>1575</v>
      </c>
      <c r="B881" s="6" t="s">
        <v>1674</v>
      </c>
      <c r="C881" s="4">
        <f t="shared" si="56"/>
        <v>371416.49</v>
      </c>
      <c r="D881" s="4"/>
      <c r="E881" s="4">
        <v>371416.49</v>
      </c>
      <c r="F881" s="4"/>
      <c r="G881" s="4"/>
      <c r="H881" s="4"/>
      <c r="I881" s="4"/>
      <c r="J881" s="4"/>
      <c r="K881" s="4"/>
      <c r="L881" s="1"/>
      <c r="M881" s="4"/>
      <c r="N881" s="5"/>
      <c r="O881" s="4"/>
      <c r="P881" s="4"/>
      <c r="Q881" s="4"/>
      <c r="R881" s="4"/>
      <c r="S881" s="4"/>
      <c r="AB881" s="33"/>
    </row>
    <row r="882" spans="1:28" hidden="1" x14ac:dyDescent="0.2">
      <c r="A882" s="31" t="s">
        <v>1577</v>
      </c>
      <c r="B882" s="6" t="s">
        <v>1675</v>
      </c>
      <c r="C882" s="4">
        <f t="shared" si="56"/>
        <v>762336.76</v>
      </c>
      <c r="D882" s="4"/>
      <c r="E882" s="4">
        <v>762336.76</v>
      </c>
      <c r="F882" s="4"/>
      <c r="G882" s="4"/>
      <c r="H882" s="4"/>
      <c r="I882" s="4"/>
      <c r="J882" s="4"/>
      <c r="K882" s="4"/>
      <c r="L882" s="1"/>
      <c r="M882" s="4"/>
      <c r="N882" s="5"/>
      <c r="O882" s="4"/>
      <c r="P882" s="4"/>
      <c r="Q882" s="4"/>
      <c r="R882" s="4"/>
      <c r="S882" s="4"/>
      <c r="AB882" s="33"/>
    </row>
    <row r="883" spans="1:28" hidden="1" x14ac:dyDescent="0.2">
      <c r="A883" s="31" t="s">
        <v>1579</v>
      </c>
      <c r="B883" s="6" t="s">
        <v>1676</v>
      </c>
      <c r="C883" s="4">
        <f t="shared" si="56"/>
        <v>762336.76</v>
      </c>
      <c r="D883" s="4"/>
      <c r="E883" s="4">
        <v>762336.76</v>
      </c>
      <c r="F883" s="4"/>
      <c r="G883" s="4"/>
      <c r="H883" s="4"/>
      <c r="I883" s="4"/>
      <c r="J883" s="4"/>
      <c r="K883" s="4"/>
      <c r="L883" s="1"/>
      <c r="M883" s="4"/>
      <c r="N883" s="5"/>
      <c r="O883" s="4"/>
      <c r="P883" s="4"/>
      <c r="Q883" s="4"/>
      <c r="R883" s="4"/>
      <c r="S883" s="4"/>
      <c r="AB883" s="33"/>
    </row>
    <row r="884" spans="1:28" hidden="1" x14ac:dyDescent="0.2">
      <c r="A884" s="31" t="s">
        <v>1581</v>
      </c>
      <c r="B884" s="6" t="s">
        <v>1677</v>
      </c>
      <c r="C884" s="4">
        <f t="shared" si="56"/>
        <v>610032.57999999996</v>
      </c>
      <c r="D884" s="4"/>
      <c r="E884" s="4">
        <v>610032.57999999996</v>
      </c>
      <c r="F884" s="4"/>
      <c r="G884" s="4"/>
      <c r="H884" s="4"/>
      <c r="I884" s="4"/>
      <c r="J884" s="4"/>
      <c r="K884" s="4"/>
      <c r="L884" s="1"/>
      <c r="M884" s="4"/>
      <c r="N884" s="5"/>
      <c r="O884" s="4"/>
      <c r="P884" s="4"/>
      <c r="Q884" s="4"/>
      <c r="R884" s="4"/>
      <c r="S884" s="4"/>
      <c r="AB884" s="33"/>
    </row>
    <row r="885" spans="1:28" hidden="1" x14ac:dyDescent="0.2">
      <c r="A885" s="31" t="s">
        <v>1583</v>
      </c>
      <c r="B885" s="6" t="s">
        <v>1678</v>
      </c>
      <c r="C885" s="4">
        <f t="shared" si="56"/>
        <v>260271.54</v>
      </c>
      <c r="D885" s="4"/>
      <c r="E885" s="4">
        <v>260271.54</v>
      </c>
      <c r="F885" s="4"/>
      <c r="G885" s="4"/>
      <c r="H885" s="4"/>
      <c r="I885" s="4"/>
      <c r="J885" s="4"/>
      <c r="K885" s="4"/>
      <c r="L885" s="1"/>
      <c r="M885" s="4"/>
      <c r="N885" s="5"/>
      <c r="O885" s="4"/>
      <c r="P885" s="4"/>
      <c r="Q885" s="4"/>
      <c r="R885" s="4"/>
      <c r="S885" s="4"/>
      <c r="AB885" s="33"/>
    </row>
    <row r="886" spans="1:28" hidden="1" x14ac:dyDescent="0.2">
      <c r="A886" s="31" t="s">
        <v>1774</v>
      </c>
      <c r="B886" s="6" t="s">
        <v>1679</v>
      </c>
      <c r="C886" s="4">
        <f t="shared" si="56"/>
        <v>156786.69</v>
      </c>
      <c r="D886" s="4"/>
      <c r="E886" s="4">
        <v>156786.69</v>
      </c>
      <c r="F886" s="4"/>
      <c r="G886" s="4"/>
      <c r="H886" s="4"/>
      <c r="I886" s="4"/>
      <c r="J886" s="4"/>
      <c r="K886" s="4"/>
      <c r="L886" s="1"/>
      <c r="M886" s="4"/>
      <c r="N886" s="5"/>
      <c r="O886" s="4"/>
      <c r="P886" s="4"/>
      <c r="Q886" s="4"/>
      <c r="R886" s="4"/>
      <c r="S886" s="4"/>
      <c r="AB886" s="33"/>
    </row>
    <row r="887" spans="1:28" hidden="1" x14ac:dyDescent="0.2">
      <c r="A887" s="31" t="s">
        <v>1585</v>
      </c>
      <c r="B887" s="6" t="s">
        <v>1680</v>
      </c>
      <c r="C887" s="4">
        <f t="shared" si="56"/>
        <v>164286.79</v>
      </c>
      <c r="D887" s="4"/>
      <c r="E887" s="4">
        <v>164286.79</v>
      </c>
      <c r="F887" s="4"/>
      <c r="G887" s="4"/>
      <c r="H887" s="4"/>
      <c r="I887" s="4"/>
      <c r="J887" s="4"/>
      <c r="K887" s="4"/>
      <c r="L887" s="1"/>
      <c r="M887" s="4"/>
      <c r="N887" s="5"/>
      <c r="O887" s="4"/>
      <c r="P887" s="4"/>
      <c r="Q887" s="4"/>
      <c r="R887" s="4"/>
      <c r="S887" s="4"/>
      <c r="AB887" s="33"/>
    </row>
    <row r="888" spans="1:28" hidden="1" x14ac:dyDescent="0.2">
      <c r="A888" s="31" t="s">
        <v>1587</v>
      </c>
      <c r="B888" s="6" t="s">
        <v>1681</v>
      </c>
      <c r="C888" s="4">
        <f t="shared" si="56"/>
        <v>190398.6</v>
      </c>
      <c r="D888" s="4"/>
      <c r="E888" s="4">
        <v>190398.6</v>
      </c>
      <c r="F888" s="4"/>
      <c r="G888" s="4"/>
      <c r="H888" s="4"/>
      <c r="I888" s="4"/>
      <c r="J888" s="4"/>
      <c r="K888" s="4"/>
      <c r="L888" s="1"/>
      <c r="M888" s="4"/>
      <c r="N888" s="5"/>
      <c r="O888" s="4"/>
      <c r="P888" s="4"/>
      <c r="Q888" s="4"/>
      <c r="R888" s="4"/>
      <c r="S888" s="4"/>
      <c r="AB888" s="33"/>
    </row>
    <row r="889" spans="1:28" hidden="1" x14ac:dyDescent="0.2">
      <c r="A889" s="31" t="s">
        <v>1589</v>
      </c>
      <c r="B889" s="6" t="s">
        <v>1682</v>
      </c>
      <c r="C889" s="4">
        <f t="shared" si="56"/>
        <v>1362545.73</v>
      </c>
      <c r="D889" s="4"/>
      <c r="E889" s="4">
        <v>1362545.73</v>
      </c>
      <c r="F889" s="4"/>
      <c r="G889" s="4"/>
      <c r="H889" s="4"/>
      <c r="I889" s="4"/>
      <c r="J889" s="4"/>
      <c r="K889" s="4"/>
      <c r="L889" s="1"/>
      <c r="M889" s="4"/>
      <c r="N889" s="5"/>
      <c r="O889" s="4"/>
      <c r="P889" s="4"/>
      <c r="Q889" s="4"/>
      <c r="R889" s="4"/>
      <c r="S889" s="4"/>
      <c r="AB889" s="33"/>
    </row>
    <row r="890" spans="1:28" hidden="1" x14ac:dyDescent="0.2">
      <c r="A890" s="31" t="s">
        <v>1591</v>
      </c>
      <c r="B890" s="6" t="s">
        <v>1683</v>
      </c>
      <c r="C890" s="4">
        <f t="shared" si="56"/>
        <v>338957.18</v>
      </c>
      <c r="D890" s="4"/>
      <c r="E890" s="4">
        <v>338957.18</v>
      </c>
      <c r="F890" s="4"/>
      <c r="G890" s="4"/>
      <c r="H890" s="4"/>
      <c r="I890" s="4"/>
      <c r="J890" s="4"/>
      <c r="K890" s="4"/>
      <c r="L890" s="1"/>
      <c r="M890" s="4"/>
      <c r="N890" s="5"/>
      <c r="O890" s="4"/>
      <c r="P890" s="4"/>
      <c r="Q890" s="4"/>
      <c r="R890" s="4"/>
      <c r="S890" s="4"/>
      <c r="AB890" s="33"/>
    </row>
    <row r="891" spans="1:28" hidden="1" x14ac:dyDescent="0.2">
      <c r="A891" s="31" t="s">
        <v>1593</v>
      </c>
      <c r="B891" s="6" t="s">
        <v>1684</v>
      </c>
      <c r="C891" s="4">
        <f t="shared" si="56"/>
        <v>483054.85</v>
      </c>
      <c r="D891" s="4"/>
      <c r="E891" s="4">
        <v>483054.85</v>
      </c>
      <c r="F891" s="4"/>
      <c r="G891" s="4"/>
      <c r="H891" s="4"/>
      <c r="I891" s="4"/>
      <c r="J891" s="4"/>
      <c r="K891" s="4"/>
      <c r="L891" s="1"/>
      <c r="M891" s="4"/>
      <c r="N891" s="5"/>
      <c r="O891" s="4"/>
      <c r="P891" s="4"/>
      <c r="Q891" s="4"/>
      <c r="R891" s="4"/>
      <c r="S891" s="4"/>
      <c r="AB891" s="33"/>
    </row>
    <row r="892" spans="1:28" hidden="1" x14ac:dyDescent="0.2">
      <c r="A892" s="31" t="s">
        <v>1595</v>
      </c>
      <c r="B892" s="6" t="s">
        <v>1685</v>
      </c>
      <c r="C892" s="4">
        <f t="shared" si="56"/>
        <v>416616.9</v>
      </c>
      <c r="D892" s="4"/>
      <c r="E892" s="4">
        <v>416616.9</v>
      </c>
      <c r="F892" s="4"/>
      <c r="G892" s="4"/>
      <c r="H892" s="4"/>
      <c r="I892" s="4"/>
      <c r="J892" s="4"/>
      <c r="K892" s="4"/>
      <c r="L892" s="1"/>
      <c r="M892" s="4"/>
      <c r="N892" s="5"/>
      <c r="O892" s="4"/>
      <c r="P892" s="4"/>
      <c r="Q892" s="4"/>
      <c r="R892" s="4"/>
      <c r="S892" s="4"/>
      <c r="AB892" s="33"/>
    </row>
    <row r="893" spans="1:28" hidden="1" x14ac:dyDescent="0.2">
      <c r="A893" s="31" t="s">
        <v>1597</v>
      </c>
      <c r="B893" s="6" t="s">
        <v>1686</v>
      </c>
      <c r="C893" s="4">
        <f t="shared" si="56"/>
        <v>226791.93</v>
      </c>
      <c r="D893" s="4"/>
      <c r="E893" s="4">
        <v>226791.93</v>
      </c>
      <c r="F893" s="4"/>
      <c r="G893" s="4"/>
      <c r="H893" s="4"/>
      <c r="I893" s="4"/>
      <c r="J893" s="4"/>
      <c r="K893" s="4"/>
      <c r="L893" s="1"/>
      <c r="M893" s="4"/>
      <c r="N893" s="5"/>
      <c r="O893" s="4"/>
      <c r="P893" s="4"/>
      <c r="Q893" s="4"/>
      <c r="R893" s="4"/>
      <c r="S893" s="4"/>
      <c r="AB893" s="33"/>
    </row>
    <row r="894" spans="1:28" hidden="1" x14ac:dyDescent="0.2">
      <c r="A894" s="31" t="s">
        <v>1599</v>
      </c>
      <c r="B894" s="6" t="s">
        <v>1687</v>
      </c>
      <c r="C894" s="4">
        <f t="shared" ref="C894:C912" si="57">ROUNDUP(SUM(D894+E894+F894+G894+H894+I894+J894+K894+M894+O894+P894+Q894+R894+S894),2)</f>
        <v>16019.85</v>
      </c>
      <c r="D894" s="4"/>
      <c r="E894" s="4">
        <v>16019.85</v>
      </c>
      <c r="F894" s="4"/>
      <c r="G894" s="4"/>
      <c r="H894" s="4"/>
      <c r="I894" s="4"/>
      <c r="J894" s="4"/>
      <c r="K894" s="4"/>
      <c r="L894" s="1"/>
      <c r="M894" s="4"/>
      <c r="N894" s="5"/>
      <c r="O894" s="4"/>
      <c r="P894" s="4"/>
      <c r="Q894" s="4"/>
      <c r="R894" s="4"/>
      <c r="S894" s="4"/>
      <c r="AB894" s="33"/>
    </row>
    <row r="895" spans="1:28" hidden="1" x14ac:dyDescent="0.2">
      <c r="A895" s="31" t="s">
        <v>1601</v>
      </c>
      <c r="B895" s="6" t="s">
        <v>1688</v>
      </c>
      <c r="C895" s="4">
        <f t="shared" si="57"/>
        <v>854604.12</v>
      </c>
      <c r="D895" s="4"/>
      <c r="E895" s="4">
        <v>854604.12</v>
      </c>
      <c r="F895" s="4"/>
      <c r="G895" s="4"/>
      <c r="H895" s="4"/>
      <c r="I895" s="4"/>
      <c r="J895" s="4"/>
      <c r="K895" s="4"/>
      <c r="L895" s="1"/>
      <c r="M895" s="4"/>
      <c r="N895" s="5"/>
      <c r="O895" s="4"/>
      <c r="P895" s="4"/>
      <c r="Q895" s="4"/>
      <c r="R895" s="4"/>
      <c r="S895" s="4"/>
      <c r="AB895" s="33"/>
    </row>
    <row r="896" spans="1:28" hidden="1" x14ac:dyDescent="0.2">
      <c r="A896" s="31" t="s">
        <v>1603</v>
      </c>
      <c r="B896" s="6" t="s">
        <v>1689</v>
      </c>
      <c r="C896" s="4">
        <f t="shared" si="57"/>
        <v>405950.22</v>
      </c>
      <c r="D896" s="4"/>
      <c r="E896" s="4">
        <v>405950.22</v>
      </c>
      <c r="F896" s="4"/>
      <c r="G896" s="4"/>
      <c r="H896" s="4"/>
      <c r="I896" s="4"/>
      <c r="J896" s="4"/>
      <c r="K896" s="4"/>
      <c r="L896" s="1"/>
      <c r="M896" s="4"/>
      <c r="N896" s="5"/>
      <c r="O896" s="4"/>
      <c r="P896" s="4"/>
      <c r="Q896" s="4"/>
      <c r="R896" s="4"/>
      <c r="S896" s="4"/>
      <c r="AB896" s="33"/>
    </row>
    <row r="897" spans="1:28" hidden="1" x14ac:dyDescent="0.2">
      <c r="A897" s="31" t="s">
        <v>1605</v>
      </c>
      <c r="B897" s="6" t="s">
        <v>1690</v>
      </c>
      <c r="C897" s="4">
        <f t="shared" si="57"/>
        <v>103986.8</v>
      </c>
      <c r="D897" s="4"/>
      <c r="E897" s="4">
        <v>103986.8</v>
      </c>
      <c r="F897" s="4"/>
      <c r="G897" s="4"/>
      <c r="H897" s="4"/>
      <c r="I897" s="4"/>
      <c r="J897" s="4"/>
      <c r="K897" s="4"/>
      <c r="L897" s="1"/>
      <c r="M897" s="4"/>
      <c r="N897" s="5"/>
      <c r="O897" s="4"/>
      <c r="P897" s="4"/>
      <c r="Q897" s="4"/>
      <c r="R897" s="4"/>
      <c r="S897" s="4"/>
      <c r="AB897" s="33"/>
    </row>
    <row r="898" spans="1:28" hidden="1" x14ac:dyDescent="0.2">
      <c r="A898" s="31" t="s">
        <v>1607</v>
      </c>
      <c r="B898" s="6" t="s">
        <v>1691</v>
      </c>
      <c r="C898" s="4">
        <f t="shared" si="57"/>
        <v>508584.29</v>
      </c>
      <c r="D898" s="4"/>
      <c r="E898" s="4">
        <v>508584.29</v>
      </c>
      <c r="F898" s="4"/>
      <c r="G898" s="4"/>
      <c r="H898" s="4"/>
      <c r="I898" s="4"/>
      <c r="J898" s="4"/>
      <c r="K898" s="4"/>
      <c r="L898" s="1"/>
      <c r="M898" s="4"/>
      <c r="N898" s="5"/>
      <c r="O898" s="4"/>
      <c r="P898" s="4"/>
      <c r="Q898" s="4"/>
      <c r="R898" s="4"/>
      <c r="S898" s="4"/>
      <c r="AB898" s="33"/>
    </row>
    <row r="899" spans="1:28" hidden="1" x14ac:dyDescent="0.2">
      <c r="A899" s="31" t="s">
        <v>1609</v>
      </c>
      <c r="B899" s="6" t="s">
        <v>1692</v>
      </c>
      <c r="C899" s="4">
        <f t="shared" si="57"/>
        <v>309656.12</v>
      </c>
      <c r="D899" s="4"/>
      <c r="E899" s="4">
        <v>309656.12</v>
      </c>
      <c r="F899" s="4"/>
      <c r="G899" s="4"/>
      <c r="H899" s="4"/>
      <c r="I899" s="4"/>
      <c r="J899" s="4"/>
      <c r="K899" s="4"/>
      <c r="L899" s="1"/>
      <c r="M899" s="4"/>
      <c r="N899" s="5"/>
      <c r="O899" s="4"/>
      <c r="P899" s="4"/>
      <c r="Q899" s="4"/>
      <c r="R899" s="4"/>
      <c r="S899" s="4"/>
      <c r="AB899" s="33"/>
    </row>
    <row r="900" spans="1:28" hidden="1" x14ac:dyDescent="0.2">
      <c r="A900" s="31" t="s">
        <v>1611</v>
      </c>
      <c r="B900" s="6" t="s">
        <v>1693</v>
      </c>
      <c r="C900" s="4">
        <f t="shared" si="57"/>
        <v>258738.1</v>
      </c>
      <c r="D900" s="4"/>
      <c r="E900" s="4">
        <v>258738.1</v>
      </c>
      <c r="F900" s="4"/>
      <c r="G900" s="4"/>
      <c r="H900" s="4"/>
      <c r="I900" s="4"/>
      <c r="J900" s="4"/>
      <c r="K900" s="4"/>
      <c r="L900" s="1"/>
      <c r="M900" s="4"/>
      <c r="N900" s="5"/>
      <c r="O900" s="4"/>
      <c r="P900" s="4"/>
      <c r="Q900" s="4"/>
      <c r="R900" s="4"/>
      <c r="S900" s="4"/>
      <c r="AB900" s="33"/>
    </row>
    <row r="901" spans="1:28" hidden="1" x14ac:dyDescent="0.2">
      <c r="A901" s="31" t="s">
        <v>1612</v>
      </c>
      <c r="B901" s="6" t="s">
        <v>1694</v>
      </c>
      <c r="C901" s="4">
        <f t="shared" si="57"/>
        <v>509405.25</v>
      </c>
      <c r="D901" s="4"/>
      <c r="E901" s="4">
        <v>509405.25</v>
      </c>
      <c r="F901" s="4"/>
      <c r="G901" s="4"/>
      <c r="H901" s="4"/>
      <c r="I901" s="4"/>
      <c r="J901" s="4"/>
      <c r="K901" s="4"/>
      <c r="L901" s="1"/>
      <c r="M901" s="4"/>
      <c r="N901" s="5"/>
      <c r="O901" s="4"/>
      <c r="P901" s="4"/>
      <c r="Q901" s="4"/>
      <c r="R901" s="4"/>
      <c r="S901" s="4"/>
      <c r="AB901" s="33"/>
    </row>
    <row r="902" spans="1:28" hidden="1" x14ac:dyDescent="0.2">
      <c r="A902" s="31" t="s">
        <v>1613</v>
      </c>
      <c r="B902" s="6" t="s">
        <v>1695</v>
      </c>
      <c r="C902" s="4">
        <f t="shared" si="57"/>
        <v>423076.01</v>
      </c>
      <c r="D902" s="4"/>
      <c r="E902" s="4">
        <v>423076.01</v>
      </c>
      <c r="F902" s="4"/>
      <c r="G902" s="4"/>
      <c r="H902" s="4"/>
      <c r="I902" s="4"/>
      <c r="J902" s="4"/>
      <c r="K902" s="4"/>
      <c r="L902" s="1"/>
      <c r="M902" s="4"/>
      <c r="N902" s="5"/>
      <c r="O902" s="4"/>
      <c r="P902" s="4"/>
      <c r="Q902" s="4"/>
      <c r="R902" s="4"/>
      <c r="S902" s="4"/>
      <c r="AB902" s="33"/>
    </row>
    <row r="903" spans="1:28" hidden="1" x14ac:dyDescent="0.2">
      <c r="A903" s="31" t="s">
        <v>1615</v>
      </c>
      <c r="B903" s="6" t="s">
        <v>1696</v>
      </c>
      <c r="C903" s="4">
        <f t="shared" si="57"/>
        <v>240835.37</v>
      </c>
      <c r="D903" s="4"/>
      <c r="E903" s="4">
        <v>240835.37</v>
      </c>
      <c r="F903" s="4"/>
      <c r="G903" s="4"/>
      <c r="H903" s="4"/>
      <c r="I903" s="4"/>
      <c r="J903" s="4"/>
      <c r="K903" s="4"/>
      <c r="L903" s="1"/>
      <c r="M903" s="4"/>
      <c r="N903" s="5"/>
      <c r="O903" s="4"/>
      <c r="P903" s="4"/>
      <c r="Q903" s="4"/>
      <c r="R903" s="4"/>
      <c r="S903" s="4"/>
      <c r="AB903" s="33"/>
    </row>
    <row r="904" spans="1:28" hidden="1" x14ac:dyDescent="0.2">
      <c r="A904" s="31" t="s">
        <v>1616</v>
      </c>
      <c r="B904" s="6" t="s">
        <v>1697</v>
      </c>
      <c r="C904" s="4">
        <f t="shared" si="57"/>
        <v>1129684.8799999999</v>
      </c>
      <c r="D904" s="4"/>
      <c r="E904" s="4">
        <v>1129684.8799999999</v>
      </c>
      <c r="F904" s="4"/>
      <c r="G904" s="4"/>
      <c r="H904" s="4"/>
      <c r="I904" s="4"/>
      <c r="J904" s="4"/>
      <c r="K904" s="4"/>
      <c r="L904" s="1"/>
      <c r="M904" s="4"/>
      <c r="N904" s="5"/>
      <c r="O904" s="4"/>
      <c r="P904" s="4"/>
      <c r="Q904" s="4"/>
      <c r="R904" s="4"/>
      <c r="S904" s="4"/>
      <c r="AB904" s="33"/>
    </row>
    <row r="905" spans="1:28" hidden="1" x14ac:dyDescent="0.2">
      <c r="A905" s="31" t="s">
        <v>1618</v>
      </c>
      <c r="B905" s="6" t="s">
        <v>1698</v>
      </c>
      <c r="C905" s="4">
        <f t="shared" si="57"/>
        <v>224534.35</v>
      </c>
      <c r="D905" s="4"/>
      <c r="E905" s="4">
        <v>224534.35</v>
      </c>
      <c r="F905" s="4"/>
      <c r="G905" s="4"/>
      <c r="H905" s="4"/>
      <c r="I905" s="4"/>
      <c r="J905" s="4"/>
      <c r="K905" s="4"/>
      <c r="L905" s="1"/>
      <c r="M905" s="4"/>
      <c r="N905" s="5"/>
      <c r="O905" s="4"/>
      <c r="P905" s="4"/>
      <c r="Q905" s="4"/>
      <c r="R905" s="4"/>
      <c r="S905" s="4"/>
      <c r="AB905" s="33"/>
    </row>
    <row r="906" spans="1:28" hidden="1" x14ac:dyDescent="0.2">
      <c r="A906" s="31" t="s">
        <v>1620</v>
      </c>
      <c r="B906" s="6" t="s">
        <v>1699</v>
      </c>
      <c r="C906" s="4">
        <f t="shared" si="57"/>
        <v>87873.26</v>
      </c>
      <c r="D906" s="4"/>
      <c r="E906" s="4">
        <v>87873.26</v>
      </c>
      <c r="F906" s="4"/>
      <c r="G906" s="4"/>
      <c r="H906" s="4"/>
      <c r="I906" s="4"/>
      <c r="J906" s="4"/>
      <c r="K906" s="4"/>
      <c r="L906" s="1"/>
      <c r="M906" s="4"/>
      <c r="N906" s="5"/>
      <c r="O906" s="4"/>
      <c r="P906" s="4"/>
      <c r="Q906" s="4"/>
      <c r="R906" s="4"/>
      <c r="S906" s="4"/>
      <c r="AB906" s="33"/>
    </row>
    <row r="907" spans="1:28" hidden="1" x14ac:dyDescent="0.2">
      <c r="A907" s="31" t="s">
        <v>1622</v>
      </c>
      <c r="B907" s="6" t="s">
        <v>1700</v>
      </c>
      <c r="C907" s="4">
        <f t="shared" si="57"/>
        <v>857360.66</v>
      </c>
      <c r="D907" s="4"/>
      <c r="E907" s="4">
        <v>857360.66</v>
      </c>
      <c r="F907" s="4"/>
      <c r="G907" s="4"/>
      <c r="H907" s="4"/>
      <c r="I907" s="4"/>
      <c r="J907" s="4"/>
      <c r="K907" s="4"/>
      <c r="L907" s="1"/>
      <c r="M907" s="4"/>
      <c r="N907" s="5"/>
      <c r="O907" s="4"/>
      <c r="P907" s="4"/>
      <c r="Q907" s="4"/>
      <c r="R907" s="4"/>
      <c r="S907" s="4"/>
      <c r="AB907" s="33"/>
    </row>
    <row r="908" spans="1:28" hidden="1" x14ac:dyDescent="0.2">
      <c r="A908" s="31" t="s">
        <v>1624</v>
      </c>
      <c r="B908" s="6" t="s">
        <v>1701</v>
      </c>
      <c r="C908" s="4">
        <f t="shared" si="57"/>
        <v>762336.76</v>
      </c>
      <c r="D908" s="4"/>
      <c r="E908" s="4">
        <v>762336.76</v>
      </c>
      <c r="F908" s="4"/>
      <c r="G908" s="4"/>
      <c r="H908" s="4"/>
      <c r="I908" s="4"/>
      <c r="J908" s="4"/>
      <c r="K908" s="4"/>
      <c r="L908" s="1"/>
      <c r="M908" s="4"/>
      <c r="N908" s="5"/>
      <c r="O908" s="4"/>
      <c r="P908" s="4"/>
      <c r="Q908" s="4"/>
      <c r="R908" s="4"/>
      <c r="S908" s="4"/>
      <c r="AB908" s="33"/>
    </row>
    <row r="909" spans="1:28" hidden="1" x14ac:dyDescent="0.2">
      <c r="A909" s="31" t="s">
        <v>1626</v>
      </c>
      <c r="B909" s="6" t="s">
        <v>1702</v>
      </c>
      <c r="C909" s="4">
        <f t="shared" si="57"/>
        <v>526273.02</v>
      </c>
      <c r="D909" s="4"/>
      <c r="E909" s="4">
        <v>526273.02</v>
      </c>
      <c r="F909" s="4"/>
      <c r="G909" s="4"/>
      <c r="H909" s="4"/>
      <c r="I909" s="4"/>
      <c r="J909" s="4"/>
      <c r="K909" s="4"/>
      <c r="L909" s="1"/>
      <c r="M909" s="4"/>
      <c r="N909" s="5"/>
      <c r="O909" s="4"/>
      <c r="P909" s="4"/>
      <c r="Q909" s="4"/>
      <c r="R909" s="4"/>
      <c r="S909" s="4"/>
      <c r="AB909" s="33"/>
    </row>
    <row r="910" spans="1:28" hidden="1" x14ac:dyDescent="0.2">
      <c r="A910" s="31" t="s">
        <v>1628</v>
      </c>
      <c r="B910" s="6" t="s">
        <v>1703</v>
      </c>
      <c r="C910" s="4">
        <f t="shared" si="57"/>
        <v>408139.84</v>
      </c>
      <c r="D910" s="4"/>
      <c r="E910" s="4">
        <v>408139.84</v>
      </c>
      <c r="F910" s="4"/>
      <c r="G910" s="4"/>
      <c r="H910" s="4"/>
      <c r="I910" s="4"/>
      <c r="J910" s="4"/>
      <c r="K910" s="4"/>
      <c r="L910" s="1"/>
      <c r="M910" s="4"/>
      <c r="N910" s="5"/>
      <c r="O910" s="4"/>
      <c r="P910" s="4"/>
      <c r="Q910" s="4"/>
      <c r="R910" s="4"/>
      <c r="S910" s="4"/>
      <c r="AB910" s="33"/>
    </row>
    <row r="911" spans="1:28" hidden="1" x14ac:dyDescent="0.2">
      <c r="A911" s="31" t="s">
        <v>1630</v>
      </c>
      <c r="B911" s="6" t="s">
        <v>1704</v>
      </c>
      <c r="C911" s="4">
        <f t="shared" si="57"/>
        <v>519261.07</v>
      </c>
      <c r="D911" s="4"/>
      <c r="E911" s="4">
        <v>519261.07</v>
      </c>
      <c r="F911" s="4"/>
      <c r="G911" s="4"/>
      <c r="H911" s="4"/>
      <c r="I911" s="4"/>
      <c r="J911" s="4"/>
      <c r="K911" s="4"/>
      <c r="L911" s="1"/>
      <c r="M911" s="4"/>
      <c r="N911" s="5"/>
      <c r="O911" s="4"/>
      <c r="P911" s="4"/>
      <c r="Q911" s="4"/>
      <c r="R911" s="4"/>
      <c r="S911" s="4"/>
      <c r="AB911" s="33"/>
    </row>
    <row r="912" spans="1:28" hidden="1" x14ac:dyDescent="0.2">
      <c r="A912" s="31" t="s">
        <v>1632</v>
      </c>
      <c r="B912" s="6" t="s">
        <v>1705</v>
      </c>
      <c r="C912" s="4">
        <f t="shared" si="57"/>
        <v>302586.05</v>
      </c>
      <c r="D912" s="4"/>
      <c r="E912" s="4">
        <v>302586.05</v>
      </c>
      <c r="F912" s="4"/>
      <c r="G912" s="4"/>
      <c r="H912" s="4"/>
      <c r="I912" s="4"/>
      <c r="J912" s="4"/>
      <c r="K912" s="4"/>
      <c r="L912" s="1"/>
      <c r="M912" s="4"/>
      <c r="N912" s="5"/>
      <c r="O912" s="4"/>
      <c r="P912" s="4"/>
      <c r="Q912" s="4"/>
      <c r="R912" s="4"/>
      <c r="S912" s="4"/>
      <c r="AB912" s="33"/>
    </row>
    <row r="913" spans="1:19" ht="15" hidden="1" customHeight="1" x14ac:dyDescent="0.25">
      <c r="A913" s="50" t="s">
        <v>2029</v>
      </c>
      <c r="B913" s="51"/>
      <c r="C913" s="2">
        <f t="shared" ref="C913:M913" si="58">SUM(C862:C912)</f>
        <v>25252802.960000008</v>
      </c>
      <c r="D913" s="2">
        <f t="shared" si="58"/>
        <v>0</v>
      </c>
      <c r="E913" s="2">
        <f t="shared" si="58"/>
        <v>25252802.960000008</v>
      </c>
      <c r="F913" s="2">
        <f t="shared" si="58"/>
        <v>0</v>
      </c>
      <c r="G913" s="2">
        <f t="shared" si="58"/>
        <v>0</v>
      </c>
      <c r="H913" s="2">
        <f t="shared" si="58"/>
        <v>0</v>
      </c>
      <c r="I913" s="2">
        <f t="shared" si="58"/>
        <v>0</v>
      </c>
      <c r="J913" s="2">
        <f t="shared" si="58"/>
        <v>0</v>
      </c>
      <c r="K913" s="2">
        <f t="shared" si="58"/>
        <v>0</v>
      </c>
      <c r="L913" s="17">
        <f t="shared" si="58"/>
        <v>0</v>
      </c>
      <c r="M913" s="2">
        <f t="shared" si="58"/>
        <v>0</v>
      </c>
      <c r="N913" s="2" t="s">
        <v>1742</v>
      </c>
      <c r="O913" s="2">
        <f>SUM(O862:O912)</f>
        <v>0</v>
      </c>
      <c r="P913" s="2">
        <f>SUM(P862:P912)</f>
        <v>0</v>
      </c>
      <c r="Q913" s="2">
        <f>SUM(Q862:Q912)</f>
        <v>0</v>
      </c>
      <c r="R913" s="2">
        <f>SUM(R862:R912)</f>
        <v>0</v>
      </c>
      <c r="S913" s="2">
        <f>SUM(S862:S912)</f>
        <v>0</v>
      </c>
    </row>
    <row r="914" spans="1:19" ht="15" hidden="1" customHeight="1" x14ac:dyDescent="0.25">
      <c r="A914" s="52" t="s">
        <v>2030</v>
      </c>
      <c r="B914" s="53"/>
      <c r="C914" s="54"/>
      <c r="D914" s="2"/>
      <c r="E914" s="2"/>
      <c r="F914" s="2"/>
      <c r="G914" s="2"/>
      <c r="H914" s="2"/>
      <c r="I914" s="2"/>
      <c r="J914" s="2"/>
      <c r="K914" s="2"/>
      <c r="L914" s="17"/>
      <c r="M914" s="2"/>
      <c r="N914" s="3"/>
      <c r="O914" s="2"/>
      <c r="P914" s="2"/>
      <c r="Q914" s="2"/>
      <c r="R914" s="2"/>
      <c r="S914" s="2"/>
    </row>
    <row r="915" spans="1:19" hidden="1" x14ac:dyDescent="0.25">
      <c r="A915" s="31" t="s">
        <v>1634</v>
      </c>
      <c r="B915" s="6" t="s">
        <v>1706</v>
      </c>
      <c r="C915" s="4">
        <f t="shared" ref="C915:C948" si="59">ROUNDUP(SUM(D915+E915+F915+G915+H915+I915+J915+K915+M915+O915+P915+Q915+R915+S915),2)</f>
        <v>1529528.81</v>
      </c>
      <c r="D915" s="4"/>
      <c r="E915" s="4">
        <v>1529528.81</v>
      </c>
      <c r="F915" s="4"/>
      <c r="G915" s="4"/>
      <c r="H915" s="4"/>
      <c r="I915" s="4"/>
      <c r="J915" s="4"/>
      <c r="K915" s="4"/>
      <c r="L915" s="1"/>
      <c r="M915" s="4"/>
      <c r="N915" s="5"/>
      <c r="O915" s="4"/>
      <c r="P915" s="4"/>
      <c r="Q915" s="4"/>
      <c r="R915" s="4"/>
      <c r="S915" s="4"/>
    </row>
    <row r="916" spans="1:19" hidden="1" x14ac:dyDescent="0.25">
      <c r="A916" s="31" t="s">
        <v>1636</v>
      </c>
      <c r="B916" s="6" t="s">
        <v>1707</v>
      </c>
      <c r="C916" s="4">
        <f t="shared" si="59"/>
        <v>52441.23</v>
      </c>
      <c r="D916" s="4"/>
      <c r="E916" s="4">
        <v>52441.23</v>
      </c>
      <c r="F916" s="4"/>
      <c r="G916" s="4"/>
      <c r="H916" s="4"/>
      <c r="I916" s="4"/>
      <c r="J916" s="4"/>
      <c r="K916" s="4"/>
      <c r="L916" s="1"/>
      <c r="M916" s="4"/>
      <c r="N916" s="5"/>
      <c r="O916" s="4"/>
      <c r="P916" s="4"/>
      <c r="Q916" s="4"/>
      <c r="R916" s="4"/>
      <c r="S916" s="4"/>
    </row>
    <row r="917" spans="1:19" hidden="1" x14ac:dyDescent="0.25">
      <c r="A917" s="31" t="s">
        <v>1638</v>
      </c>
      <c r="B917" s="6" t="s">
        <v>1708</v>
      </c>
      <c r="C917" s="4">
        <f t="shared" si="59"/>
        <v>427049.43</v>
      </c>
      <c r="D917" s="4"/>
      <c r="E917" s="4">
        <v>427049.43</v>
      </c>
      <c r="F917" s="4"/>
      <c r="G917" s="4"/>
      <c r="H917" s="4"/>
      <c r="I917" s="4"/>
      <c r="J917" s="4"/>
      <c r="K917" s="4"/>
      <c r="L917" s="1"/>
      <c r="M917" s="4"/>
      <c r="N917" s="5"/>
      <c r="O917" s="4"/>
      <c r="P917" s="4"/>
      <c r="Q917" s="4"/>
      <c r="R917" s="4"/>
      <c r="S917" s="4"/>
    </row>
    <row r="918" spans="1:19" hidden="1" x14ac:dyDescent="0.25">
      <c r="A918" s="31" t="s">
        <v>1640</v>
      </c>
      <c r="B918" s="6" t="s">
        <v>1709</v>
      </c>
      <c r="C918" s="4">
        <f t="shared" si="59"/>
        <v>538444.06999999995</v>
      </c>
      <c r="D918" s="4"/>
      <c r="E918" s="4">
        <v>538444.07000000007</v>
      </c>
      <c r="F918" s="4"/>
      <c r="G918" s="4"/>
      <c r="H918" s="4"/>
      <c r="I918" s="4"/>
      <c r="J918" s="4"/>
      <c r="K918" s="4"/>
      <c r="L918" s="1"/>
      <c r="M918" s="4"/>
      <c r="N918" s="5"/>
      <c r="O918" s="4"/>
      <c r="P918" s="4"/>
      <c r="Q918" s="4"/>
      <c r="R918" s="4"/>
      <c r="S918" s="4"/>
    </row>
    <row r="919" spans="1:19" hidden="1" x14ac:dyDescent="0.25">
      <c r="A919" s="31" t="s">
        <v>1642</v>
      </c>
      <c r="B919" s="6" t="s">
        <v>1710</v>
      </c>
      <c r="C919" s="4">
        <f t="shared" si="59"/>
        <v>970823.48</v>
      </c>
      <c r="D919" s="4"/>
      <c r="E919" s="4">
        <v>970823.48</v>
      </c>
      <c r="F919" s="4"/>
      <c r="G919" s="4"/>
      <c r="H919" s="4"/>
      <c r="I919" s="4"/>
      <c r="J919" s="4"/>
      <c r="K919" s="4"/>
      <c r="L919" s="1"/>
      <c r="M919" s="4"/>
      <c r="N919" s="5"/>
      <c r="O919" s="4"/>
      <c r="P919" s="4"/>
      <c r="Q919" s="4"/>
      <c r="R919" s="4"/>
      <c r="S919" s="4"/>
    </row>
    <row r="920" spans="1:19" hidden="1" x14ac:dyDescent="0.25">
      <c r="A920" s="31" t="s">
        <v>1644</v>
      </c>
      <c r="B920" s="6" t="s">
        <v>1711</v>
      </c>
      <c r="C920" s="4">
        <f t="shared" si="59"/>
        <v>467750.35</v>
      </c>
      <c r="D920" s="4"/>
      <c r="E920" s="4">
        <v>467750.35000000003</v>
      </c>
      <c r="F920" s="4"/>
      <c r="G920" s="4"/>
      <c r="H920" s="4"/>
      <c r="I920" s="4"/>
      <c r="J920" s="4"/>
      <c r="K920" s="4"/>
      <c r="L920" s="1"/>
      <c r="M920" s="4"/>
      <c r="N920" s="5"/>
      <c r="O920" s="4"/>
      <c r="P920" s="4"/>
      <c r="Q920" s="4"/>
      <c r="R920" s="4"/>
      <c r="S920" s="4"/>
    </row>
    <row r="921" spans="1:19" hidden="1" x14ac:dyDescent="0.25">
      <c r="A921" s="31" t="s">
        <v>1646</v>
      </c>
      <c r="B921" s="6" t="s">
        <v>1712</v>
      </c>
      <c r="C921" s="4">
        <f t="shared" si="59"/>
        <v>143995.93</v>
      </c>
      <c r="D921" s="4"/>
      <c r="E921" s="4">
        <v>143995.93000000002</v>
      </c>
      <c r="F921" s="4"/>
      <c r="G921" s="4"/>
      <c r="H921" s="4"/>
      <c r="I921" s="4"/>
      <c r="J921" s="4"/>
      <c r="K921" s="4"/>
      <c r="L921" s="1"/>
      <c r="M921" s="4"/>
      <c r="N921" s="5"/>
      <c r="O921" s="4"/>
      <c r="P921" s="4"/>
      <c r="Q921" s="4"/>
      <c r="R921" s="4"/>
      <c r="S921" s="4"/>
    </row>
    <row r="922" spans="1:19" hidden="1" x14ac:dyDescent="0.25">
      <c r="A922" s="31" t="s">
        <v>1648</v>
      </c>
      <c r="B922" s="6" t="s">
        <v>1713</v>
      </c>
      <c r="C922" s="4">
        <f t="shared" si="59"/>
        <v>36773.370000000003</v>
      </c>
      <c r="D922" s="4"/>
      <c r="E922" s="4">
        <v>36773.370000000003</v>
      </c>
      <c r="F922" s="4"/>
      <c r="G922" s="4"/>
      <c r="H922" s="4"/>
      <c r="I922" s="4"/>
      <c r="J922" s="4"/>
      <c r="K922" s="4"/>
      <c r="L922" s="1"/>
      <c r="M922" s="4"/>
      <c r="N922" s="5"/>
      <c r="O922" s="4"/>
      <c r="P922" s="4"/>
      <c r="Q922" s="4"/>
      <c r="R922" s="4"/>
      <c r="S922" s="4"/>
    </row>
    <row r="923" spans="1:19" hidden="1" x14ac:dyDescent="0.25">
      <c r="A923" s="31" t="s">
        <v>1650</v>
      </c>
      <c r="B923" s="6" t="s">
        <v>1714</v>
      </c>
      <c r="C923" s="4">
        <f t="shared" si="59"/>
        <v>468874.51</v>
      </c>
      <c r="D923" s="4"/>
      <c r="E923" s="4">
        <v>468874.51</v>
      </c>
      <c r="F923" s="4"/>
      <c r="G923" s="4"/>
      <c r="H923" s="4"/>
      <c r="I923" s="4"/>
      <c r="J923" s="4"/>
      <c r="K923" s="4"/>
      <c r="L923" s="1"/>
      <c r="M923" s="4"/>
      <c r="N923" s="5"/>
      <c r="O923" s="4"/>
      <c r="P923" s="4"/>
      <c r="Q923" s="4"/>
      <c r="R923" s="4"/>
      <c r="S923" s="4"/>
    </row>
    <row r="924" spans="1:19" hidden="1" x14ac:dyDescent="0.25">
      <c r="A924" s="31" t="s">
        <v>1651</v>
      </c>
      <c r="B924" s="6" t="s">
        <v>1715</v>
      </c>
      <c r="C924" s="4">
        <f t="shared" si="59"/>
        <v>684721.16</v>
      </c>
      <c r="D924" s="4"/>
      <c r="E924" s="4">
        <v>684721.16</v>
      </c>
      <c r="F924" s="4"/>
      <c r="G924" s="4"/>
      <c r="H924" s="4"/>
      <c r="I924" s="4"/>
      <c r="J924" s="4"/>
      <c r="K924" s="4"/>
      <c r="L924" s="1"/>
      <c r="M924" s="4"/>
      <c r="N924" s="5"/>
      <c r="O924" s="4"/>
      <c r="P924" s="4"/>
      <c r="Q924" s="4"/>
      <c r="R924" s="4"/>
      <c r="S924" s="4"/>
    </row>
    <row r="925" spans="1:19" hidden="1" x14ac:dyDescent="0.25">
      <c r="A925" s="31" t="s">
        <v>1652</v>
      </c>
      <c r="B925" s="6" t="s">
        <v>1716</v>
      </c>
      <c r="C925" s="4">
        <f t="shared" si="59"/>
        <v>156522.45000000001</v>
      </c>
      <c r="D925" s="4"/>
      <c r="E925" s="4">
        <v>156522.45000000001</v>
      </c>
      <c r="F925" s="4"/>
      <c r="G925" s="4"/>
      <c r="H925" s="4"/>
      <c r="I925" s="4"/>
      <c r="J925" s="4"/>
      <c r="K925" s="4"/>
      <c r="L925" s="1"/>
      <c r="M925" s="4"/>
      <c r="N925" s="5"/>
      <c r="O925" s="4"/>
      <c r="P925" s="4"/>
      <c r="Q925" s="4"/>
      <c r="R925" s="4"/>
      <c r="S925" s="4"/>
    </row>
    <row r="926" spans="1:19" hidden="1" x14ac:dyDescent="0.25">
      <c r="A926" s="31" t="s">
        <v>1654</v>
      </c>
      <c r="B926" s="6" t="s">
        <v>1717</v>
      </c>
      <c r="C926" s="4">
        <f t="shared" si="59"/>
        <v>179130.16</v>
      </c>
      <c r="D926" s="4"/>
      <c r="E926" s="4">
        <v>179130.16</v>
      </c>
      <c r="F926" s="4"/>
      <c r="G926" s="4"/>
      <c r="H926" s="4"/>
      <c r="I926" s="4"/>
      <c r="J926" s="4"/>
      <c r="K926" s="4"/>
      <c r="L926" s="1"/>
      <c r="M926" s="4"/>
      <c r="N926" s="5"/>
      <c r="O926" s="4"/>
      <c r="P926" s="4"/>
      <c r="Q926" s="4"/>
      <c r="R926" s="4"/>
      <c r="S926" s="4"/>
    </row>
    <row r="927" spans="1:19" hidden="1" x14ac:dyDescent="0.25">
      <c r="A927" s="31" t="s">
        <v>1775</v>
      </c>
      <c r="B927" s="6" t="s">
        <v>1718</v>
      </c>
      <c r="C927" s="4">
        <f t="shared" si="59"/>
        <v>572056.11</v>
      </c>
      <c r="D927" s="4"/>
      <c r="E927" s="4">
        <v>572056.11</v>
      </c>
      <c r="F927" s="4"/>
      <c r="G927" s="4"/>
      <c r="H927" s="4"/>
      <c r="I927" s="4"/>
      <c r="J927" s="4"/>
      <c r="K927" s="4"/>
      <c r="L927" s="1"/>
      <c r="M927" s="4"/>
      <c r="N927" s="5"/>
      <c r="O927" s="4"/>
      <c r="P927" s="4"/>
      <c r="Q927" s="4"/>
      <c r="R927" s="4"/>
      <c r="S927" s="4"/>
    </row>
    <row r="928" spans="1:19" hidden="1" x14ac:dyDescent="0.25">
      <c r="A928" s="31" t="s">
        <v>1776</v>
      </c>
      <c r="B928" s="6" t="s">
        <v>1719</v>
      </c>
      <c r="C928" s="4">
        <f t="shared" si="59"/>
        <v>1136113.9099999999</v>
      </c>
      <c r="D928" s="4"/>
      <c r="E928" s="4">
        <v>1136113.9099999999</v>
      </c>
      <c r="F928" s="4"/>
      <c r="G928" s="4"/>
      <c r="H928" s="4"/>
      <c r="I928" s="4"/>
      <c r="J928" s="4"/>
      <c r="K928" s="4"/>
      <c r="L928" s="1"/>
      <c r="M928" s="4"/>
      <c r="N928" s="5"/>
      <c r="O928" s="4"/>
      <c r="P928" s="4"/>
      <c r="Q928" s="4"/>
      <c r="R928" s="4"/>
      <c r="S928" s="4"/>
    </row>
    <row r="929" spans="1:19" hidden="1" x14ac:dyDescent="0.25">
      <c r="A929" s="31" t="s">
        <v>1656</v>
      </c>
      <c r="B929" s="6" t="s">
        <v>1720</v>
      </c>
      <c r="C929" s="4">
        <f t="shared" si="59"/>
        <v>427555.65</v>
      </c>
      <c r="D929" s="4"/>
      <c r="E929" s="4">
        <v>427555.65</v>
      </c>
      <c r="F929" s="4"/>
      <c r="G929" s="4"/>
      <c r="H929" s="4"/>
      <c r="I929" s="4"/>
      <c r="J929" s="4"/>
      <c r="K929" s="4"/>
      <c r="L929" s="1"/>
      <c r="M929" s="4"/>
      <c r="N929" s="5"/>
      <c r="O929" s="4"/>
      <c r="P929" s="4"/>
      <c r="Q929" s="4"/>
      <c r="R929" s="4"/>
      <c r="S929" s="4"/>
    </row>
    <row r="930" spans="1:19" hidden="1" x14ac:dyDescent="0.25">
      <c r="A930" s="31" t="s">
        <v>1976</v>
      </c>
      <c r="B930" s="6" t="s">
        <v>1721</v>
      </c>
      <c r="C930" s="4">
        <f t="shared" si="59"/>
        <v>284095.38</v>
      </c>
      <c r="D930" s="4"/>
      <c r="E930" s="4">
        <v>284095.38</v>
      </c>
      <c r="F930" s="4"/>
      <c r="G930" s="4"/>
      <c r="H930" s="4"/>
      <c r="I930" s="4"/>
      <c r="J930" s="4"/>
      <c r="K930" s="4"/>
      <c r="L930" s="1"/>
      <c r="M930" s="4"/>
      <c r="N930" s="5"/>
      <c r="O930" s="4"/>
      <c r="P930" s="4"/>
      <c r="Q930" s="4"/>
      <c r="R930" s="4"/>
      <c r="S930" s="4"/>
    </row>
    <row r="931" spans="1:19" hidden="1" x14ac:dyDescent="0.25">
      <c r="A931" s="31" t="s">
        <v>1977</v>
      </c>
      <c r="B931" s="6" t="s">
        <v>1722</v>
      </c>
      <c r="C931" s="4">
        <f t="shared" si="59"/>
        <v>849937.33</v>
      </c>
      <c r="D931" s="4"/>
      <c r="E931" s="4">
        <v>849937.33</v>
      </c>
      <c r="F931" s="4"/>
      <c r="G931" s="4"/>
      <c r="H931" s="4"/>
      <c r="I931" s="4"/>
      <c r="J931" s="4"/>
      <c r="K931" s="4"/>
      <c r="L931" s="1"/>
      <c r="M931" s="4"/>
      <c r="N931" s="5"/>
      <c r="O931" s="4"/>
      <c r="P931" s="4"/>
      <c r="Q931" s="4"/>
      <c r="R931" s="4"/>
      <c r="S931" s="4"/>
    </row>
    <row r="932" spans="1:19" hidden="1" x14ac:dyDescent="0.25">
      <c r="A932" s="31" t="s">
        <v>1978</v>
      </c>
      <c r="B932" s="6" t="s">
        <v>1723</v>
      </c>
      <c r="C932" s="4">
        <f t="shared" si="59"/>
        <v>842288.65</v>
      </c>
      <c r="D932" s="4"/>
      <c r="E932" s="4">
        <v>842288.65</v>
      </c>
      <c r="F932" s="4"/>
      <c r="G932" s="4"/>
      <c r="H932" s="4"/>
      <c r="I932" s="4"/>
      <c r="J932" s="4"/>
      <c r="K932" s="4"/>
      <c r="L932" s="1"/>
      <c r="M932" s="4"/>
      <c r="N932" s="5"/>
      <c r="O932" s="4"/>
      <c r="P932" s="4"/>
      <c r="Q932" s="4"/>
      <c r="R932" s="4"/>
      <c r="S932" s="4"/>
    </row>
    <row r="933" spans="1:19" hidden="1" x14ac:dyDescent="0.25">
      <c r="A933" s="31" t="s">
        <v>1979</v>
      </c>
      <c r="B933" s="6" t="s">
        <v>1724</v>
      </c>
      <c r="C933" s="4">
        <f t="shared" si="59"/>
        <v>1417504.78</v>
      </c>
      <c r="D933" s="4"/>
      <c r="E933" s="4">
        <v>1417504.78</v>
      </c>
      <c r="F933" s="4"/>
      <c r="G933" s="4"/>
      <c r="H933" s="4"/>
      <c r="I933" s="4"/>
      <c r="J933" s="4"/>
      <c r="K933" s="4"/>
      <c r="L933" s="1"/>
      <c r="M933" s="4"/>
      <c r="N933" s="5"/>
      <c r="O933" s="4"/>
      <c r="P933" s="4"/>
      <c r="Q933" s="4"/>
      <c r="R933" s="4"/>
      <c r="S933" s="4"/>
    </row>
    <row r="934" spans="1:19" hidden="1" x14ac:dyDescent="0.25">
      <c r="A934" s="31" t="s">
        <v>1980</v>
      </c>
      <c r="B934" s="6" t="s">
        <v>1725</v>
      </c>
      <c r="C934" s="4">
        <f t="shared" si="59"/>
        <v>17550.18</v>
      </c>
      <c r="D934" s="4"/>
      <c r="E934" s="4">
        <v>17550.179999999997</v>
      </c>
      <c r="F934" s="4"/>
      <c r="G934" s="4"/>
      <c r="H934" s="4"/>
      <c r="I934" s="4"/>
      <c r="J934" s="4"/>
      <c r="K934" s="4"/>
      <c r="L934" s="1"/>
      <c r="M934" s="4"/>
      <c r="N934" s="5"/>
      <c r="O934" s="4"/>
      <c r="P934" s="4"/>
      <c r="Q934" s="4"/>
      <c r="R934" s="4"/>
      <c r="S934" s="4"/>
    </row>
    <row r="935" spans="1:19" hidden="1" x14ac:dyDescent="0.25">
      <c r="A935" s="31" t="s">
        <v>1981</v>
      </c>
      <c r="B935" s="6" t="s">
        <v>1727</v>
      </c>
      <c r="C935" s="4">
        <f t="shared" si="59"/>
        <v>295301.62</v>
      </c>
      <c r="D935" s="4"/>
      <c r="E935" s="4">
        <v>295301.62</v>
      </c>
      <c r="F935" s="4"/>
      <c r="G935" s="4"/>
      <c r="H935" s="4"/>
      <c r="I935" s="4"/>
      <c r="J935" s="4"/>
      <c r="K935" s="4"/>
      <c r="L935" s="1"/>
      <c r="M935" s="4"/>
      <c r="N935" s="5"/>
      <c r="O935" s="4"/>
      <c r="P935" s="4"/>
      <c r="Q935" s="4"/>
      <c r="R935" s="4"/>
      <c r="S935" s="4"/>
    </row>
    <row r="936" spans="1:19" hidden="1" x14ac:dyDescent="0.25">
      <c r="A936" s="31" t="s">
        <v>1982</v>
      </c>
      <c r="B936" s="6" t="s">
        <v>1728</v>
      </c>
      <c r="C936" s="4">
        <f t="shared" si="59"/>
        <v>583211.22</v>
      </c>
      <c r="D936" s="4"/>
      <c r="E936" s="4">
        <v>583211.22</v>
      </c>
      <c r="F936" s="4"/>
      <c r="G936" s="4"/>
      <c r="H936" s="4"/>
      <c r="I936" s="4"/>
      <c r="J936" s="4"/>
      <c r="K936" s="4"/>
      <c r="L936" s="1"/>
      <c r="M936" s="4"/>
      <c r="N936" s="5"/>
      <c r="O936" s="4"/>
      <c r="P936" s="4"/>
      <c r="Q936" s="4"/>
      <c r="R936" s="4"/>
      <c r="S936" s="4"/>
    </row>
    <row r="937" spans="1:19" hidden="1" x14ac:dyDescent="0.25">
      <c r="A937" s="31" t="s">
        <v>1983</v>
      </c>
      <c r="B937" s="6" t="s">
        <v>1729</v>
      </c>
      <c r="C937" s="4">
        <f t="shared" si="59"/>
        <v>157471.19</v>
      </c>
      <c r="D937" s="4"/>
      <c r="E937" s="4">
        <v>157471.19</v>
      </c>
      <c r="F937" s="4"/>
      <c r="G937" s="4"/>
      <c r="H937" s="4"/>
      <c r="I937" s="4"/>
      <c r="J937" s="4"/>
      <c r="K937" s="4"/>
      <c r="L937" s="1"/>
      <c r="M937" s="4"/>
      <c r="N937" s="5"/>
      <c r="O937" s="4"/>
      <c r="P937" s="4"/>
      <c r="Q937" s="4"/>
      <c r="R937" s="4"/>
      <c r="S937" s="4"/>
    </row>
    <row r="938" spans="1:19" hidden="1" x14ac:dyDescent="0.25">
      <c r="A938" s="31" t="s">
        <v>1984</v>
      </c>
      <c r="B938" s="6" t="s">
        <v>1730</v>
      </c>
      <c r="C938" s="4">
        <f t="shared" si="59"/>
        <v>456900.95</v>
      </c>
      <c r="D938" s="4"/>
      <c r="E938" s="4">
        <v>456900.95</v>
      </c>
      <c r="F938" s="4"/>
      <c r="G938" s="4"/>
      <c r="H938" s="4"/>
      <c r="I938" s="4"/>
      <c r="J938" s="4"/>
      <c r="K938" s="4"/>
      <c r="L938" s="1"/>
      <c r="M938" s="4"/>
      <c r="N938" s="5"/>
      <c r="O938" s="4"/>
      <c r="P938" s="4"/>
      <c r="Q938" s="4"/>
      <c r="R938" s="4"/>
      <c r="S938" s="4"/>
    </row>
    <row r="939" spans="1:19" hidden="1" x14ac:dyDescent="0.25">
      <c r="A939" s="31" t="s">
        <v>1985</v>
      </c>
      <c r="B939" s="6" t="s">
        <v>1731</v>
      </c>
      <c r="C939" s="4">
        <f t="shared" si="59"/>
        <v>69275.02</v>
      </c>
      <c r="D939" s="4"/>
      <c r="E939" s="4">
        <v>69275.01999999999</v>
      </c>
      <c r="F939" s="4"/>
      <c r="G939" s="4"/>
      <c r="H939" s="4"/>
      <c r="I939" s="4"/>
      <c r="J939" s="4"/>
      <c r="K939" s="4"/>
      <c r="L939" s="1"/>
      <c r="M939" s="4"/>
      <c r="N939" s="5"/>
      <c r="O939" s="4"/>
      <c r="P939" s="4"/>
      <c r="Q939" s="4"/>
      <c r="R939" s="4"/>
      <c r="S939" s="4"/>
    </row>
    <row r="940" spans="1:19" hidden="1" x14ac:dyDescent="0.25">
      <c r="A940" s="31" t="s">
        <v>1986</v>
      </c>
      <c r="B940" s="6" t="s">
        <v>1732</v>
      </c>
      <c r="C940" s="4">
        <f t="shared" si="59"/>
        <v>846313.61</v>
      </c>
      <c r="D940" s="4"/>
      <c r="E940" s="4">
        <v>846313.61</v>
      </c>
      <c r="F940" s="4"/>
      <c r="G940" s="4"/>
      <c r="H940" s="4"/>
      <c r="I940" s="4"/>
      <c r="J940" s="4"/>
      <c r="K940" s="4"/>
      <c r="L940" s="1"/>
      <c r="M940" s="4"/>
      <c r="N940" s="5"/>
      <c r="O940" s="4"/>
      <c r="P940" s="4"/>
      <c r="Q940" s="4"/>
      <c r="R940" s="4"/>
      <c r="S940" s="4"/>
    </row>
    <row r="941" spans="1:19" hidden="1" x14ac:dyDescent="0.25">
      <c r="A941" s="31" t="s">
        <v>1987</v>
      </c>
      <c r="B941" s="6" t="s">
        <v>1733</v>
      </c>
      <c r="C941" s="4">
        <f t="shared" si="59"/>
        <v>1928002.74</v>
      </c>
      <c r="D941" s="4"/>
      <c r="E941" s="4">
        <v>1928002.74</v>
      </c>
      <c r="F941" s="4"/>
      <c r="G941" s="4"/>
      <c r="H941" s="4"/>
      <c r="I941" s="4"/>
      <c r="J941" s="4"/>
      <c r="K941" s="4"/>
      <c r="L941" s="1"/>
      <c r="M941" s="4"/>
      <c r="N941" s="5"/>
      <c r="O941" s="4"/>
      <c r="P941" s="4"/>
      <c r="Q941" s="4"/>
      <c r="R941" s="4"/>
      <c r="S941" s="4"/>
    </row>
    <row r="942" spans="1:19" hidden="1" x14ac:dyDescent="0.25">
      <c r="A942" s="31" t="s">
        <v>1988</v>
      </c>
      <c r="B942" s="6" t="s">
        <v>1859</v>
      </c>
      <c r="C942" s="4">
        <f t="shared" si="59"/>
        <v>382183.76</v>
      </c>
      <c r="D942" s="4"/>
      <c r="E942" s="4">
        <v>382183.76</v>
      </c>
      <c r="F942" s="4"/>
      <c r="G942" s="4"/>
      <c r="H942" s="4"/>
      <c r="I942" s="4"/>
      <c r="J942" s="4"/>
      <c r="K942" s="4"/>
      <c r="L942" s="1"/>
      <c r="M942" s="4"/>
      <c r="N942" s="5"/>
      <c r="O942" s="4"/>
      <c r="P942" s="4"/>
      <c r="Q942" s="4"/>
      <c r="R942" s="4"/>
      <c r="S942" s="4"/>
    </row>
    <row r="943" spans="1:19" hidden="1" x14ac:dyDescent="0.25">
      <c r="A943" s="31" t="s">
        <v>1989</v>
      </c>
      <c r="B943" s="6" t="s">
        <v>1734</v>
      </c>
      <c r="C943" s="4">
        <f t="shared" si="59"/>
        <v>380199.85</v>
      </c>
      <c r="D943" s="4"/>
      <c r="E943" s="4">
        <v>380199.85000000003</v>
      </c>
      <c r="F943" s="4"/>
      <c r="G943" s="4"/>
      <c r="H943" s="4"/>
      <c r="I943" s="4"/>
      <c r="J943" s="4"/>
      <c r="K943" s="4"/>
      <c r="L943" s="1"/>
      <c r="M943" s="4"/>
      <c r="N943" s="5"/>
      <c r="O943" s="4"/>
      <c r="P943" s="4"/>
      <c r="Q943" s="4"/>
      <c r="R943" s="4"/>
      <c r="S943" s="4"/>
    </row>
    <row r="944" spans="1:19" hidden="1" x14ac:dyDescent="0.25">
      <c r="A944" s="31" t="s">
        <v>1990</v>
      </c>
      <c r="B944" s="6" t="s">
        <v>1735</v>
      </c>
      <c r="C944" s="4">
        <f t="shared" si="59"/>
        <v>1039530.28</v>
      </c>
      <c r="D944" s="4"/>
      <c r="E944" s="4">
        <v>1039530.28</v>
      </c>
      <c r="F944" s="4"/>
      <c r="G944" s="4"/>
      <c r="H944" s="4"/>
      <c r="I944" s="4"/>
      <c r="J944" s="4"/>
      <c r="K944" s="4"/>
      <c r="L944" s="1"/>
      <c r="M944" s="4"/>
      <c r="N944" s="5"/>
      <c r="O944" s="4"/>
      <c r="P944" s="4"/>
      <c r="Q944" s="4"/>
      <c r="R944" s="4"/>
      <c r="S944" s="4"/>
    </row>
    <row r="945" spans="1:19" hidden="1" x14ac:dyDescent="0.25">
      <c r="A945" s="31" t="s">
        <v>1991</v>
      </c>
      <c r="B945" s="6" t="s">
        <v>1736</v>
      </c>
      <c r="C945" s="4">
        <f t="shared" si="59"/>
        <v>300424.90000000002</v>
      </c>
      <c r="D945" s="4"/>
      <c r="E945" s="4">
        <v>300424.90000000002</v>
      </c>
      <c r="F945" s="4"/>
      <c r="G945" s="4"/>
      <c r="H945" s="4"/>
      <c r="I945" s="4"/>
      <c r="J945" s="4"/>
      <c r="K945" s="4"/>
      <c r="L945" s="1"/>
      <c r="M945" s="4"/>
      <c r="N945" s="5"/>
      <c r="O945" s="4"/>
      <c r="P945" s="4"/>
      <c r="Q945" s="4"/>
      <c r="R945" s="4"/>
      <c r="S945" s="4"/>
    </row>
    <row r="946" spans="1:19" hidden="1" x14ac:dyDescent="0.25">
      <c r="A946" s="31" t="s">
        <v>1992</v>
      </c>
      <c r="B946" s="6" t="s">
        <v>1737</v>
      </c>
      <c r="C946" s="4">
        <f t="shared" si="59"/>
        <v>300708.24</v>
      </c>
      <c r="D946" s="4"/>
      <c r="E946" s="4">
        <v>300708.24</v>
      </c>
      <c r="F946" s="4"/>
      <c r="G946" s="4"/>
      <c r="H946" s="4"/>
      <c r="I946" s="4"/>
      <c r="J946" s="4"/>
      <c r="K946" s="4"/>
      <c r="L946" s="1"/>
      <c r="M946" s="4"/>
      <c r="N946" s="5"/>
      <c r="O946" s="4"/>
      <c r="P946" s="4"/>
      <c r="Q946" s="4"/>
      <c r="R946" s="4"/>
      <c r="S946" s="4"/>
    </row>
    <row r="947" spans="1:19" hidden="1" x14ac:dyDescent="0.25">
      <c r="A947" s="31" t="s">
        <v>1993</v>
      </c>
      <c r="B947" s="6" t="s">
        <v>1738</v>
      </c>
      <c r="C947" s="4">
        <f t="shared" si="59"/>
        <v>201208.11</v>
      </c>
      <c r="D947" s="4"/>
      <c r="E947" s="4">
        <v>201208.11000000002</v>
      </c>
      <c r="F947" s="4"/>
      <c r="G947" s="4"/>
      <c r="H947" s="4"/>
      <c r="I947" s="4"/>
      <c r="J947" s="4"/>
      <c r="K947" s="4"/>
      <c r="L947" s="1"/>
      <c r="M947" s="4"/>
      <c r="N947" s="5"/>
      <c r="O947" s="4"/>
      <c r="P947" s="4"/>
      <c r="Q947" s="4"/>
      <c r="R947" s="4"/>
      <c r="S947" s="4"/>
    </row>
    <row r="948" spans="1:19" hidden="1" x14ac:dyDescent="0.25">
      <c r="A948" s="31" t="s">
        <v>1994</v>
      </c>
      <c r="B948" s="6" t="s">
        <v>1739</v>
      </c>
      <c r="C948" s="4">
        <f t="shared" si="59"/>
        <v>1089626.55</v>
      </c>
      <c r="D948" s="4"/>
      <c r="E948" s="4">
        <v>1089626.55</v>
      </c>
      <c r="F948" s="4"/>
      <c r="G948" s="4"/>
      <c r="H948" s="4"/>
      <c r="I948" s="4"/>
      <c r="J948" s="4"/>
      <c r="K948" s="4"/>
      <c r="L948" s="1"/>
      <c r="M948" s="4"/>
      <c r="N948" s="5"/>
      <c r="O948" s="4"/>
      <c r="P948" s="4"/>
      <c r="Q948" s="4"/>
      <c r="R948" s="4"/>
      <c r="S948" s="4"/>
    </row>
    <row r="949" spans="1:19" ht="15" hidden="1" customHeight="1" x14ac:dyDescent="0.25">
      <c r="A949" s="50" t="s">
        <v>2031</v>
      </c>
      <c r="B949" s="51"/>
      <c r="C949" s="2">
        <f t="shared" ref="C949:M949" si="60">SUM(C915:C948)</f>
        <v>19233514.979999997</v>
      </c>
      <c r="D949" s="2">
        <f t="shared" si="60"/>
        <v>0</v>
      </c>
      <c r="E949" s="2">
        <f t="shared" si="60"/>
        <v>19233514.979999997</v>
      </c>
      <c r="F949" s="2">
        <f t="shared" si="60"/>
        <v>0</v>
      </c>
      <c r="G949" s="2">
        <f t="shared" si="60"/>
        <v>0</v>
      </c>
      <c r="H949" s="2">
        <f t="shared" si="60"/>
        <v>0</v>
      </c>
      <c r="I949" s="2">
        <f t="shared" si="60"/>
        <v>0</v>
      </c>
      <c r="J949" s="2">
        <f t="shared" si="60"/>
        <v>0</v>
      </c>
      <c r="K949" s="2">
        <f t="shared" si="60"/>
        <v>0</v>
      </c>
      <c r="L949" s="17">
        <f t="shared" si="60"/>
        <v>0</v>
      </c>
      <c r="M949" s="2">
        <f t="shared" si="60"/>
        <v>0</v>
      </c>
      <c r="N949" s="2" t="s">
        <v>1742</v>
      </c>
      <c r="O949" s="2">
        <f>SUM(O915:O948)</f>
        <v>0</v>
      </c>
      <c r="P949" s="2">
        <f>SUM(P915:P948)</f>
        <v>0</v>
      </c>
      <c r="Q949" s="2">
        <f>SUM(Q915:Q948)</f>
        <v>0</v>
      </c>
      <c r="R949" s="2">
        <f>SUM(R915:R948)</f>
        <v>0</v>
      </c>
      <c r="S949" s="2">
        <f>SUM(S915:S948)</f>
        <v>0</v>
      </c>
    </row>
    <row r="950" spans="1:19" x14ac:dyDescent="0.25">
      <c r="A950" s="52" t="s">
        <v>1777</v>
      </c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4"/>
    </row>
    <row r="951" spans="1:19" x14ac:dyDescent="0.25">
      <c r="A951" s="30" t="str">
        <f>A1307</f>
        <v>317</v>
      </c>
      <c r="B951" s="29" t="s">
        <v>1997</v>
      </c>
      <c r="C951" s="2">
        <f t="shared" ref="C951:M951" si="61">SUM(C958+C975+C980+C998+C1011+C1054+C1062+C1098+C1101+C1130+C1140+C1146+C1156+C1172+C1180+C1224+C1267+C1288+C1299+C1308)</f>
        <v>5829569161.2799997</v>
      </c>
      <c r="D951" s="2">
        <f t="shared" si="61"/>
        <v>121240931.05</v>
      </c>
      <c r="E951" s="2">
        <f t="shared" si="61"/>
        <v>0</v>
      </c>
      <c r="F951" s="2">
        <f t="shared" si="61"/>
        <v>212707957.80999997</v>
      </c>
      <c r="G951" s="2">
        <f t="shared" si="61"/>
        <v>334028766.86000001</v>
      </c>
      <c r="H951" s="2">
        <f t="shared" si="61"/>
        <v>194392254.61559999</v>
      </c>
      <c r="I951" s="2">
        <f t="shared" si="61"/>
        <v>68269098.379999995</v>
      </c>
      <c r="J951" s="2">
        <f t="shared" si="61"/>
        <v>126466007.65000001</v>
      </c>
      <c r="K951" s="2">
        <f t="shared" si="61"/>
        <v>1736436.92</v>
      </c>
      <c r="L951" s="17">
        <f t="shared" si="61"/>
        <v>12</v>
      </c>
      <c r="M951" s="2">
        <f t="shared" si="61"/>
        <v>61127849.639999993</v>
      </c>
      <c r="N951" s="2" t="s">
        <v>1742</v>
      </c>
      <c r="O951" s="2">
        <f>SUM(O958+O975+O980+O998+O1011+O1054+O1062+O1098+O1101+O1130+O1140+O1146+O1156+O1172+O1180+O1224+O1267+O1288+O1299+O1308)</f>
        <v>2013171723.6699996</v>
      </c>
      <c r="P951" s="2">
        <f>SUM(P958+P975+P980+P998+P1011+P1054+P1062+P1098+P1101+P1130+P1140+P1146+P1156+P1172+P1180+P1224+P1267+P1288+P1299+P1308)</f>
        <v>186580349.02000004</v>
      </c>
      <c r="Q951" s="2">
        <f>SUM(Q958+Q975+Q980+Q998+Q1011+Q1054+Q1062+Q1098+Q1101+Q1130+Q1140+Q1146+Q1156+Q1172+Q1180+Q1224+Q1267+Q1288+Q1299+Q1308)</f>
        <v>1751794387.77</v>
      </c>
      <c r="R951" s="2">
        <f>SUM(R958+R975+R980+R998+R1011+R1054+R1062+R1098+R1101+R1130+R1140+R1146+R1156+R1172+R1180+R1224+R1267+R1288+R1299+R1308)</f>
        <v>756773413.36570001</v>
      </c>
      <c r="S951" s="2">
        <f>SUM(S958+S975+S980+S998+S1011+S1054+S1062+S1098+S1101+S1130+S1140+S1146+S1156+S1172+S1180+S1224+S1267+S1288+S1299+S1308)</f>
        <v>1279984.5</v>
      </c>
    </row>
    <row r="952" spans="1:19" ht="15" hidden="1" customHeight="1" x14ac:dyDescent="0.25">
      <c r="A952" s="52" t="s">
        <v>1804</v>
      </c>
      <c r="B952" s="53"/>
      <c r="C952" s="54"/>
      <c r="D952" s="2"/>
      <c r="E952" s="2"/>
      <c r="F952" s="2"/>
      <c r="G952" s="2"/>
      <c r="H952" s="2"/>
      <c r="I952" s="2"/>
      <c r="J952" s="2"/>
      <c r="K952" s="2"/>
      <c r="L952" s="17"/>
      <c r="M952" s="2"/>
      <c r="N952" s="3"/>
      <c r="O952" s="2"/>
      <c r="P952" s="2"/>
      <c r="Q952" s="2"/>
      <c r="R952" s="2"/>
      <c r="S952" s="2"/>
    </row>
    <row r="953" spans="1:19" hidden="1" x14ac:dyDescent="0.25">
      <c r="A953" s="31" t="s">
        <v>17</v>
      </c>
      <c r="B953" s="6" t="s">
        <v>38</v>
      </c>
      <c r="C953" s="4">
        <f>ROUNDUP(SUM(D953+E953+F953+G953+H953+I953+J953+K953+M953+O953+P953+Q953+R953+S953),2)</f>
        <v>3557536.2</v>
      </c>
      <c r="D953" s="4">
        <f>ROUNDUP(SUM(F953+G953+H953+I953+J953+K953+M953+O953+P953+Q953+R953+S953)*0.0214,2)</f>
        <v>74536.2</v>
      </c>
      <c r="E953" s="4"/>
      <c r="F953" s="4"/>
      <c r="G953" s="4"/>
      <c r="H953" s="4">
        <v>1560000</v>
      </c>
      <c r="I953" s="4">
        <v>650000</v>
      </c>
      <c r="J953" s="4">
        <v>1273000</v>
      </c>
      <c r="K953" s="4"/>
      <c r="L953" s="1"/>
      <c r="M953" s="4"/>
      <c r="N953" s="5"/>
      <c r="O953" s="4"/>
      <c r="P953" s="4"/>
      <c r="Q953" s="4"/>
      <c r="R953" s="4"/>
      <c r="S953" s="4"/>
    </row>
    <row r="954" spans="1:19" hidden="1" x14ac:dyDescent="0.25">
      <c r="A954" s="31" t="s">
        <v>18</v>
      </c>
      <c r="B954" s="6" t="s">
        <v>39</v>
      </c>
      <c r="C954" s="4">
        <f>ROUNDUP(SUM(D954+E954+F954+G954+H954+I954+J954+K954+M954+O954+P954+Q954+R954+S954),2)</f>
        <v>10893231</v>
      </c>
      <c r="D954" s="4">
        <f>ROUNDUP(SUM(F954+G954+H954+I954+J954+K954+M954+O954+P954+Q954+R954+S954)*0.0214,2)</f>
        <v>228231</v>
      </c>
      <c r="E954" s="4"/>
      <c r="F954" s="4">
        <v>2954000</v>
      </c>
      <c r="G954" s="4"/>
      <c r="H954" s="4">
        <v>3934000</v>
      </c>
      <c r="I954" s="4">
        <v>1433000</v>
      </c>
      <c r="J954" s="4">
        <v>2344000</v>
      </c>
      <c r="K954" s="4"/>
      <c r="L954" s="1"/>
      <c r="M954" s="4"/>
      <c r="N954" s="5"/>
      <c r="O954" s="4"/>
      <c r="P954" s="4"/>
      <c r="Q954" s="4"/>
      <c r="R954" s="4"/>
      <c r="S954" s="4"/>
    </row>
    <row r="955" spans="1:19" hidden="1" x14ac:dyDescent="0.25">
      <c r="A955" s="31" t="s">
        <v>19</v>
      </c>
      <c r="B955" s="6" t="s">
        <v>49</v>
      </c>
      <c r="C955" s="4">
        <f>ROUNDUP(SUM(D955+E955+F955+G955+H955+I955+J955+K955+M955+O955+P955+Q955+R955+S955),2)</f>
        <v>3357074.56</v>
      </c>
      <c r="D955" s="4">
        <f>ROUNDUP(SUM(F955+G955+H955+I955+J955+K955+M955+O955+P955+Q955+R955+S955)*0.0214,2)</f>
        <v>70336.209999999992</v>
      </c>
      <c r="E955" s="4"/>
      <c r="F955" s="4"/>
      <c r="G955" s="4"/>
      <c r="H955" s="4"/>
      <c r="I955" s="4"/>
      <c r="J955" s="4"/>
      <c r="K955" s="4"/>
      <c r="L955" s="1"/>
      <c r="M955" s="4"/>
      <c r="N955" s="5"/>
      <c r="O955" s="4"/>
      <c r="P955" s="4">
        <v>3286738.35</v>
      </c>
      <c r="Q955" s="4"/>
      <c r="R955" s="4"/>
      <c r="S955" s="4"/>
    </row>
    <row r="956" spans="1:19" hidden="1" x14ac:dyDescent="0.25">
      <c r="A956" s="31" t="s">
        <v>20</v>
      </c>
      <c r="B956" s="6" t="s">
        <v>51</v>
      </c>
      <c r="C956" s="4">
        <f>ROUNDUP(SUM(D956+E956+F956+G956+H956+I956+J956+K956+M956+O956+P956+Q956+R956+S956),2)</f>
        <v>18539431.399999999</v>
      </c>
      <c r="D956" s="4">
        <f>ROUNDUP(SUM(F956+G956+H956+I956+J956+K956+M956+O956+P956+Q956+R956+S956)*0.0214,2)</f>
        <v>388431.4</v>
      </c>
      <c r="E956" s="4"/>
      <c r="F956" s="4"/>
      <c r="G956" s="4"/>
      <c r="H956" s="4"/>
      <c r="I956" s="4"/>
      <c r="J956" s="4"/>
      <c r="K956" s="4"/>
      <c r="L956" s="1"/>
      <c r="M956" s="4"/>
      <c r="N956" s="5"/>
      <c r="O956" s="4"/>
      <c r="P956" s="4"/>
      <c r="Q956" s="4"/>
      <c r="R956" s="4">
        <v>18151000</v>
      </c>
      <c r="S956" s="4"/>
    </row>
    <row r="957" spans="1:19" hidden="1" x14ac:dyDescent="0.25">
      <c r="A957" s="31" t="s">
        <v>21</v>
      </c>
      <c r="B957" s="6" t="s">
        <v>54</v>
      </c>
      <c r="C957" s="4">
        <f>ROUNDUP(SUM(D957+E957+F957+G957+H957+I957+J957+K957+M957+O957+P957+Q957+R957+S957),2)</f>
        <v>3938007.7</v>
      </c>
      <c r="D957" s="4">
        <f>ROUNDUP(SUM(F957+G957+H957+I957+J957+K957+M957+O957+P957+Q957+R957+S957)*0.0214,2)</f>
        <v>82507.7</v>
      </c>
      <c r="E957" s="4"/>
      <c r="F957" s="4"/>
      <c r="G957" s="4"/>
      <c r="H957" s="4">
        <v>1967000</v>
      </c>
      <c r="I957" s="4">
        <v>716500</v>
      </c>
      <c r="J957" s="4">
        <v>1172000</v>
      </c>
      <c r="K957" s="4"/>
      <c r="L957" s="1"/>
      <c r="M957" s="4"/>
      <c r="N957" s="5"/>
      <c r="O957" s="4"/>
      <c r="P957" s="4"/>
      <c r="Q957" s="4"/>
      <c r="R957" s="4"/>
      <c r="S957" s="4"/>
    </row>
    <row r="958" spans="1:19" ht="29.25" hidden="1" customHeight="1" x14ac:dyDescent="0.25">
      <c r="A958" s="50" t="s">
        <v>1998</v>
      </c>
      <c r="B958" s="51"/>
      <c r="C958" s="2">
        <f>SUM(C953:C957)</f>
        <v>40285280.859999999</v>
      </c>
      <c r="D958" s="2">
        <f>SUM(D953:D957)</f>
        <v>844042.51</v>
      </c>
      <c r="E958" s="2">
        <f t="shared" ref="E958:K958" si="62">SUM(E953:E957)</f>
        <v>0</v>
      </c>
      <c r="F958" s="2">
        <f t="shared" si="62"/>
        <v>2954000</v>
      </c>
      <c r="G958" s="2">
        <f t="shared" si="62"/>
        <v>0</v>
      </c>
      <c r="H958" s="2">
        <f t="shared" si="62"/>
        <v>7461000</v>
      </c>
      <c r="I958" s="2">
        <f t="shared" si="62"/>
        <v>2799500</v>
      </c>
      <c r="J958" s="2">
        <f t="shared" si="62"/>
        <v>4789000</v>
      </c>
      <c r="K958" s="2">
        <f t="shared" si="62"/>
        <v>0</v>
      </c>
      <c r="L958" s="17">
        <f>SUM(L954:L957)</f>
        <v>0</v>
      </c>
      <c r="M958" s="2">
        <f>SUM(M953:M957)</f>
        <v>0</v>
      </c>
      <c r="N958" s="2" t="s">
        <v>1742</v>
      </c>
      <c r="O958" s="2">
        <f>SUM(O953:O957)</f>
        <v>0</v>
      </c>
      <c r="P958" s="2">
        <f t="shared" ref="P958:S958" si="63">SUM(P953:P957)</f>
        <v>3286738.35</v>
      </c>
      <c r="Q958" s="2">
        <f t="shared" si="63"/>
        <v>0</v>
      </c>
      <c r="R958" s="2">
        <f t="shared" si="63"/>
        <v>18151000</v>
      </c>
      <c r="S958" s="2">
        <f t="shared" si="63"/>
        <v>0</v>
      </c>
    </row>
    <row r="959" spans="1:19" ht="15" hidden="1" customHeight="1" x14ac:dyDescent="0.25">
      <c r="A959" s="52" t="s">
        <v>2002</v>
      </c>
      <c r="B959" s="53"/>
      <c r="C959" s="54"/>
      <c r="D959" s="2"/>
      <c r="E959" s="2"/>
      <c r="F959" s="2"/>
      <c r="G959" s="2"/>
      <c r="H959" s="2"/>
      <c r="I959" s="2"/>
      <c r="J959" s="2"/>
      <c r="K959" s="2"/>
      <c r="L959" s="17"/>
      <c r="M959" s="2"/>
      <c r="N959" s="3"/>
      <c r="O959" s="2"/>
      <c r="P959" s="2"/>
      <c r="Q959" s="2"/>
      <c r="R959" s="2"/>
      <c r="S959" s="2"/>
    </row>
    <row r="960" spans="1:19" hidden="1" x14ac:dyDescent="0.25">
      <c r="A960" s="31" t="s">
        <v>22</v>
      </c>
      <c r="B960" s="6" t="s">
        <v>58</v>
      </c>
      <c r="C960" s="4">
        <f t="shared" ref="C960:C974" si="64">ROUNDUP(SUM(D960+E960+F960+G960+H960+I960+J960+K960+M960+O960+P960+Q960+R960+S960),2)</f>
        <v>6407765.75</v>
      </c>
      <c r="D960" s="4">
        <f t="shared" ref="D960:D974" si="65">ROUNDUP(SUM(F960+G960+H960+I960+J960+K960+M960+O960+P960+Q960+R960+S960)*0.0214,2)</f>
        <v>134253.17000000001</v>
      </c>
      <c r="E960" s="4"/>
      <c r="F960" s="4"/>
      <c r="G960" s="4"/>
      <c r="H960" s="4"/>
      <c r="I960" s="4"/>
      <c r="J960" s="4"/>
      <c r="K960" s="4"/>
      <c r="L960" s="1"/>
      <c r="M960" s="4"/>
      <c r="N960" s="5"/>
      <c r="O960" s="4"/>
      <c r="P960" s="4"/>
      <c r="Q960" s="4">
        <v>6273512.5800000001</v>
      </c>
      <c r="R960" s="4"/>
      <c r="S960" s="4"/>
    </row>
    <row r="961" spans="1:19" hidden="1" x14ac:dyDescent="0.25">
      <c r="A961" s="31" t="s">
        <v>23</v>
      </c>
      <c r="B961" s="6" t="s">
        <v>62</v>
      </c>
      <c r="C961" s="4">
        <f t="shared" si="64"/>
        <v>3110487.05</v>
      </c>
      <c r="D961" s="4">
        <f t="shared" si="65"/>
        <v>65169.79</v>
      </c>
      <c r="E961" s="4"/>
      <c r="F961" s="4"/>
      <c r="G961" s="4"/>
      <c r="H961" s="4"/>
      <c r="I961" s="4"/>
      <c r="J961" s="4"/>
      <c r="K961" s="4"/>
      <c r="L961" s="1"/>
      <c r="M961" s="4"/>
      <c r="N961" s="5"/>
      <c r="O961" s="4"/>
      <c r="P961" s="4"/>
      <c r="Q961" s="4">
        <v>3045317.26</v>
      </c>
      <c r="R961" s="4"/>
      <c r="S961" s="4"/>
    </row>
    <row r="962" spans="1:19" hidden="1" x14ac:dyDescent="0.25">
      <c r="A962" s="31" t="s">
        <v>24</v>
      </c>
      <c r="B962" s="6" t="s">
        <v>64</v>
      </c>
      <c r="C962" s="4">
        <f t="shared" si="64"/>
        <v>4237187.09</v>
      </c>
      <c r="D962" s="4">
        <f t="shared" si="65"/>
        <v>88776</v>
      </c>
      <c r="E962" s="4"/>
      <c r="F962" s="4">
        <v>615828.39</v>
      </c>
      <c r="G962" s="4"/>
      <c r="H962" s="4"/>
      <c r="I962" s="4"/>
      <c r="J962" s="4">
        <v>487265.44</v>
      </c>
      <c r="K962" s="4"/>
      <c r="L962" s="1"/>
      <c r="M962" s="4"/>
      <c r="N962" s="5"/>
      <c r="O962" s="4"/>
      <c r="P962" s="4"/>
      <c r="Q962" s="4">
        <v>3045317.26</v>
      </c>
      <c r="R962" s="4"/>
      <c r="S962" s="4"/>
    </row>
    <row r="963" spans="1:19" hidden="1" x14ac:dyDescent="0.25">
      <c r="A963" s="31" t="s">
        <v>25</v>
      </c>
      <c r="B963" s="6" t="s">
        <v>66</v>
      </c>
      <c r="C963" s="4">
        <f t="shared" si="64"/>
        <v>3094244.3</v>
      </c>
      <c r="D963" s="4">
        <f t="shared" si="65"/>
        <v>64829.48</v>
      </c>
      <c r="E963" s="4"/>
      <c r="F963" s="4"/>
      <c r="G963" s="4"/>
      <c r="H963" s="4"/>
      <c r="I963" s="4"/>
      <c r="J963" s="4"/>
      <c r="K963" s="4"/>
      <c r="L963" s="1"/>
      <c r="M963" s="4"/>
      <c r="N963" s="5"/>
      <c r="O963" s="4"/>
      <c r="P963" s="4"/>
      <c r="Q963" s="4">
        <v>3029414.82</v>
      </c>
      <c r="R963" s="4"/>
      <c r="S963" s="4"/>
    </row>
    <row r="964" spans="1:19" hidden="1" x14ac:dyDescent="0.25">
      <c r="A964" s="31" t="s">
        <v>26</v>
      </c>
      <c r="B964" s="6" t="s">
        <v>68</v>
      </c>
      <c r="C964" s="4">
        <f t="shared" si="64"/>
        <v>3634046.95</v>
      </c>
      <c r="D964" s="4">
        <f t="shared" si="65"/>
        <v>76139.23</v>
      </c>
      <c r="E964" s="4"/>
      <c r="F964" s="4"/>
      <c r="G964" s="4"/>
      <c r="H964" s="4"/>
      <c r="I964" s="4"/>
      <c r="J964" s="4">
        <v>488736.8</v>
      </c>
      <c r="K964" s="4"/>
      <c r="L964" s="1"/>
      <c r="M964" s="4"/>
      <c r="N964" s="5"/>
      <c r="O964" s="4"/>
      <c r="P964" s="4"/>
      <c r="Q964" s="4">
        <v>3069170.92</v>
      </c>
      <c r="R964" s="4"/>
      <c r="S964" s="4"/>
    </row>
    <row r="965" spans="1:19" hidden="1" x14ac:dyDescent="0.25">
      <c r="A965" s="31" t="s">
        <v>27</v>
      </c>
      <c r="B965" s="6" t="s">
        <v>90</v>
      </c>
      <c r="C965" s="4">
        <f t="shared" si="64"/>
        <v>7552024.6699999999</v>
      </c>
      <c r="D965" s="4">
        <f t="shared" si="65"/>
        <v>158227.27000000002</v>
      </c>
      <c r="E965" s="4"/>
      <c r="F965" s="4"/>
      <c r="G965" s="4"/>
      <c r="H965" s="4"/>
      <c r="I965" s="4"/>
      <c r="J965" s="4"/>
      <c r="K965" s="4"/>
      <c r="L965" s="1"/>
      <c r="M965" s="4"/>
      <c r="N965" s="5"/>
      <c r="O965" s="4"/>
      <c r="P965" s="4"/>
      <c r="Q965" s="4">
        <v>7393797.4000000004</v>
      </c>
      <c r="R965" s="4"/>
      <c r="S965" s="4"/>
    </row>
    <row r="966" spans="1:19" hidden="1" x14ac:dyDescent="0.25">
      <c r="A966" s="31" t="s">
        <v>28</v>
      </c>
      <c r="B966" s="6" t="s">
        <v>98</v>
      </c>
      <c r="C966" s="4">
        <f t="shared" si="64"/>
        <v>5193620.03</v>
      </c>
      <c r="D966" s="4">
        <f t="shared" si="65"/>
        <v>108814.84</v>
      </c>
      <c r="E966" s="4"/>
      <c r="F966" s="4"/>
      <c r="G966" s="4"/>
      <c r="H966" s="4"/>
      <c r="I966" s="4"/>
      <c r="J966" s="4"/>
      <c r="K966" s="4"/>
      <c r="L966" s="1"/>
      <c r="M966" s="4"/>
      <c r="N966" s="5"/>
      <c r="O966" s="4"/>
      <c r="P966" s="4"/>
      <c r="Q966" s="4">
        <v>5084805.1900000004</v>
      </c>
      <c r="R966" s="4"/>
      <c r="S966" s="4"/>
    </row>
    <row r="967" spans="1:19" hidden="1" x14ac:dyDescent="0.25">
      <c r="A967" s="31" t="s">
        <v>29</v>
      </c>
      <c r="B967" s="6" t="s">
        <v>100</v>
      </c>
      <c r="C967" s="4">
        <f t="shared" si="64"/>
        <v>11162831.470000001</v>
      </c>
      <c r="D967" s="4">
        <f t="shared" si="65"/>
        <v>233879.58000000002</v>
      </c>
      <c r="E967" s="4"/>
      <c r="F967" s="4"/>
      <c r="G967" s="4"/>
      <c r="H967" s="4"/>
      <c r="I967" s="4"/>
      <c r="J967" s="4"/>
      <c r="K967" s="4"/>
      <c r="L967" s="1"/>
      <c r="M967" s="4"/>
      <c r="N967" s="5"/>
      <c r="O967" s="4"/>
      <c r="P967" s="4"/>
      <c r="Q967" s="4">
        <v>10928951.890000001</v>
      </c>
      <c r="R967" s="4"/>
      <c r="S967" s="4"/>
    </row>
    <row r="968" spans="1:19" hidden="1" x14ac:dyDescent="0.25">
      <c r="A968" s="31" t="s">
        <v>30</v>
      </c>
      <c r="B968" s="6" t="s">
        <v>102</v>
      </c>
      <c r="C968" s="4">
        <f t="shared" si="64"/>
        <v>13830881.26</v>
      </c>
      <c r="D968" s="4">
        <f t="shared" si="65"/>
        <v>289779.58</v>
      </c>
      <c r="E968" s="4"/>
      <c r="F968" s="4">
        <v>2612149.7899999996</v>
      </c>
      <c r="G968" s="4"/>
      <c r="H968" s="4"/>
      <c r="I968" s="4"/>
      <c r="J968" s="4"/>
      <c r="K968" s="4"/>
      <c r="L968" s="1"/>
      <c r="M968" s="4"/>
      <c r="N968" s="5"/>
      <c r="O968" s="4"/>
      <c r="P968" s="4"/>
      <c r="Q968" s="4">
        <v>10928951.890000001</v>
      </c>
      <c r="R968" s="4"/>
      <c r="S968" s="4"/>
    </row>
    <row r="969" spans="1:19" hidden="1" x14ac:dyDescent="0.25">
      <c r="A969" s="31" t="s">
        <v>31</v>
      </c>
      <c r="B969" s="6" t="s">
        <v>106</v>
      </c>
      <c r="C969" s="4">
        <f t="shared" si="64"/>
        <v>6023861.5199999996</v>
      </c>
      <c r="D969" s="4">
        <f t="shared" si="65"/>
        <v>126209.75</v>
      </c>
      <c r="E969" s="4"/>
      <c r="F969" s="4"/>
      <c r="G969" s="4"/>
      <c r="H969" s="4"/>
      <c r="I969" s="4"/>
      <c r="J969" s="4">
        <v>812846.58</v>
      </c>
      <c r="K969" s="4"/>
      <c r="L969" s="1"/>
      <c r="M969" s="4"/>
      <c r="N969" s="5"/>
      <c r="O969" s="4"/>
      <c r="P969" s="4"/>
      <c r="Q969" s="4">
        <v>5084805.1900000004</v>
      </c>
      <c r="R969" s="4"/>
      <c r="S969" s="4"/>
    </row>
    <row r="970" spans="1:19" hidden="1" x14ac:dyDescent="0.25">
      <c r="A970" s="31" t="s">
        <v>48</v>
      </c>
      <c r="B970" s="6" t="s">
        <v>108</v>
      </c>
      <c r="C970" s="4">
        <f t="shared" si="64"/>
        <v>11162831.470000001</v>
      </c>
      <c r="D970" s="4">
        <f t="shared" si="65"/>
        <v>233879.58000000002</v>
      </c>
      <c r="E970" s="4"/>
      <c r="F970" s="4"/>
      <c r="G970" s="4"/>
      <c r="H970" s="4"/>
      <c r="I970" s="4"/>
      <c r="J970" s="4"/>
      <c r="K970" s="4"/>
      <c r="L970" s="1"/>
      <c r="M970" s="4"/>
      <c r="N970" s="5"/>
      <c r="O970" s="4"/>
      <c r="P970" s="4"/>
      <c r="Q970" s="4">
        <v>10928951.890000001</v>
      </c>
      <c r="R970" s="4"/>
      <c r="S970" s="4"/>
    </row>
    <row r="971" spans="1:19" hidden="1" x14ac:dyDescent="0.25">
      <c r="A971" s="31" t="s">
        <v>32</v>
      </c>
      <c r="B971" s="6" t="s">
        <v>110</v>
      </c>
      <c r="C971" s="4">
        <f t="shared" si="64"/>
        <v>11162831.470000001</v>
      </c>
      <c r="D971" s="4">
        <f t="shared" si="65"/>
        <v>233879.58000000002</v>
      </c>
      <c r="E971" s="4"/>
      <c r="F971" s="4"/>
      <c r="G971" s="4"/>
      <c r="H971" s="4"/>
      <c r="I971" s="4"/>
      <c r="J971" s="4"/>
      <c r="K971" s="4"/>
      <c r="L971" s="1"/>
      <c r="M971" s="4"/>
      <c r="N971" s="5"/>
      <c r="O971" s="4"/>
      <c r="P971" s="4"/>
      <c r="Q971" s="4">
        <v>10928951.890000001</v>
      </c>
      <c r="R971" s="4"/>
      <c r="S971" s="4"/>
    </row>
    <row r="972" spans="1:19" hidden="1" x14ac:dyDescent="0.25">
      <c r="A972" s="31" t="s">
        <v>50</v>
      </c>
      <c r="B972" s="6" t="s">
        <v>142</v>
      </c>
      <c r="C972" s="4">
        <f t="shared" si="64"/>
        <v>6050024.5</v>
      </c>
      <c r="D972" s="4">
        <f t="shared" si="65"/>
        <v>126757.90999999999</v>
      </c>
      <c r="E972" s="4"/>
      <c r="F972" s="4"/>
      <c r="G972" s="4"/>
      <c r="H972" s="4">
        <v>1188270.8</v>
      </c>
      <c r="I972" s="4">
        <v>518872.89</v>
      </c>
      <c r="J972" s="4"/>
      <c r="K972" s="4"/>
      <c r="L972" s="1"/>
      <c r="M972" s="4"/>
      <c r="N972" s="5"/>
      <c r="O972" s="4"/>
      <c r="P972" s="4"/>
      <c r="Q972" s="4">
        <v>4216122.9000000004</v>
      </c>
      <c r="R972" s="4"/>
      <c r="S972" s="4"/>
    </row>
    <row r="973" spans="1:19" hidden="1" x14ac:dyDescent="0.25">
      <c r="A973" s="31" t="s">
        <v>33</v>
      </c>
      <c r="B973" s="6" t="s">
        <v>158</v>
      </c>
      <c r="C973" s="4">
        <f t="shared" si="64"/>
        <v>7930330.1299999999</v>
      </c>
      <c r="D973" s="4">
        <f t="shared" si="65"/>
        <v>166153.39000000001</v>
      </c>
      <c r="E973" s="4"/>
      <c r="F973" s="4"/>
      <c r="G973" s="4"/>
      <c r="H973" s="4">
        <v>1643623.84</v>
      </c>
      <c r="I973" s="4">
        <v>644656.29</v>
      </c>
      <c r="J973" s="4">
        <v>939527.85</v>
      </c>
      <c r="K973" s="4"/>
      <c r="L973" s="1"/>
      <c r="M973" s="4"/>
      <c r="N973" s="5" t="s">
        <v>1741</v>
      </c>
      <c r="O973" s="4">
        <v>4536368.76</v>
      </c>
      <c r="P973" s="4"/>
      <c r="Q973" s="4"/>
      <c r="R973" s="4"/>
      <c r="S973" s="4"/>
    </row>
    <row r="974" spans="1:19" hidden="1" x14ac:dyDescent="0.25">
      <c r="A974" s="31" t="s">
        <v>52</v>
      </c>
      <c r="B974" s="6" t="s">
        <v>160</v>
      </c>
      <c r="C974" s="4">
        <f t="shared" si="64"/>
        <v>9683142.1699999999</v>
      </c>
      <c r="D974" s="4">
        <f t="shared" si="65"/>
        <v>202877.67</v>
      </c>
      <c r="E974" s="4"/>
      <c r="F974" s="4"/>
      <c r="G974" s="4"/>
      <c r="H974" s="4">
        <v>1632901.94</v>
      </c>
      <c r="I974" s="4">
        <v>640450.98</v>
      </c>
      <c r="J974" s="4">
        <v>933399</v>
      </c>
      <c r="K974" s="4"/>
      <c r="L974" s="1"/>
      <c r="M974" s="4"/>
      <c r="N974" s="5"/>
      <c r="O974" s="4"/>
      <c r="P974" s="4"/>
      <c r="Q974" s="4">
        <v>6273512.5800000001</v>
      </c>
      <c r="R974" s="4"/>
      <c r="S974" s="4"/>
    </row>
    <row r="975" spans="1:19" ht="15" hidden="1" customHeight="1" x14ac:dyDescent="0.25">
      <c r="A975" s="50" t="s">
        <v>2032</v>
      </c>
      <c r="B975" s="51"/>
      <c r="C975" s="2">
        <f t="shared" ref="C975:M975" si="66">SUM(C960:C974)</f>
        <v>110236109.83</v>
      </c>
      <c r="D975" s="2">
        <f t="shared" si="66"/>
        <v>2309626.8199999998</v>
      </c>
      <c r="E975" s="2">
        <f t="shared" si="66"/>
        <v>0</v>
      </c>
      <c r="F975" s="2">
        <f t="shared" si="66"/>
        <v>3227978.1799999997</v>
      </c>
      <c r="G975" s="2">
        <f t="shared" si="66"/>
        <v>0</v>
      </c>
      <c r="H975" s="2">
        <f t="shared" si="66"/>
        <v>4464796.58</v>
      </c>
      <c r="I975" s="2">
        <f t="shared" si="66"/>
        <v>1803980.1600000001</v>
      </c>
      <c r="J975" s="2">
        <f t="shared" si="66"/>
        <v>3661775.67</v>
      </c>
      <c r="K975" s="2">
        <f t="shared" si="66"/>
        <v>0</v>
      </c>
      <c r="L975" s="17">
        <f t="shared" si="66"/>
        <v>0</v>
      </c>
      <c r="M975" s="2">
        <f t="shared" si="66"/>
        <v>0</v>
      </c>
      <c r="N975" s="2" t="s">
        <v>1742</v>
      </c>
      <c r="O975" s="2">
        <f>SUM(O960:O974)</f>
        <v>4536368.76</v>
      </c>
      <c r="P975" s="2">
        <f>SUM(P960:P974)</f>
        <v>0</v>
      </c>
      <c r="Q975" s="2">
        <f>SUM(Q960:Q974)</f>
        <v>90231583.660000011</v>
      </c>
      <c r="R975" s="2">
        <f>SUM(R960:R974)</f>
        <v>0</v>
      </c>
      <c r="S975" s="2">
        <f>SUM(S960:S974)</f>
        <v>0</v>
      </c>
    </row>
    <row r="976" spans="1:19" ht="15" hidden="1" customHeight="1" x14ac:dyDescent="0.25">
      <c r="A976" s="52" t="s">
        <v>1805</v>
      </c>
      <c r="B976" s="53"/>
      <c r="C976" s="54"/>
      <c r="D976" s="2"/>
      <c r="E976" s="2"/>
      <c r="F976" s="2"/>
      <c r="G976" s="2"/>
      <c r="H976" s="2"/>
      <c r="I976" s="2"/>
      <c r="J976" s="2"/>
      <c r="K976" s="2"/>
      <c r="L976" s="17"/>
      <c r="M976" s="2"/>
      <c r="N976" s="3"/>
      <c r="O976" s="2"/>
      <c r="P976" s="2"/>
      <c r="Q976" s="2"/>
      <c r="R976" s="2"/>
      <c r="S976" s="2"/>
    </row>
    <row r="977" spans="1:19" hidden="1" x14ac:dyDescent="0.25">
      <c r="A977" s="31" t="s">
        <v>34</v>
      </c>
      <c r="B977" s="6" t="s">
        <v>196</v>
      </c>
      <c r="C977" s="4">
        <f>ROUNDUP(SUM(D977+E977+F977+G977+H977+I977+J977+K977+M977+O977+P977+Q977+R977+S977),2)</f>
        <v>6235168.4400000004</v>
      </c>
      <c r="D977" s="4">
        <f>ROUNDUP(SUM(F977+G977+H977+I977+J977+K977+M977+O977+P977+Q977+R977+S977)*0.0214,2)</f>
        <v>130636.98</v>
      </c>
      <c r="E977" s="4"/>
      <c r="F977" s="4"/>
      <c r="G977" s="4"/>
      <c r="H977" s="4"/>
      <c r="I977" s="4">
        <v>311997.65000000002</v>
      </c>
      <c r="J977" s="4">
        <v>408429.52</v>
      </c>
      <c r="K977" s="4"/>
      <c r="L977" s="1"/>
      <c r="M977" s="4"/>
      <c r="N977" s="5" t="s">
        <v>1740</v>
      </c>
      <c r="O977" s="4">
        <v>5384104.29</v>
      </c>
      <c r="P977" s="4"/>
      <c r="Q977" s="4"/>
      <c r="R977" s="4"/>
      <c r="S977" s="4"/>
    </row>
    <row r="978" spans="1:19" hidden="1" x14ac:dyDescent="0.25">
      <c r="A978" s="31" t="s">
        <v>1743</v>
      </c>
      <c r="B978" s="6" t="s">
        <v>198</v>
      </c>
      <c r="C978" s="4">
        <f>ROUNDUP(SUM(D978+E978+F978+G978+H978+I978+J978+K978+M978+O978+P978+Q978+R978+S978),2)</f>
        <v>6622141.6100000003</v>
      </c>
      <c r="D978" s="4">
        <f>ROUNDUP(SUM(F978+G978+H978+I978+J978+K978+M978+O978+P978+Q978+R978+S978)*0.0214,2)</f>
        <v>138744.70000000001</v>
      </c>
      <c r="E978" s="4"/>
      <c r="F978" s="4"/>
      <c r="G978" s="4"/>
      <c r="H978" s="4"/>
      <c r="I978" s="4"/>
      <c r="J978" s="4"/>
      <c r="K978" s="4"/>
      <c r="L978" s="1"/>
      <c r="M978" s="4"/>
      <c r="N978" s="5" t="s">
        <v>1741</v>
      </c>
      <c r="O978" s="4">
        <v>6483396.9100000001</v>
      </c>
      <c r="P978" s="4"/>
      <c r="Q978" s="4"/>
      <c r="R978" s="4"/>
      <c r="S978" s="4"/>
    </row>
    <row r="979" spans="1:19" hidden="1" x14ac:dyDescent="0.25">
      <c r="A979" s="31" t="s">
        <v>35</v>
      </c>
      <c r="B979" s="6" t="s">
        <v>200</v>
      </c>
      <c r="C979" s="4">
        <f>ROUNDUP(SUM(D979+E979+F979+G979+H979+I979+J979+K979+M979+O979+P979+Q979+R979+S979),2)</f>
        <v>6468917.5599999996</v>
      </c>
      <c r="D979" s="4">
        <f>ROUNDUP(SUM(F979+G979+H979+I979+J979+K979+M979+O979+P979+Q979+R979+S979)*0.0214,2)</f>
        <v>135534.40000000002</v>
      </c>
      <c r="E979" s="4"/>
      <c r="F979" s="4"/>
      <c r="G979" s="4"/>
      <c r="H979" s="4"/>
      <c r="I979" s="4"/>
      <c r="J979" s="4"/>
      <c r="K979" s="4"/>
      <c r="L979" s="1"/>
      <c r="M979" s="4"/>
      <c r="N979" s="5" t="s">
        <v>1740</v>
      </c>
      <c r="O979" s="4">
        <v>6333383.1600000001</v>
      </c>
      <c r="P979" s="4"/>
      <c r="Q979" s="4"/>
      <c r="R979" s="4"/>
      <c r="S979" s="4"/>
    </row>
    <row r="980" spans="1:19" ht="15" hidden="1" customHeight="1" x14ac:dyDescent="0.25">
      <c r="A980" s="50" t="s">
        <v>2033</v>
      </c>
      <c r="B980" s="51"/>
      <c r="C980" s="2">
        <f t="shared" ref="C980:M980" si="67">SUM(C977:C979)</f>
        <v>19326227.609999999</v>
      </c>
      <c r="D980" s="2">
        <f t="shared" si="67"/>
        <v>404916.08</v>
      </c>
      <c r="E980" s="2">
        <f t="shared" si="67"/>
        <v>0</v>
      </c>
      <c r="F980" s="2">
        <f t="shared" si="67"/>
        <v>0</v>
      </c>
      <c r="G980" s="2">
        <f t="shared" si="67"/>
        <v>0</v>
      </c>
      <c r="H980" s="2">
        <f t="shared" si="67"/>
        <v>0</v>
      </c>
      <c r="I980" s="2">
        <f t="shared" si="67"/>
        <v>311997.65000000002</v>
      </c>
      <c r="J980" s="2">
        <f t="shared" si="67"/>
        <v>408429.52</v>
      </c>
      <c r="K980" s="2">
        <f t="shared" si="67"/>
        <v>0</v>
      </c>
      <c r="L980" s="17">
        <f t="shared" si="67"/>
        <v>0</v>
      </c>
      <c r="M980" s="2">
        <f t="shared" si="67"/>
        <v>0</v>
      </c>
      <c r="N980" s="2" t="s">
        <v>1742</v>
      </c>
      <c r="O980" s="2">
        <f>SUM(O977:O979)</f>
        <v>18200884.359999999</v>
      </c>
      <c r="P980" s="2">
        <f>SUM(P977:P979)</f>
        <v>0</v>
      </c>
      <c r="Q980" s="2">
        <f>SUM(Q977:Q979)</f>
        <v>0</v>
      </c>
      <c r="R980" s="2">
        <f>SUM(R977:R979)</f>
        <v>0</v>
      </c>
      <c r="S980" s="2">
        <f>SUM(S977:S979)</f>
        <v>0</v>
      </c>
    </row>
    <row r="981" spans="1:19" ht="15" hidden="1" customHeight="1" x14ac:dyDescent="0.25">
      <c r="A981" s="52" t="s">
        <v>2005</v>
      </c>
      <c r="B981" s="53"/>
      <c r="C981" s="54"/>
      <c r="D981" s="2"/>
      <c r="E981" s="2"/>
      <c r="F981" s="2"/>
      <c r="G981" s="2"/>
      <c r="H981" s="2"/>
      <c r="I981" s="2"/>
      <c r="J981" s="2"/>
      <c r="K981" s="2"/>
      <c r="L981" s="17"/>
      <c r="M981" s="2"/>
      <c r="N981" s="3"/>
      <c r="O981" s="2"/>
      <c r="P981" s="2"/>
      <c r="Q981" s="2"/>
      <c r="R981" s="2"/>
      <c r="S981" s="2"/>
    </row>
    <row r="982" spans="1:19" hidden="1" x14ac:dyDescent="0.25">
      <c r="A982" s="31" t="s">
        <v>1744</v>
      </c>
      <c r="B982" s="6" t="s">
        <v>202</v>
      </c>
      <c r="C982" s="4">
        <f t="shared" ref="C982:C997" si="68">ROUNDUP(SUM(D982+E982+F982+G982+H982+I982+J982+K982+M982+O982+P982+Q982+R982+S982),2)</f>
        <v>8153663.3200000003</v>
      </c>
      <c r="D982" s="4">
        <f t="shared" ref="D982:D997" si="69">ROUNDUP(SUM(F982+G982+H982+I982+J982+K982+M982+O982+P982+Q982+R982+S982)*0.0214,2)</f>
        <v>170832.58000000002</v>
      </c>
      <c r="E982" s="4"/>
      <c r="F982" s="4"/>
      <c r="G982" s="4"/>
      <c r="H982" s="4"/>
      <c r="I982" s="4"/>
      <c r="J982" s="4"/>
      <c r="K982" s="4"/>
      <c r="L982" s="1"/>
      <c r="M982" s="4"/>
      <c r="N982" s="5" t="s">
        <v>1741</v>
      </c>
      <c r="O982" s="4">
        <v>7982830.7400000002</v>
      </c>
      <c r="P982" s="4"/>
      <c r="Q982" s="4"/>
      <c r="R982" s="4"/>
      <c r="S982" s="4"/>
    </row>
    <row r="983" spans="1:19" hidden="1" x14ac:dyDescent="0.25">
      <c r="A983" s="31" t="s">
        <v>1745</v>
      </c>
      <c r="B983" s="6" t="s">
        <v>204</v>
      </c>
      <c r="C983" s="4">
        <f t="shared" si="68"/>
        <v>5105708.78</v>
      </c>
      <c r="D983" s="4">
        <f t="shared" si="69"/>
        <v>106972.95</v>
      </c>
      <c r="E983" s="4"/>
      <c r="F983" s="4"/>
      <c r="G983" s="4"/>
      <c r="H983" s="4"/>
      <c r="I983" s="4"/>
      <c r="J983" s="4"/>
      <c r="K983" s="4"/>
      <c r="L983" s="1"/>
      <c r="M983" s="4"/>
      <c r="N983" s="5" t="s">
        <v>1741</v>
      </c>
      <c r="O983" s="4">
        <v>4998735.83</v>
      </c>
      <c r="P983" s="4"/>
      <c r="Q983" s="4"/>
      <c r="R983" s="4"/>
      <c r="S983" s="4"/>
    </row>
    <row r="984" spans="1:19" hidden="1" x14ac:dyDescent="0.25">
      <c r="A984" s="31" t="s">
        <v>1746</v>
      </c>
      <c r="B984" s="6" t="s">
        <v>208</v>
      </c>
      <c r="C984" s="4">
        <f t="shared" si="68"/>
        <v>8153663.3200000003</v>
      </c>
      <c r="D984" s="4">
        <f t="shared" si="69"/>
        <v>170832.58000000002</v>
      </c>
      <c r="E984" s="4"/>
      <c r="F984" s="4"/>
      <c r="G984" s="4"/>
      <c r="H984" s="4"/>
      <c r="I984" s="4"/>
      <c r="J984" s="4"/>
      <c r="K984" s="4"/>
      <c r="L984" s="1"/>
      <c r="M984" s="4"/>
      <c r="N984" s="5" t="s">
        <v>1741</v>
      </c>
      <c r="O984" s="4">
        <v>7982830.7400000002</v>
      </c>
      <c r="P984" s="4"/>
      <c r="Q984" s="4"/>
      <c r="R984" s="4"/>
      <c r="S984" s="4"/>
    </row>
    <row r="985" spans="1:19" hidden="1" x14ac:dyDescent="0.25">
      <c r="A985" s="31" t="s">
        <v>1747</v>
      </c>
      <c r="B985" s="6" t="s">
        <v>212</v>
      </c>
      <c r="C985" s="4">
        <f t="shared" si="68"/>
        <v>7656709.2400000002</v>
      </c>
      <c r="D985" s="4">
        <f t="shared" si="69"/>
        <v>160420.58000000002</v>
      </c>
      <c r="E985" s="4"/>
      <c r="F985" s="4"/>
      <c r="G985" s="4"/>
      <c r="H985" s="4"/>
      <c r="I985" s="4"/>
      <c r="J985" s="4"/>
      <c r="K985" s="4"/>
      <c r="L985" s="1"/>
      <c r="M985" s="4"/>
      <c r="N985" s="5" t="s">
        <v>1741</v>
      </c>
      <c r="O985" s="4">
        <v>7496288.6600000001</v>
      </c>
      <c r="P985" s="4"/>
      <c r="Q985" s="4"/>
      <c r="R985" s="4"/>
      <c r="S985" s="4"/>
    </row>
    <row r="986" spans="1:19" hidden="1" x14ac:dyDescent="0.25">
      <c r="A986" s="31" t="s">
        <v>1748</v>
      </c>
      <c r="B986" s="6" t="s">
        <v>214</v>
      </c>
      <c r="C986" s="4">
        <f t="shared" si="68"/>
        <v>8023284.9400000004</v>
      </c>
      <c r="D986" s="4">
        <f t="shared" si="69"/>
        <v>168100.94</v>
      </c>
      <c r="E986" s="4"/>
      <c r="F986" s="4"/>
      <c r="G986" s="4"/>
      <c r="H986" s="4"/>
      <c r="I986" s="4"/>
      <c r="J986" s="4"/>
      <c r="K986" s="4"/>
      <c r="L986" s="1"/>
      <c r="M986" s="4"/>
      <c r="N986" s="5" t="s">
        <v>1741</v>
      </c>
      <c r="O986" s="4">
        <v>7855184</v>
      </c>
      <c r="P986" s="4"/>
      <c r="Q986" s="4"/>
      <c r="R986" s="4"/>
      <c r="S986" s="4"/>
    </row>
    <row r="987" spans="1:19" hidden="1" x14ac:dyDescent="0.25">
      <c r="A987" s="31" t="s">
        <v>1749</v>
      </c>
      <c r="B987" s="6" t="s">
        <v>216</v>
      </c>
      <c r="C987" s="4">
        <f t="shared" si="68"/>
        <v>5415717.3399999999</v>
      </c>
      <c r="D987" s="4">
        <f t="shared" si="69"/>
        <v>113468.14</v>
      </c>
      <c r="E987" s="4"/>
      <c r="F987" s="4"/>
      <c r="G987" s="4"/>
      <c r="H987" s="4"/>
      <c r="I987" s="4"/>
      <c r="J987" s="4"/>
      <c r="K987" s="4"/>
      <c r="L987" s="1"/>
      <c r="M987" s="4"/>
      <c r="N987" s="5" t="s">
        <v>1741</v>
      </c>
      <c r="O987" s="4">
        <v>5302249.2</v>
      </c>
      <c r="P987" s="4"/>
      <c r="Q987" s="4"/>
      <c r="R987" s="4"/>
      <c r="S987" s="4"/>
    </row>
    <row r="988" spans="1:19" hidden="1" x14ac:dyDescent="0.25">
      <c r="A988" s="31" t="s">
        <v>1750</v>
      </c>
      <c r="B988" s="6" t="s">
        <v>218</v>
      </c>
      <c r="C988" s="4">
        <f t="shared" si="68"/>
        <v>12951462.390000001</v>
      </c>
      <c r="D988" s="4">
        <f t="shared" si="69"/>
        <v>271354.32</v>
      </c>
      <c r="E988" s="4"/>
      <c r="F988" s="4"/>
      <c r="G988" s="4"/>
      <c r="H988" s="4"/>
      <c r="I988" s="4"/>
      <c r="J988" s="4"/>
      <c r="K988" s="4"/>
      <c r="L988" s="1"/>
      <c r="M988" s="4"/>
      <c r="N988" s="5" t="s">
        <v>1741</v>
      </c>
      <c r="O988" s="4">
        <v>4564931.2300000004</v>
      </c>
      <c r="P988" s="4"/>
      <c r="Q988" s="4">
        <v>8115176.8399999999</v>
      </c>
      <c r="R988" s="4"/>
      <c r="S988" s="4"/>
    </row>
    <row r="989" spans="1:19" hidden="1" x14ac:dyDescent="0.25">
      <c r="A989" s="31" t="s">
        <v>1751</v>
      </c>
      <c r="B989" s="6" t="s">
        <v>220</v>
      </c>
      <c r="C989" s="4">
        <f t="shared" si="68"/>
        <v>19229808.859999999</v>
      </c>
      <c r="D989" s="4">
        <f t="shared" si="69"/>
        <v>402895.94</v>
      </c>
      <c r="E989" s="4"/>
      <c r="F989" s="4"/>
      <c r="G989" s="4"/>
      <c r="H989" s="4"/>
      <c r="I989" s="4"/>
      <c r="J989" s="4"/>
      <c r="K989" s="4"/>
      <c r="L989" s="1"/>
      <c r="M989" s="4"/>
      <c r="N989" s="5" t="s">
        <v>1741</v>
      </c>
      <c r="O989" s="4">
        <v>7496288.6600000001</v>
      </c>
      <c r="P989" s="4"/>
      <c r="Q989" s="4">
        <v>11330624.26</v>
      </c>
      <c r="R989" s="4"/>
      <c r="S989" s="4"/>
    </row>
    <row r="990" spans="1:19" hidden="1" x14ac:dyDescent="0.25">
      <c r="A990" s="31" t="s">
        <v>1752</v>
      </c>
      <c r="B990" s="6" t="s">
        <v>222</v>
      </c>
      <c r="C990" s="4">
        <f t="shared" si="68"/>
        <v>8123576</v>
      </c>
      <c r="D990" s="4">
        <f t="shared" si="69"/>
        <v>170202.2</v>
      </c>
      <c r="E990" s="4"/>
      <c r="F990" s="4"/>
      <c r="G990" s="4"/>
      <c r="H990" s="4"/>
      <c r="I990" s="4"/>
      <c r="J990" s="4"/>
      <c r="K990" s="4"/>
      <c r="L990" s="1"/>
      <c r="M990" s="4"/>
      <c r="N990" s="5" t="s">
        <v>1741</v>
      </c>
      <c r="O990" s="4">
        <v>7953373.7999999998</v>
      </c>
      <c r="P990" s="4"/>
      <c r="Q990" s="4"/>
      <c r="R990" s="4"/>
      <c r="S990" s="4"/>
    </row>
    <row r="991" spans="1:19" hidden="1" x14ac:dyDescent="0.25">
      <c r="A991" s="31" t="s">
        <v>1753</v>
      </c>
      <c r="B991" s="6" t="s">
        <v>224</v>
      </c>
      <c r="C991" s="4">
        <f t="shared" si="68"/>
        <v>9323387.5999999996</v>
      </c>
      <c r="D991" s="4">
        <f t="shared" si="69"/>
        <v>195340.22</v>
      </c>
      <c r="E991" s="4"/>
      <c r="F991" s="4"/>
      <c r="G991" s="4"/>
      <c r="H991" s="4"/>
      <c r="I991" s="4"/>
      <c r="J991" s="4"/>
      <c r="K991" s="4"/>
      <c r="L991" s="1"/>
      <c r="M991" s="4"/>
      <c r="N991" s="5" t="s">
        <v>1741</v>
      </c>
      <c r="O991" s="4">
        <v>9128047.379999999</v>
      </c>
      <c r="P991" s="4"/>
      <c r="Q991" s="4"/>
      <c r="R991" s="4"/>
      <c r="S991" s="4"/>
    </row>
    <row r="992" spans="1:19" hidden="1" x14ac:dyDescent="0.25">
      <c r="A992" s="31" t="s">
        <v>1754</v>
      </c>
      <c r="B992" s="6" t="s">
        <v>236</v>
      </c>
      <c r="C992" s="4">
        <f t="shared" si="68"/>
        <v>10731143.609999999</v>
      </c>
      <c r="D992" s="4">
        <f t="shared" si="69"/>
        <v>224835.01</v>
      </c>
      <c r="E992" s="4"/>
      <c r="F992" s="4"/>
      <c r="G992" s="4"/>
      <c r="H992" s="4"/>
      <c r="I992" s="4"/>
      <c r="J992" s="4"/>
      <c r="K992" s="4"/>
      <c r="L992" s="1"/>
      <c r="M992" s="4"/>
      <c r="N992" s="5" t="s">
        <v>1741</v>
      </c>
      <c r="O992" s="4">
        <v>10506308.6</v>
      </c>
      <c r="P992" s="4"/>
      <c r="Q992" s="4"/>
      <c r="R992" s="4"/>
      <c r="S992" s="4"/>
    </row>
    <row r="993" spans="1:19" hidden="1" x14ac:dyDescent="0.25">
      <c r="A993" s="31" t="s">
        <v>1755</v>
      </c>
      <c r="B993" s="6" t="s">
        <v>238</v>
      </c>
      <c r="C993" s="4">
        <f t="shared" si="68"/>
        <v>8173721.54</v>
      </c>
      <c r="D993" s="4">
        <f t="shared" si="69"/>
        <v>171252.84</v>
      </c>
      <c r="E993" s="4"/>
      <c r="F993" s="4"/>
      <c r="G993" s="4"/>
      <c r="H993" s="4"/>
      <c r="I993" s="4"/>
      <c r="J993" s="4"/>
      <c r="K993" s="4"/>
      <c r="L993" s="1"/>
      <c r="M993" s="4"/>
      <c r="N993" s="5" t="s">
        <v>1741</v>
      </c>
      <c r="O993" s="4">
        <v>8002468.7000000002</v>
      </c>
      <c r="P993" s="4"/>
      <c r="Q993" s="4"/>
      <c r="R993" s="4"/>
      <c r="S993" s="4"/>
    </row>
    <row r="994" spans="1:19" hidden="1" x14ac:dyDescent="0.25">
      <c r="A994" s="31" t="s">
        <v>1756</v>
      </c>
      <c r="B994" s="6" t="s">
        <v>250</v>
      </c>
      <c r="C994" s="4">
        <f t="shared" si="68"/>
        <v>5105708.78</v>
      </c>
      <c r="D994" s="4">
        <f t="shared" si="69"/>
        <v>106972.95</v>
      </c>
      <c r="E994" s="4"/>
      <c r="F994" s="4"/>
      <c r="G994" s="4"/>
      <c r="H994" s="4"/>
      <c r="I994" s="4"/>
      <c r="J994" s="4"/>
      <c r="K994" s="4"/>
      <c r="L994" s="1"/>
      <c r="M994" s="4"/>
      <c r="N994" s="5" t="s">
        <v>1741</v>
      </c>
      <c r="O994" s="4">
        <v>4998735.83</v>
      </c>
      <c r="P994" s="4"/>
      <c r="Q994" s="4"/>
      <c r="R994" s="4"/>
      <c r="S994" s="4"/>
    </row>
    <row r="995" spans="1:19" hidden="1" x14ac:dyDescent="0.25">
      <c r="A995" s="31" t="s">
        <v>1757</v>
      </c>
      <c r="B995" s="6" t="s">
        <v>254</v>
      </c>
      <c r="C995" s="4">
        <f t="shared" si="68"/>
        <v>8123576</v>
      </c>
      <c r="D995" s="4">
        <f t="shared" si="69"/>
        <v>170202.2</v>
      </c>
      <c r="E995" s="4"/>
      <c r="F995" s="4"/>
      <c r="G995" s="4"/>
      <c r="H995" s="4"/>
      <c r="I995" s="4"/>
      <c r="J995" s="4"/>
      <c r="K995" s="4"/>
      <c r="L995" s="1"/>
      <c r="M995" s="4"/>
      <c r="N995" s="5" t="s">
        <v>1741</v>
      </c>
      <c r="O995" s="4">
        <v>7953373.7999999998</v>
      </c>
      <c r="P995" s="4"/>
      <c r="Q995" s="4"/>
      <c r="R995" s="4"/>
      <c r="S995" s="4"/>
    </row>
    <row r="996" spans="1:19" hidden="1" x14ac:dyDescent="0.25">
      <c r="A996" s="31" t="s">
        <v>1758</v>
      </c>
      <c r="B996" s="6" t="s">
        <v>258</v>
      </c>
      <c r="C996" s="4">
        <f t="shared" si="68"/>
        <v>5098293.08</v>
      </c>
      <c r="D996" s="4">
        <f t="shared" si="69"/>
        <v>106817.58</v>
      </c>
      <c r="E996" s="4"/>
      <c r="F996" s="4"/>
      <c r="G996" s="4"/>
      <c r="H996" s="4"/>
      <c r="I996" s="4"/>
      <c r="J996" s="4"/>
      <c r="K996" s="4"/>
      <c r="L996" s="1"/>
      <c r="M996" s="4"/>
      <c r="N996" s="5" t="s">
        <v>1741</v>
      </c>
      <c r="O996" s="4">
        <v>4991475.5</v>
      </c>
      <c r="P996" s="4"/>
      <c r="Q996" s="4"/>
      <c r="R996" s="4"/>
      <c r="S996" s="4"/>
    </row>
    <row r="997" spans="1:19" hidden="1" x14ac:dyDescent="0.25">
      <c r="A997" s="31" t="s">
        <v>1759</v>
      </c>
      <c r="B997" s="6" t="s">
        <v>260</v>
      </c>
      <c r="C997" s="4">
        <f t="shared" si="68"/>
        <v>14196549.189999999</v>
      </c>
      <c r="D997" s="4">
        <f t="shared" si="69"/>
        <v>297440.92</v>
      </c>
      <c r="E997" s="4"/>
      <c r="F997" s="4"/>
      <c r="G997" s="4"/>
      <c r="H997" s="4"/>
      <c r="I997" s="4"/>
      <c r="J997" s="4"/>
      <c r="K997" s="4"/>
      <c r="L997" s="1"/>
      <c r="M997" s="4"/>
      <c r="N997" s="5" t="s">
        <v>1741</v>
      </c>
      <c r="O997" s="4">
        <v>5302249.2</v>
      </c>
      <c r="P997" s="4"/>
      <c r="Q997" s="4">
        <v>8596859.0700000003</v>
      </c>
      <c r="R997" s="4"/>
      <c r="S997" s="4"/>
    </row>
    <row r="998" spans="1:19" ht="15" hidden="1" customHeight="1" x14ac:dyDescent="0.25">
      <c r="A998" s="50" t="s">
        <v>2034</v>
      </c>
      <c r="B998" s="51"/>
      <c r="C998" s="2">
        <f t="shared" ref="C998:M998" si="70">SUM(C982:C997)</f>
        <v>143565973.99000001</v>
      </c>
      <c r="D998" s="2">
        <f t="shared" si="70"/>
        <v>3007941.95</v>
      </c>
      <c r="E998" s="2">
        <f t="shared" si="70"/>
        <v>0</v>
      </c>
      <c r="F998" s="2">
        <f t="shared" si="70"/>
        <v>0</v>
      </c>
      <c r="G998" s="2">
        <f t="shared" si="70"/>
        <v>0</v>
      </c>
      <c r="H998" s="2">
        <f t="shared" si="70"/>
        <v>0</v>
      </c>
      <c r="I998" s="2">
        <f t="shared" si="70"/>
        <v>0</v>
      </c>
      <c r="J998" s="2">
        <f t="shared" si="70"/>
        <v>0</v>
      </c>
      <c r="K998" s="2">
        <f t="shared" si="70"/>
        <v>0</v>
      </c>
      <c r="L998" s="17">
        <f t="shared" si="70"/>
        <v>0</v>
      </c>
      <c r="M998" s="2">
        <f t="shared" si="70"/>
        <v>0</v>
      </c>
      <c r="N998" s="2" t="s">
        <v>1742</v>
      </c>
      <c r="O998" s="2">
        <f>SUM(O982:O997)</f>
        <v>112515371.86999999</v>
      </c>
      <c r="P998" s="2">
        <f>SUM(P982:P997)</f>
        <v>0</v>
      </c>
      <c r="Q998" s="2">
        <f>SUM(Q982:Q997)</f>
        <v>28042660.170000002</v>
      </c>
      <c r="R998" s="2">
        <f>SUM(R982:R997)</f>
        <v>0</v>
      </c>
      <c r="S998" s="2">
        <f>SUM(S982:S997)</f>
        <v>0</v>
      </c>
    </row>
    <row r="999" spans="1:19" ht="15" hidden="1" customHeight="1" x14ac:dyDescent="0.25">
      <c r="A999" s="52" t="s">
        <v>2007</v>
      </c>
      <c r="B999" s="53"/>
      <c r="C999" s="54"/>
      <c r="D999" s="2"/>
      <c r="E999" s="2"/>
      <c r="F999" s="2"/>
      <c r="G999" s="2"/>
      <c r="H999" s="2"/>
      <c r="I999" s="2"/>
      <c r="J999" s="2"/>
      <c r="K999" s="2"/>
      <c r="L999" s="17"/>
      <c r="M999" s="2"/>
      <c r="N999" s="3"/>
      <c r="O999" s="2"/>
      <c r="P999" s="2"/>
      <c r="Q999" s="2"/>
      <c r="R999" s="2"/>
      <c r="S999" s="2"/>
    </row>
    <row r="1000" spans="1:19" hidden="1" x14ac:dyDescent="0.25">
      <c r="A1000" s="31" t="s">
        <v>1760</v>
      </c>
      <c r="B1000" s="6" t="s">
        <v>262</v>
      </c>
      <c r="C1000" s="4">
        <f t="shared" ref="C1000:C1010" si="71">ROUNDUP(SUM(D1000+E1000+F1000+G1000+H1000+I1000+J1000+K1000+M1000+O1000+P1000+Q1000+R1000+S1000),2)</f>
        <v>42865425.439999998</v>
      </c>
      <c r="D1000" s="4">
        <f t="shared" ref="D1000:D1010" si="72">ROUNDUP(SUM(F1000+G1000+H1000+I1000+J1000+K1000+M1000+O1000+P1000+Q1000+R1000+S1000)*0.0214,2)</f>
        <v>898100.75</v>
      </c>
      <c r="E1000" s="4"/>
      <c r="F1000" s="4"/>
      <c r="G1000" s="4"/>
      <c r="H1000" s="4"/>
      <c r="I1000" s="4"/>
      <c r="J1000" s="4"/>
      <c r="K1000" s="4"/>
      <c r="L1000" s="1"/>
      <c r="M1000" s="4"/>
      <c r="N1000" s="5" t="s">
        <v>1741</v>
      </c>
      <c r="O1000" s="4">
        <v>15836590.449999999</v>
      </c>
      <c r="P1000" s="4">
        <v>9324006.1500000004</v>
      </c>
      <c r="Q1000" s="4">
        <v>16806728.09</v>
      </c>
      <c r="R1000" s="4"/>
      <c r="S1000" s="4"/>
    </row>
    <row r="1001" spans="1:19" hidden="1" x14ac:dyDescent="0.25">
      <c r="A1001" s="31" t="s">
        <v>1761</v>
      </c>
      <c r="B1001" s="6" t="s">
        <v>266</v>
      </c>
      <c r="C1001" s="4">
        <f t="shared" si="71"/>
        <v>12858173.24</v>
      </c>
      <c r="D1001" s="4">
        <f t="shared" si="72"/>
        <v>269399.76</v>
      </c>
      <c r="E1001" s="4"/>
      <c r="F1001" s="4"/>
      <c r="G1001" s="4"/>
      <c r="H1001" s="4"/>
      <c r="I1001" s="4"/>
      <c r="J1001" s="4"/>
      <c r="K1001" s="4"/>
      <c r="L1001" s="1"/>
      <c r="M1001" s="4"/>
      <c r="N1001" s="5" t="s">
        <v>1741</v>
      </c>
      <c r="O1001" s="4">
        <v>12588773.48</v>
      </c>
      <c r="P1001" s="4"/>
      <c r="Q1001" s="4"/>
      <c r="R1001" s="4"/>
      <c r="S1001" s="4"/>
    </row>
    <row r="1002" spans="1:19" hidden="1" x14ac:dyDescent="0.25">
      <c r="A1002" s="31" t="s">
        <v>1762</v>
      </c>
      <c r="B1002" s="6" t="s">
        <v>269</v>
      </c>
      <c r="C1002" s="4">
        <f t="shared" si="71"/>
        <v>16390548.77</v>
      </c>
      <c r="D1002" s="4">
        <f t="shared" si="72"/>
        <v>343408.8</v>
      </c>
      <c r="E1002" s="4"/>
      <c r="F1002" s="4"/>
      <c r="G1002" s="4"/>
      <c r="H1002" s="4"/>
      <c r="I1002" s="4"/>
      <c r="J1002" s="4"/>
      <c r="K1002" s="4"/>
      <c r="L1002" s="1"/>
      <c r="M1002" s="4"/>
      <c r="N1002" s="5" t="s">
        <v>1741</v>
      </c>
      <c r="O1002" s="4">
        <v>16047139.970000001</v>
      </c>
      <c r="P1002" s="4"/>
      <c r="Q1002" s="4"/>
      <c r="R1002" s="4"/>
      <c r="S1002" s="4"/>
    </row>
    <row r="1003" spans="1:19" hidden="1" x14ac:dyDescent="0.25">
      <c r="A1003" s="31" t="s">
        <v>1763</v>
      </c>
      <c r="B1003" s="6" t="s">
        <v>271</v>
      </c>
      <c r="C1003" s="4">
        <f t="shared" si="71"/>
        <v>43728839.490000002</v>
      </c>
      <c r="D1003" s="4">
        <f t="shared" si="72"/>
        <v>916190.69000000006</v>
      </c>
      <c r="E1003" s="4"/>
      <c r="F1003" s="4">
        <v>3715283.63</v>
      </c>
      <c r="G1003" s="4">
        <v>6447606.3799999999</v>
      </c>
      <c r="H1003" s="4"/>
      <c r="I1003" s="4"/>
      <c r="J1003" s="4">
        <v>2432234.77</v>
      </c>
      <c r="K1003" s="4"/>
      <c r="L1003" s="1"/>
      <c r="M1003" s="4"/>
      <c r="N1003" s="5" t="s">
        <v>1741</v>
      </c>
      <c r="O1003" s="4">
        <v>14076810.83</v>
      </c>
      <c r="P1003" s="4">
        <v>5517597.6900000004</v>
      </c>
      <c r="Q1003" s="4">
        <v>10623115.5</v>
      </c>
      <c r="R1003" s="4"/>
      <c r="S1003" s="4"/>
    </row>
    <row r="1004" spans="1:19" hidden="1" x14ac:dyDescent="0.25">
      <c r="A1004" s="31" t="s">
        <v>1764</v>
      </c>
      <c r="B1004" s="6" t="s">
        <v>273</v>
      </c>
      <c r="C1004" s="4">
        <f t="shared" si="71"/>
        <v>47886775.509999998</v>
      </c>
      <c r="D1004" s="4">
        <f t="shared" si="72"/>
        <v>1003306.25</v>
      </c>
      <c r="E1004" s="4"/>
      <c r="F1004" s="4"/>
      <c r="G1004" s="4"/>
      <c r="H1004" s="4"/>
      <c r="I1004" s="4"/>
      <c r="J1004" s="4"/>
      <c r="K1004" s="4"/>
      <c r="L1004" s="1"/>
      <c r="M1004" s="4"/>
      <c r="N1004" s="5" t="s">
        <v>1741</v>
      </c>
      <c r="O1004" s="4">
        <v>18419724.400000002</v>
      </c>
      <c r="P1004" s="4">
        <v>10844861.1</v>
      </c>
      <c r="Q1004" s="4">
        <v>17618883.760000002</v>
      </c>
      <c r="R1004" s="4"/>
      <c r="S1004" s="4"/>
    </row>
    <row r="1005" spans="1:19" hidden="1" x14ac:dyDescent="0.25">
      <c r="A1005" s="31" t="s">
        <v>55</v>
      </c>
      <c r="B1005" s="6" t="s">
        <v>275</v>
      </c>
      <c r="C1005" s="4">
        <f t="shared" si="71"/>
        <v>17241500.219999999</v>
      </c>
      <c r="D1005" s="4">
        <f t="shared" si="72"/>
        <v>361237.62</v>
      </c>
      <c r="E1005" s="4"/>
      <c r="F1005" s="4"/>
      <c r="G1005" s="4"/>
      <c r="H1005" s="4"/>
      <c r="I1005" s="4"/>
      <c r="J1005" s="4"/>
      <c r="K1005" s="4"/>
      <c r="L1005" s="1"/>
      <c r="M1005" s="4"/>
      <c r="N1005" s="5" t="s">
        <v>1741</v>
      </c>
      <c r="O1005" s="4">
        <v>16880262.600000001</v>
      </c>
      <c r="P1005" s="4"/>
      <c r="Q1005" s="4"/>
      <c r="R1005" s="4"/>
      <c r="S1005" s="4"/>
    </row>
    <row r="1006" spans="1:19" hidden="1" x14ac:dyDescent="0.25">
      <c r="A1006" s="31" t="s">
        <v>57</v>
      </c>
      <c r="B1006" s="6" t="s">
        <v>277</v>
      </c>
      <c r="C1006" s="4">
        <f t="shared" si="71"/>
        <v>37373917.450000003</v>
      </c>
      <c r="D1006" s="4">
        <f t="shared" si="72"/>
        <v>783044.68</v>
      </c>
      <c r="E1006" s="4"/>
      <c r="F1006" s="4"/>
      <c r="G1006" s="4"/>
      <c r="H1006" s="4"/>
      <c r="I1006" s="4"/>
      <c r="J1006" s="4">
        <v>3354115.94</v>
      </c>
      <c r="K1006" s="4"/>
      <c r="L1006" s="1"/>
      <c r="M1006" s="4"/>
      <c r="N1006" s="5" t="s">
        <v>1741</v>
      </c>
      <c r="O1006" s="4">
        <v>15617873.07</v>
      </c>
      <c r="P1006" s="4"/>
      <c r="Q1006" s="4">
        <v>17618883.760000002</v>
      </c>
      <c r="R1006" s="4"/>
      <c r="S1006" s="4"/>
    </row>
    <row r="1007" spans="1:19" hidden="1" x14ac:dyDescent="0.25">
      <c r="A1007" s="31" t="s">
        <v>59</v>
      </c>
      <c r="B1007" s="6" t="s">
        <v>279</v>
      </c>
      <c r="C1007" s="4">
        <f t="shared" si="71"/>
        <v>31264174.870000001</v>
      </c>
      <c r="D1007" s="4">
        <f t="shared" si="72"/>
        <v>655035.59</v>
      </c>
      <c r="E1007" s="4"/>
      <c r="F1007" s="4">
        <v>2939300.94</v>
      </c>
      <c r="G1007" s="4">
        <v>5100944.47</v>
      </c>
      <c r="H1007" s="4">
        <v>3366248.96</v>
      </c>
      <c r="I1007" s="4">
        <v>1469913.52</v>
      </c>
      <c r="J1007" s="4">
        <v>1924232.62</v>
      </c>
      <c r="K1007" s="4"/>
      <c r="L1007" s="1"/>
      <c r="M1007" s="4"/>
      <c r="N1007" s="5" t="s">
        <v>1741</v>
      </c>
      <c r="O1007" s="4">
        <v>8248578.7300000004</v>
      </c>
      <c r="P1007" s="4"/>
      <c r="Q1007" s="4">
        <v>7559920.04</v>
      </c>
      <c r="R1007" s="4"/>
      <c r="S1007" s="4"/>
    </row>
    <row r="1008" spans="1:19" hidden="1" x14ac:dyDescent="0.25">
      <c r="A1008" s="31" t="s">
        <v>61</v>
      </c>
      <c r="B1008" s="6" t="s">
        <v>281</v>
      </c>
      <c r="C1008" s="4">
        <f t="shared" si="71"/>
        <v>60568984.460000001</v>
      </c>
      <c r="D1008" s="4">
        <f t="shared" si="72"/>
        <v>1269019.26</v>
      </c>
      <c r="E1008" s="4"/>
      <c r="F1008" s="4">
        <v>6229763.4500000002</v>
      </c>
      <c r="G1008" s="4">
        <v>8262840.7699999996</v>
      </c>
      <c r="H1008" s="4"/>
      <c r="I1008" s="4"/>
      <c r="J1008" s="4">
        <v>3351899.42</v>
      </c>
      <c r="K1008" s="4"/>
      <c r="L1008" s="1"/>
      <c r="M1008" s="4"/>
      <c r="N1008" s="5" t="s">
        <v>1741</v>
      </c>
      <c r="O1008" s="4">
        <v>15514413.4</v>
      </c>
      <c r="P1008" s="4">
        <v>9134320.0700000003</v>
      </c>
      <c r="Q1008" s="4">
        <v>16806728.09</v>
      </c>
      <c r="R1008" s="4"/>
      <c r="S1008" s="4"/>
    </row>
    <row r="1009" spans="1:19" hidden="1" x14ac:dyDescent="0.25">
      <c r="A1009" s="31" t="s">
        <v>63</v>
      </c>
      <c r="B1009" s="6" t="s">
        <v>283</v>
      </c>
      <c r="C1009" s="4">
        <f t="shared" si="71"/>
        <v>15798219.810000001</v>
      </c>
      <c r="D1009" s="4">
        <f t="shared" si="72"/>
        <v>330998.54000000004</v>
      </c>
      <c r="E1009" s="4"/>
      <c r="F1009" s="4"/>
      <c r="G1009" s="4"/>
      <c r="H1009" s="4"/>
      <c r="I1009" s="4"/>
      <c r="J1009" s="4"/>
      <c r="K1009" s="4"/>
      <c r="L1009" s="1"/>
      <c r="M1009" s="4"/>
      <c r="N1009" s="5" t="s">
        <v>1741</v>
      </c>
      <c r="O1009" s="4">
        <v>15467221.27</v>
      </c>
      <c r="P1009" s="4"/>
      <c r="Q1009" s="4"/>
      <c r="R1009" s="4"/>
      <c r="S1009" s="4"/>
    </row>
    <row r="1010" spans="1:19" hidden="1" x14ac:dyDescent="0.25">
      <c r="A1010" s="31" t="s">
        <v>65</v>
      </c>
      <c r="B1010" s="6" t="s">
        <v>285</v>
      </c>
      <c r="C1010" s="4">
        <f t="shared" si="71"/>
        <v>34889842.350000001</v>
      </c>
      <c r="D1010" s="4">
        <f t="shared" si="72"/>
        <v>730999.25</v>
      </c>
      <c r="E1010" s="4"/>
      <c r="F1010" s="4">
        <v>3741934.15</v>
      </c>
      <c r="G1010" s="4">
        <v>6493856.4299999997</v>
      </c>
      <c r="H1010" s="4">
        <v>4285468.6100000003</v>
      </c>
      <c r="I1010" s="4">
        <v>1871301.95</v>
      </c>
      <c r="J1010" s="4">
        <v>2449681.7000000002</v>
      </c>
      <c r="K1010" s="4"/>
      <c r="L1010" s="1"/>
      <c r="M1010" s="4"/>
      <c r="N1010" s="5"/>
      <c r="O1010" s="4"/>
      <c r="P1010" s="4">
        <v>3819029.6399999997</v>
      </c>
      <c r="Q1010" s="4">
        <v>11497570.619999999</v>
      </c>
      <c r="R1010" s="4"/>
      <c r="S1010" s="4"/>
    </row>
    <row r="1011" spans="1:19" ht="15" hidden="1" customHeight="1" x14ac:dyDescent="0.25">
      <c r="A1011" s="50" t="s">
        <v>2035</v>
      </c>
      <c r="B1011" s="51"/>
      <c r="C1011" s="2">
        <f t="shared" ref="C1011:M1011" si="73">SUM(C1000:C1010)</f>
        <v>360866401.61000001</v>
      </c>
      <c r="D1011" s="2">
        <f t="shared" si="73"/>
        <v>7560741.1899999995</v>
      </c>
      <c r="E1011" s="2">
        <f t="shared" si="73"/>
        <v>0</v>
      </c>
      <c r="F1011" s="2">
        <f t="shared" si="73"/>
        <v>16626282.17</v>
      </c>
      <c r="G1011" s="2">
        <f t="shared" si="73"/>
        <v>26305248.049999997</v>
      </c>
      <c r="H1011" s="2">
        <f t="shared" si="73"/>
        <v>7651717.5700000003</v>
      </c>
      <c r="I1011" s="2">
        <f t="shared" si="73"/>
        <v>3341215.4699999997</v>
      </c>
      <c r="J1011" s="2">
        <f t="shared" si="73"/>
        <v>13512164.449999999</v>
      </c>
      <c r="K1011" s="2">
        <f t="shared" si="73"/>
        <v>0</v>
      </c>
      <c r="L1011" s="17">
        <f t="shared" si="73"/>
        <v>0</v>
      </c>
      <c r="M1011" s="2">
        <f t="shared" si="73"/>
        <v>0</v>
      </c>
      <c r="N1011" s="2" t="s">
        <v>1742</v>
      </c>
      <c r="O1011" s="2">
        <f>SUM(O1000:O1010)</f>
        <v>148697388.19999999</v>
      </c>
      <c r="P1011" s="2">
        <f>SUM(P1000:P1010)</f>
        <v>38639814.649999999</v>
      </c>
      <c r="Q1011" s="2">
        <f>SUM(Q1000:Q1010)</f>
        <v>98531829.860000014</v>
      </c>
      <c r="R1011" s="2">
        <f>SUM(R1000:R1010)</f>
        <v>0</v>
      </c>
      <c r="S1011" s="2">
        <f>SUM(S1000:S1010)</f>
        <v>0</v>
      </c>
    </row>
    <row r="1012" spans="1:19" ht="15" hidden="1" customHeight="1" x14ac:dyDescent="0.25">
      <c r="A1012" s="52" t="s">
        <v>2009</v>
      </c>
      <c r="B1012" s="53"/>
      <c r="C1012" s="54"/>
      <c r="D1012" s="2"/>
      <c r="E1012" s="2"/>
      <c r="F1012" s="2"/>
      <c r="G1012" s="2"/>
      <c r="H1012" s="2"/>
      <c r="I1012" s="2"/>
      <c r="J1012" s="2"/>
      <c r="K1012" s="2"/>
      <c r="L1012" s="17"/>
      <c r="M1012" s="2"/>
      <c r="N1012" s="3"/>
      <c r="O1012" s="2"/>
      <c r="P1012" s="2"/>
      <c r="Q1012" s="2"/>
      <c r="R1012" s="2"/>
      <c r="S1012" s="2"/>
    </row>
    <row r="1013" spans="1:19" hidden="1" x14ac:dyDescent="0.25">
      <c r="A1013" s="31" t="s">
        <v>67</v>
      </c>
      <c r="B1013" s="6" t="s">
        <v>313</v>
      </c>
      <c r="C1013" s="4">
        <f t="shared" ref="C1013:C1053" si="74">ROUNDUP(SUM(D1013+E1013+F1013+G1013+H1013+I1013+J1013+K1013+M1013+O1013+P1013+Q1013+R1013+S1013),2)</f>
        <v>17507150.129999999</v>
      </c>
      <c r="D1013" s="4">
        <f t="shared" ref="D1013:D1053" si="75">ROUNDUP(SUM(F1013+G1013+H1013+I1013+J1013+K1013+M1013+O1013+P1013+Q1013+R1013+S1013)*0.0214,2)</f>
        <v>366803.42</v>
      </c>
      <c r="E1013" s="4"/>
      <c r="F1013" s="4"/>
      <c r="G1013" s="4"/>
      <c r="H1013" s="4"/>
      <c r="I1013" s="4"/>
      <c r="J1013" s="4"/>
      <c r="K1013" s="4"/>
      <c r="L1013" s="1"/>
      <c r="M1013" s="4"/>
      <c r="N1013" s="5"/>
      <c r="O1013" s="4"/>
      <c r="P1013" s="4"/>
      <c r="Q1013" s="4"/>
      <c r="R1013" s="4">
        <v>17140346.710000001</v>
      </c>
      <c r="S1013" s="4"/>
    </row>
    <row r="1014" spans="1:19" hidden="1" x14ac:dyDescent="0.25">
      <c r="A1014" s="31" t="s">
        <v>69</v>
      </c>
      <c r="B1014" s="6" t="s">
        <v>321</v>
      </c>
      <c r="C1014" s="4">
        <f t="shared" si="74"/>
        <v>13539621.880000001</v>
      </c>
      <c r="D1014" s="4">
        <f t="shared" si="75"/>
        <v>283677.22000000003</v>
      </c>
      <c r="E1014" s="4"/>
      <c r="F1014" s="4"/>
      <c r="G1014" s="4"/>
      <c r="H1014" s="4"/>
      <c r="I1014" s="4"/>
      <c r="J1014" s="4"/>
      <c r="K1014" s="4"/>
      <c r="L1014" s="1"/>
      <c r="M1014" s="4"/>
      <c r="N1014" s="5"/>
      <c r="O1014" s="4"/>
      <c r="P1014" s="4"/>
      <c r="Q1014" s="4">
        <v>13255944.66</v>
      </c>
      <c r="R1014" s="4"/>
      <c r="S1014" s="4"/>
    </row>
    <row r="1015" spans="1:19" hidden="1" x14ac:dyDescent="0.25">
      <c r="A1015" s="31" t="s">
        <v>71</v>
      </c>
      <c r="B1015" s="6" t="s">
        <v>323</v>
      </c>
      <c r="C1015" s="4">
        <f t="shared" si="74"/>
        <v>6654452.5599999996</v>
      </c>
      <c r="D1015" s="4">
        <f t="shared" si="75"/>
        <v>139421.67000000001</v>
      </c>
      <c r="E1015" s="4"/>
      <c r="F1015" s="4"/>
      <c r="G1015" s="4"/>
      <c r="H1015" s="4"/>
      <c r="I1015" s="4"/>
      <c r="J1015" s="4"/>
      <c r="K1015" s="4"/>
      <c r="L1015" s="1"/>
      <c r="M1015" s="4"/>
      <c r="N1015" s="5"/>
      <c r="O1015" s="4"/>
      <c r="P1015" s="4"/>
      <c r="Q1015" s="4">
        <v>6515030.8899999997</v>
      </c>
      <c r="R1015" s="4"/>
      <c r="S1015" s="4"/>
    </row>
    <row r="1016" spans="1:19" hidden="1" x14ac:dyDescent="0.25">
      <c r="A1016" s="31" t="s">
        <v>73</v>
      </c>
      <c r="B1016" s="6" t="s">
        <v>346</v>
      </c>
      <c r="C1016" s="4">
        <f t="shared" si="74"/>
        <v>31394240.420000002</v>
      </c>
      <c r="D1016" s="4">
        <f t="shared" si="75"/>
        <v>657760.67000000004</v>
      </c>
      <c r="E1016" s="4"/>
      <c r="F1016" s="4"/>
      <c r="G1016" s="4"/>
      <c r="H1016" s="4"/>
      <c r="I1016" s="4"/>
      <c r="J1016" s="4"/>
      <c r="K1016" s="4"/>
      <c r="L1016" s="1"/>
      <c r="M1016" s="4"/>
      <c r="N1016" s="5" t="s">
        <v>1741</v>
      </c>
      <c r="O1016" s="4">
        <v>14710795.84</v>
      </c>
      <c r="P1016" s="4"/>
      <c r="Q1016" s="4">
        <v>16025683.91</v>
      </c>
      <c r="R1016" s="4"/>
      <c r="S1016" s="4"/>
    </row>
    <row r="1017" spans="1:19" hidden="1" x14ac:dyDescent="0.25">
      <c r="A1017" s="31" t="s">
        <v>75</v>
      </c>
      <c r="B1017" s="6" t="s">
        <v>348</v>
      </c>
      <c r="C1017" s="4">
        <f t="shared" si="74"/>
        <v>14784672.07</v>
      </c>
      <c r="D1017" s="4">
        <f t="shared" si="75"/>
        <v>309763.06</v>
      </c>
      <c r="E1017" s="4"/>
      <c r="F1017" s="4"/>
      <c r="G1017" s="4"/>
      <c r="H1017" s="4"/>
      <c r="I1017" s="4"/>
      <c r="J1017" s="4"/>
      <c r="K1017" s="4"/>
      <c r="L1017" s="1"/>
      <c r="M1017" s="4"/>
      <c r="N1017" s="5" t="s">
        <v>1741</v>
      </c>
      <c r="O1017" s="4">
        <v>7096176.8499999996</v>
      </c>
      <c r="P1017" s="4"/>
      <c r="Q1017" s="4">
        <v>7378732.1600000001</v>
      </c>
      <c r="R1017" s="4"/>
      <c r="S1017" s="4"/>
    </row>
    <row r="1018" spans="1:19" hidden="1" x14ac:dyDescent="0.25">
      <c r="A1018" s="31" t="s">
        <v>77</v>
      </c>
      <c r="B1018" s="6" t="s">
        <v>350</v>
      </c>
      <c r="C1018" s="4">
        <f t="shared" si="74"/>
        <v>26395441.82</v>
      </c>
      <c r="D1018" s="4">
        <f t="shared" si="75"/>
        <v>553027.67000000004</v>
      </c>
      <c r="E1018" s="4"/>
      <c r="F1018" s="4"/>
      <c r="G1018" s="4"/>
      <c r="H1018" s="4"/>
      <c r="I1018" s="4"/>
      <c r="J1018" s="4"/>
      <c r="K1018" s="4"/>
      <c r="L1018" s="1"/>
      <c r="M1018" s="4"/>
      <c r="N1018" s="5" t="s">
        <v>1741</v>
      </c>
      <c r="O1018" s="4">
        <v>12929632.869999999</v>
      </c>
      <c r="P1018" s="4"/>
      <c r="Q1018" s="4">
        <v>12912781.279999999</v>
      </c>
      <c r="R1018" s="4"/>
      <c r="S1018" s="4"/>
    </row>
    <row r="1019" spans="1:19" hidden="1" x14ac:dyDescent="0.25">
      <c r="A1019" s="31" t="s">
        <v>79</v>
      </c>
      <c r="B1019" s="6" t="s">
        <v>352</v>
      </c>
      <c r="C1019" s="4">
        <f t="shared" si="74"/>
        <v>14784672.07</v>
      </c>
      <c r="D1019" s="4">
        <f t="shared" si="75"/>
        <v>309763.06</v>
      </c>
      <c r="E1019" s="4"/>
      <c r="F1019" s="4"/>
      <c r="G1019" s="4"/>
      <c r="H1019" s="4"/>
      <c r="I1019" s="4"/>
      <c r="J1019" s="4"/>
      <c r="K1019" s="4"/>
      <c r="L1019" s="1"/>
      <c r="M1019" s="4"/>
      <c r="N1019" s="5" t="s">
        <v>1741</v>
      </c>
      <c r="O1019" s="4">
        <v>7096176.8499999996</v>
      </c>
      <c r="P1019" s="4"/>
      <c r="Q1019" s="4">
        <v>7378732.1600000001</v>
      </c>
      <c r="R1019" s="4"/>
      <c r="S1019" s="4"/>
    </row>
    <row r="1020" spans="1:19" hidden="1" x14ac:dyDescent="0.25">
      <c r="A1020" s="31" t="s">
        <v>81</v>
      </c>
      <c r="B1020" s="6" t="s">
        <v>354</v>
      </c>
      <c r="C1020" s="4">
        <f t="shared" si="74"/>
        <v>14784672.07</v>
      </c>
      <c r="D1020" s="4">
        <f t="shared" si="75"/>
        <v>309763.06</v>
      </c>
      <c r="E1020" s="4"/>
      <c r="F1020" s="4"/>
      <c r="G1020" s="4"/>
      <c r="H1020" s="4"/>
      <c r="I1020" s="4"/>
      <c r="J1020" s="4"/>
      <c r="K1020" s="4"/>
      <c r="L1020" s="1"/>
      <c r="M1020" s="4"/>
      <c r="N1020" s="5" t="s">
        <v>1741</v>
      </c>
      <c r="O1020" s="4">
        <v>7096176.8499999996</v>
      </c>
      <c r="P1020" s="4"/>
      <c r="Q1020" s="4">
        <v>7378732.1600000001</v>
      </c>
      <c r="R1020" s="4"/>
      <c r="S1020" s="4"/>
    </row>
    <row r="1021" spans="1:19" hidden="1" x14ac:dyDescent="0.25">
      <c r="A1021" s="31" t="s">
        <v>83</v>
      </c>
      <c r="B1021" s="6" t="s">
        <v>356</v>
      </c>
      <c r="C1021" s="4">
        <f t="shared" si="74"/>
        <v>27018249.309999999</v>
      </c>
      <c r="D1021" s="4">
        <f t="shared" si="75"/>
        <v>566076.5</v>
      </c>
      <c r="E1021" s="4"/>
      <c r="F1021" s="4"/>
      <c r="G1021" s="4"/>
      <c r="H1021" s="4"/>
      <c r="I1021" s="4"/>
      <c r="J1021" s="4"/>
      <c r="K1021" s="4"/>
      <c r="L1021" s="1"/>
      <c r="M1021" s="4"/>
      <c r="N1021" s="5" t="s">
        <v>1741</v>
      </c>
      <c r="O1021" s="4">
        <v>13539391.529999999</v>
      </c>
      <c r="P1021" s="4"/>
      <c r="Q1021" s="4">
        <v>12912781.279999999</v>
      </c>
      <c r="R1021" s="4"/>
      <c r="S1021" s="4"/>
    </row>
    <row r="1022" spans="1:19" hidden="1" x14ac:dyDescent="0.25">
      <c r="A1022" s="31" t="s">
        <v>85</v>
      </c>
      <c r="B1022" s="6" t="s">
        <v>358</v>
      </c>
      <c r="C1022" s="4">
        <f t="shared" si="74"/>
        <v>7411509.4699999997</v>
      </c>
      <c r="D1022" s="4">
        <f t="shared" si="75"/>
        <v>155283.25</v>
      </c>
      <c r="E1022" s="4"/>
      <c r="F1022" s="4"/>
      <c r="G1022" s="4"/>
      <c r="H1022" s="4"/>
      <c r="I1022" s="4"/>
      <c r="J1022" s="4"/>
      <c r="K1022" s="4"/>
      <c r="L1022" s="1"/>
      <c r="M1022" s="4"/>
      <c r="N1022" s="5" t="s">
        <v>1741</v>
      </c>
      <c r="O1022" s="4">
        <v>7256226.2199999997</v>
      </c>
      <c r="P1022" s="4"/>
      <c r="Q1022" s="4"/>
      <c r="R1022" s="4"/>
      <c r="S1022" s="4"/>
    </row>
    <row r="1023" spans="1:19" hidden="1" x14ac:dyDescent="0.25">
      <c r="A1023" s="31" t="s">
        <v>87</v>
      </c>
      <c r="B1023" s="6" t="s">
        <v>360</v>
      </c>
      <c r="C1023" s="4">
        <f t="shared" si="74"/>
        <v>7411509.4699999997</v>
      </c>
      <c r="D1023" s="4">
        <f t="shared" si="75"/>
        <v>155283.25</v>
      </c>
      <c r="E1023" s="4"/>
      <c r="F1023" s="4"/>
      <c r="G1023" s="4"/>
      <c r="H1023" s="4"/>
      <c r="I1023" s="4"/>
      <c r="J1023" s="4"/>
      <c r="K1023" s="4"/>
      <c r="L1023" s="1"/>
      <c r="M1023" s="4"/>
      <c r="N1023" s="5" t="s">
        <v>1741</v>
      </c>
      <c r="O1023" s="4">
        <v>7256226.2199999997</v>
      </c>
      <c r="P1023" s="4"/>
      <c r="Q1023" s="4"/>
      <c r="R1023" s="4"/>
      <c r="S1023" s="4"/>
    </row>
    <row r="1024" spans="1:19" hidden="1" x14ac:dyDescent="0.25">
      <c r="A1024" s="31" t="s">
        <v>89</v>
      </c>
      <c r="B1024" s="6" t="s">
        <v>366</v>
      </c>
      <c r="C1024" s="4">
        <f t="shared" si="74"/>
        <v>8225307.9699999997</v>
      </c>
      <c r="D1024" s="4">
        <f t="shared" si="75"/>
        <v>172333.66</v>
      </c>
      <c r="E1024" s="4"/>
      <c r="F1024" s="4"/>
      <c r="G1024" s="4"/>
      <c r="H1024" s="4"/>
      <c r="I1024" s="4"/>
      <c r="J1024" s="4"/>
      <c r="K1024" s="4"/>
      <c r="L1024" s="1"/>
      <c r="M1024" s="4"/>
      <c r="N1024" s="5" t="s">
        <v>1740</v>
      </c>
      <c r="O1024" s="4">
        <v>8052974.3099999996</v>
      </c>
      <c r="P1024" s="4"/>
      <c r="Q1024" s="4"/>
      <c r="R1024" s="4"/>
      <c r="S1024" s="4"/>
    </row>
    <row r="1025" spans="1:19" hidden="1" x14ac:dyDescent="0.25">
      <c r="A1025" s="31" t="s">
        <v>91</v>
      </c>
      <c r="B1025" s="6" t="s">
        <v>378</v>
      </c>
      <c r="C1025" s="4">
        <f t="shared" si="74"/>
        <v>55902237.810000002</v>
      </c>
      <c r="D1025" s="4">
        <f t="shared" si="75"/>
        <v>1171243.29</v>
      </c>
      <c r="E1025" s="4"/>
      <c r="F1025" s="4"/>
      <c r="G1025" s="4"/>
      <c r="H1025" s="4"/>
      <c r="I1025" s="4"/>
      <c r="J1025" s="4"/>
      <c r="K1025" s="4"/>
      <c r="L1025" s="1"/>
      <c r="M1025" s="4"/>
      <c r="N1025" s="5" t="s">
        <v>1741</v>
      </c>
      <c r="O1025" s="4">
        <v>54730994.520000003</v>
      </c>
      <c r="P1025" s="4"/>
      <c r="Q1025" s="4"/>
      <c r="R1025" s="4"/>
      <c r="S1025" s="4"/>
    </row>
    <row r="1026" spans="1:19" hidden="1" x14ac:dyDescent="0.25">
      <c r="A1026" s="31" t="s">
        <v>93</v>
      </c>
      <c r="B1026" s="6" t="s">
        <v>392</v>
      </c>
      <c r="C1026" s="4">
        <f t="shared" si="74"/>
        <v>19051632.640000001</v>
      </c>
      <c r="D1026" s="4">
        <f t="shared" si="75"/>
        <v>399162.86</v>
      </c>
      <c r="E1026" s="4"/>
      <c r="F1026" s="4"/>
      <c r="G1026" s="4"/>
      <c r="H1026" s="4"/>
      <c r="I1026" s="4"/>
      <c r="J1026" s="4"/>
      <c r="K1026" s="4"/>
      <c r="L1026" s="1"/>
      <c r="M1026" s="4"/>
      <c r="N1026" s="5"/>
      <c r="O1026" s="4"/>
      <c r="P1026" s="4"/>
      <c r="Q1026" s="4"/>
      <c r="R1026" s="4">
        <v>18652469.780000001</v>
      </c>
      <c r="S1026" s="4"/>
    </row>
    <row r="1027" spans="1:19" hidden="1" x14ac:dyDescent="0.25">
      <c r="A1027" s="31" t="s">
        <v>95</v>
      </c>
      <c r="B1027" s="6" t="s">
        <v>394</v>
      </c>
      <c r="C1027" s="4">
        <f t="shared" si="74"/>
        <v>25392679.289999999</v>
      </c>
      <c r="D1027" s="4">
        <f t="shared" si="75"/>
        <v>532018.15</v>
      </c>
      <c r="E1027" s="4"/>
      <c r="F1027" s="4"/>
      <c r="G1027" s="4"/>
      <c r="H1027" s="4"/>
      <c r="I1027" s="4"/>
      <c r="J1027" s="4"/>
      <c r="K1027" s="4"/>
      <c r="L1027" s="1"/>
      <c r="M1027" s="4"/>
      <c r="N1027" s="5"/>
      <c r="O1027" s="4"/>
      <c r="P1027" s="4"/>
      <c r="Q1027" s="4"/>
      <c r="R1027" s="4">
        <v>24860661.140000001</v>
      </c>
      <c r="S1027" s="4"/>
    </row>
    <row r="1028" spans="1:19" hidden="1" x14ac:dyDescent="0.25">
      <c r="A1028" s="31" t="s">
        <v>97</v>
      </c>
      <c r="B1028" s="6" t="s">
        <v>396</v>
      </c>
      <c r="C1028" s="4">
        <f t="shared" si="74"/>
        <v>28427824.859999999</v>
      </c>
      <c r="D1028" s="4">
        <f t="shared" si="75"/>
        <v>595609.42000000004</v>
      </c>
      <c r="E1028" s="4"/>
      <c r="F1028" s="4"/>
      <c r="G1028" s="4"/>
      <c r="H1028" s="4"/>
      <c r="I1028" s="4"/>
      <c r="J1028" s="4"/>
      <c r="K1028" s="4"/>
      <c r="L1028" s="1"/>
      <c r="M1028" s="4"/>
      <c r="N1028" s="5"/>
      <c r="O1028" s="4"/>
      <c r="P1028" s="4"/>
      <c r="Q1028" s="4"/>
      <c r="R1028" s="4">
        <v>27832215.440000001</v>
      </c>
      <c r="S1028" s="4"/>
    </row>
    <row r="1029" spans="1:19" hidden="1" x14ac:dyDescent="0.25">
      <c r="A1029" s="31" t="s">
        <v>99</v>
      </c>
      <c r="B1029" s="6" t="s">
        <v>398</v>
      </c>
      <c r="C1029" s="4">
        <f t="shared" si="74"/>
        <v>14519944.59</v>
      </c>
      <c r="D1029" s="4">
        <f t="shared" si="75"/>
        <v>304216.58</v>
      </c>
      <c r="E1029" s="4"/>
      <c r="F1029" s="4"/>
      <c r="G1029" s="4"/>
      <c r="H1029" s="4"/>
      <c r="I1029" s="4"/>
      <c r="J1029" s="4"/>
      <c r="K1029" s="4"/>
      <c r="L1029" s="1"/>
      <c r="M1029" s="4"/>
      <c r="N1029" s="5"/>
      <c r="O1029" s="4"/>
      <c r="P1029" s="4"/>
      <c r="Q1029" s="4"/>
      <c r="R1029" s="4">
        <v>14215728.01</v>
      </c>
      <c r="S1029" s="4"/>
    </row>
    <row r="1030" spans="1:19" hidden="1" x14ac:dyDescent="0.25">
      <c r="A1030" s="31" t="s">
        <v>101</v>
      </c>
      <c r="B1030" s="6" t="s">
        <v>402</v>
      </c>
      <c r="C1030" s="4">
        <f t="shared" si="74"/>
        <v>5946188.54</v>
      </c>
      <c r="D1030" s="4">
        <f t="shared" si="75"/>
        <v>124582.37999999999</v>
      </c>
      <c r="E1030" s="4"/>
      <c r="F1030" s="4">
        <v>766622.1</v>
      </c>
      <c r="G1030" s="4"/>
      <c r="H1030" s="4"/>
      <c r="I1030" s="4"/>
      <c r="J1030" s="4"/>
      <c r="K1030" s="4"/>
      <c r="L1030" s="1"/>
      <c r="M1030" s="4"/>
      <c r="N1030" s="5" t="s">
        <v>1741</v>
      </c>
      <c r="O1030" s="4">
        <v>3631549.76</v>
      </c>
      <c r="P1030" s="4">
        <v>1423434.3</v>
      </c>
      <c r="Q1030" s="4"/>
      <c r="R1030" s="4"/>
      <c r="S1030" s="4"/>
    </row>
    <row r="1031" spans="1:19" hidden="1" x14ac:dyDescent="0.25">
      <c r="A1031" s="31" t="s">
        <v>103</v>
      </c>
      <c r="B1031" s="6" t="s">
        <v>412</v>
      </c>
      <c r="C1031" s="4">
        <f t="shared" si="74"/>
        <v>36351657.32</v>
      </c>
      <c r="D1031" s="4">
        <f t="shared" si="75"/>
        <v>761626.66</v>
      </c>
      <c r="E1031" s="4"/>
      <c r="F1031" s="4">
        <v>3560605.19</v>
      </c>
      <c r="G1031" s="4"/>
      <c r="H1031" s="4"/>
      <c r="I1031" s="4"/>
      <c r="J1031" s="4"/>
      <c r="K1031" s="4"/>
      <c r="L1031" s="1"/>
      <c r="M1031" s="4"/>
      <c r="N1031" s="5" t="s">
        <v>1741</v>
      </c>
      <c r="O1031" s="4">
        <v>12993849</v>
      </c>
      <c r="P1031" s="4">
        <v>5093112.2</v>
      </c>
      <c r="Q1031" s="4">
        <v>13942464.27</v>
      </c>
      <c r="R1031" s="4"/>
      <c r="S1031" s="4"/>
    </row>
    <row r="1032" spans="1:19" hidden="1" x14ac:dyDescent="0.25">
      <c r="A1032" s="31" t="s">
        <v>105</v>
      </c>
      <c r="B1032" s="6" t="s">
        <v>414</v>
      </c>
      <c r="C1032" s="4">
        <f t="shared" si="74"/>
        <v>8091462.7999999998</v>
      </c>
      <c r="D1032" s="4">
        <f t="shared" si="75"/>
        <v>169529.38</v>
      </c>
      <c r="E1032" s="4"/>
      <c r="F1032" s="4"/>
      <c r="G1032" s="4"/>
      <c r="H1032" s="4"/>
      <c r="I1032" s="4"/>
      <c r="J1032" s="4"/>
      <c r="K1032" s="4"/>
      <c r="L1032" s="1"/>
      <c r="M1032" s="4"/>
      <c r="N1032" s="5" t="s">
        <v>1741</v>
      </c>
      <c r="O1032" s="4">
        <v>3436053.8699999996</v>
      </c>
      <c r="P1032" s="4"/>
      <c r="Q1032" s="4">
        <v>4485879.55</v>
      </c>
      <c r="R1032" s="4"/>
      <c r="S1032" s="4"/>
    </row>
    <row r="1033" spans="1:19" hidden="1" x14ac:dyDescent="0.25">
      <c r="A1033" s="31" t="s">
        <v>107</v>
      </c>
      <c r="B1033" s="6" t="s">
        <v>416</v>
      </c>
      <c r="C1033" s="4">
        <f t="shared" si="74"/>
        <v>13150293.550000001</v>
      </c>
      <c r="D1033" s="4">
        <f t="shared" si="75"/>
        <v>275520.16000000003</v>
      </c>
      <c r="E1033" s="4"/>
      <c r="F1033" s="4"/>
      <c r="G1033" s="4"/>
      <c r="H1033" s="4"/>
      <c r="I1033" s="4"/>
      <c r="J1033" s="4"/>
      <c r="K1033" s="4"/>
      <c r="L1033" s="1"/>
      <c r="M1033" s="4"/>
      <c r="N1033" s="5" t="s">
        <v>1741</v>
      </c>
      <c r="O1033" s="4">
        <v>4963985.34</v>
      </c>
      <c r="P1033" s="4"/>
      <c r="Q1033" s="4">
        <v>7910788.0499999998</v>
      </c>
      <c r="R1033" s="4"/>
      <c r="S1033" s="4"/>
    </row>
    <row r="1034" spans="1:19" hidden="1" x14ac:dyDescent="0.25">
      <c r="A1034" s="31" t="s">
        <v>109</v>
      </c>
      <c r="B1034" s="6" t="s">
        <v>418</v>
      </c>
      <c r="C1034" s="4">
        <f t="shared" si="74"/>
        <v>2878654.35</v>
      </c>
      <c r="D1034" s="4">
        <f t="shared" si="75"/>
        <v>60312.520000000004</v>
      </c>
      <c r="E1034" s="4"/>
      <c r="F1034" s="4"/>
      <c r="G1034" s="4"/>
      <c r="H1034" s="4"/>
      <c r="I1034" s="4"/>
      <c r="J1034" s="4"/>
      <c r="K1034" s="4"/>
      <c r="L1034" s="1"/>
      <c r="M1034" s="4"/>
      <c r="N1034" s="5" t="s">
        <v>1741</v>
      </c>
      <c r="O1034" s="4">
        <v>2818341.8299999996</v>
      </c>
      <c r="P1034" s="4"/>
      <c r="Q1034" s="4"/>
      <c r="R1034" s="4"/>
      <c r="S1034" s="4"/>
    </row>
    <row r="1035" spans="1:19" hidden="1" x14ac:dyDescent="0.25">
      <c r="A1035" s="31" t="s">
        <v>111</v>
      </c>
      <c r="B1035" s="6" t="s">
        <v>420</v>
      </c>
      <c r="C1035" s="4">
        <f t="shared" si="74"/>
        <v>7483026.54</v>
      </c>
      <c r="D1035" s="4">
        <f t="shared" si="75"/>
        <v>156781.65000000002</v>
      </c>
      <c r="E1035" s="4"/>
      <c r="F1035" s="4"/>
      <c r="G1035" s="4"/>
      <c r="H1035" s="4"/>
      <c r="I1035" s="4"/>
      <c r="J1035" s="4"/>
      <c r="K1035" s="4"/>
      <c r="L1035" s="1"/>
      <c r="M1035" s="4"/>
      <c r="N1035" s="5" t="s">
        <v>1741</v>
      </c>
      <c r="O1035" s="4">
        <v>3021692.9099999997</v>
      </c>
      <c r="P1035" s="4"/>
      <c r="Q1035" s="4">
        <v>4304551.9799999995</v>
      </c>
      <c r="R1035" s="4"/>
      <c r="S1035" s="4"/>
    </row>
    <row r="1036" spans="1:19" hidden="1" x14ac:dyDescent="0.25">
      <c r="A1036" s="31" t="s">
        <v>113</v>
      </c>
      <c r="B1036" s="6" t="s">
        <v>424</v>
      </c>
      <c r="C1036" s="4">
        <f t="shared" si="74"/>
        <v>13040070.27</v>
      </c>
      <c r="D1036" s="4">
        <f t="shared" si="75"/>
        <v>273210.8</v>
      </c>
      <c r="E1036" s="4"/>
      <c r="F1036" s="4">
        <v>1337219.3600000001</v>
      </c>
      <c r="G1036" s="4"/>
      <c r="H1036" s="4"/>
      <c r="I1036" s="4"/>
      <c r="J1036" s="4"/>
      <c r="K1036" s="4"/>
      <c r="L1036" s="1"/>
      <c r="M1036" s="4"/>
      <c r="N1036" s="5" t="s">
        <v>1741</v>
      </c>
      <c r="O1036" s="4">
        <v>5027317.7599999998</v>
      </c>
      <c r="P1036" s="4"/>
      <c r="Q1036" s="4">
        <v>6402322.3499999996</v>
      </c>
      <c r="R1036" s="4"/>
      <c r="S1036" s="4"/>
    </row>
    <row r="1037" spans="1:19" hidden="1" x14ac:dyDescent="0.25">
      <c r="A1037" s="31" t="s">
        <v>115</v>
      </c>
      <c r="B1037" s="6" t="s">
        <v>426</v>
      </c>
      <c r="C1037" s="4">
        <f t="shared" si="74"/>
        <v>19468736.199999999</v>
      </c>
      <c r="D1037" s="4">
        <f t="shared" si="75"/>
        <v>407901.86</v>
      </c>
      <c r="E1037" s="4"/>
      <c r="F1037" s="4">
        <v>1818193.28</v>
      </c>
      <c r="G1037" s="4"/>
      <c r="H1037" s="4"/>
      <c r="I1037" s="4"/>
      <c r="J1037" s="4"/>
      <c r="K1037" s="4"/>
      <c r="L1037" s="1"/>
      <c r="M1037" s="4"/>
      <c r="N1037" s="5" t="s">
        <v>1741</v>
      </c>
      <c r="O1037" s="4">
        <v>6653340.8499999996</v>
      </c>
      <c r="P1037" s="4">
        <v>2607865.5699999998</v>
      </c>
      <c r="Q1037" s="4">
        <v>7981434.6399999997</v>
      </c>
      <c r="R1037" s="4"/>
      <c r="S1037" s="4"/>
    </row>
    <row r="1038" spans="1:19" hidden="1" x14ac:dyDescent="0.25">
      <c r="A1038" s="31" t="s">
        <v>117</v>
      </c>
      <c r="B1038" s="6" t="s">
        <v>430</v>
      </c>
      <c r="C1038" s="4">
        <f t="shared" si="74"/>
        <v>8140867.4199999999</v>
      </c>
      <c r="D1038" s="4">
        <f t="shared" si="75"/>
        <v>170564.49000000002</v>
      </c>
      <c r="E1038" s="4"/>
      <c r="F1038" s="4"/>
      <c r="G1038" s="4"/>
      <c r="H1038" s="4"/>
      <c r="I1038" s="4"/>
      <c r="J1038" s="4"/>
      <c r="K1038" s="4"/>
      <c r="L1038" s="1"/>
      <c r="M1038" s="4"/>
      <c r="N1038" s="5"/>
      <c r="O1038" s="4"/>
      <c r="P1038" s="4"/>
      <c r="Q1038" s="4">
        <v>7970302.9299999997</v>
      </c>
      <c r="R1038" s="4"/>
      <c r="S1038" s="4"/>
    </row>
    <row r="1039" spans="1:19" hidden="1" x14ac:dyDescent="0.25">
      <c r="A1039" s="31" t="s">
        <v>119</v>
      </c>
      <c r="B1039" s="6" t="s">
        <v>434</v>
      </c>
      <c r="C1039" s="4">
        <f t="shared" si="74"/>
        <v>15242901.960000001</v>
      </c>
      <c r="D1039" s="4">
        <f t="shared" si="75"/>
        <v>319363.72000000003</v>
      </c>
      <c r="E1039" s="4"/>
      <c r="F1039" s="4"/>
      <c r="G1039" s="4"/>
      <c r="H1039" s="4"/>
      <c r="I1039" s="4"/>
      <c r="J1039" s="4"/>
      <c r="K1039" s="4"/>
      <c r="L1039" s="1"/>
      <c r="M1039" s="4"/>
      <c r="N1039" s="5" t="s">
        <v>1741</v>
      </c>
      <c r="O1039" s="4">
        <v>6674942.6099999994</v>
      </c>
      <c r="P1039" s="4"/>
      <c r="Q1039" s="4">
        <v>8248595.6299999999</v>
      </c>
      <c r="R1039" s="4"/>
      <c r="S1039" s="4"/>
    </row>
    <row r="1040" spans="1:19" hidden="1" x14ac:dyDescent="0.25">
      <c r="A1040" s="31" t="s">
        <v>121</v>
      </c>
      <c r="B1040" s="6" t="s">
        <v>436</v>
      </c>
      <c r="C1040" s="4">
        <f t="shared" si="74"/>
        <v>17668748.170000002</v>
      </c>
      <c r="D1040" s="4">
        <f t="shared" si="75"/>
        <v>370189.17</v>
      </c>
      <c r="E1040" s="4"/>
      <c r="F1040" s="4">
        <v>1796171.94</v>
      </c>
      <c r="G1040" s="4"/>
      <c r="H1040" s="4"/>
      <c r="I1040" s="4"/>
      <c r="J1040" s="4"/>
      <c r="K1040" s="4"/>
      <c r="L1040" s="1"/>
      <c r="M1040" s="4"/>
      <c r="N1040" s="5" t="s">
        <v>1741</v>
      </c>
      <c r="O1040" s="4">
        <v>6674942.6099999994</v>
      </c>
      <c r="P1040" s="4"/>
      <c r="Q1040" s="4">
        <v>8827444.4499999993</v>
      </c>
      <c r="R1040" s="4"/>
      <c r="S1040" s="4"/>
    </row>
    <row r="1041" spans="1:19" hidden="1" x14ac:dyDescent="0.25">
      <c r="A1041" s="31" t="s">
        <v>123</v>
      </c>
      <c r="B1041" s="6" t="s">
        <v>438</v>
      </c>
      <c r="C1041" s="4">
        <f t="shared" si="74"/>
        <v>19461738.5</v>
      </c>
      <c r="D1041" s="4">
        <f t="shared" si="75"/>
        <v>407755.25</v>
      </c>
      <c r="E1041" s="4"/>
      <c r="F1041" s="4">
        <v>1811342.19</v>
      </c>
      <c r="G1041" s="4"/>
      <c r="H1041" s="4"/>
      <c r="I1041" s="4"/>
      <c r="J1041" s="4"/>
      <c r="K1041" s="4"/>
      <c r="L1041" s="1"/>
      <c r="M1041" s="4"/>
      <c r="N1041" s="5" t="s">
        <v>1741</v>
      </c>
      <c r="O1041" s="4">
        <v>6653340.8499999996</v>
      </c>
      <c r="P1041" s="4">
        <v>2607865.5699999998</v>
      </c>
      <c r="Q1041" s="4">
        <v>7981434.6399999997</v>
      </c>
      <c r="R1041" s="4"/>
      <c r="S1041" s="4"/>
    </row>
    <row r="1042" spans="1:19" hidden="1" x14ac:dyDescent="0.25">
      <c r="A1042" s="31" t="s">
        <v>125</v>
      </c>
      <c r="B1042" s="6" t="s">
        <v>440</v>
      </c>
      <c r="C1042" s="4">
        <f t="shared" si="74"/>
        <v>12928691.76</v>
      </c>
      <c r="D1042" s="4">
        <f t="shared" si="75"/>
        <v>270877.24</v>
      </c>
      <c r="E1042" s="4"/>
      <c r="F1042" s="4">
        <v>1792886.22</v>
      </c>
      <c r="G1042" s="4"/>
      <c r="H1042" s="4"/>
      <c r="I1042" s="4"/>
      <c r="J1042" s="4"/>
      <c r="K1042" s="4"/>
      <c r="L1042" s="1"/>
      <c r="M1042" s="4"/>
      <c r="N1042" s="5"/>
      <c r="O1042" s="4"/>
      <c r="P1042" s="4">
        <v>2616332.67</v>
      </c>
      <c r="Q1042" s="4">
        <v>8248595.6299999999</v>
      </c>
      <c r="R1042" s="4"/>
      <c r="S1042" s="4"/>
    </row>
    <row r="1043" spans="1:19" hidden="1" x14ac:dyDescent="0.25">
      <c r="A1043" s="31" t="s">
        <v>127</v>
      </c>
      <c r="B1043" s="6" t="s">
        <v>442</v>
      </c>
      <c r="C1043" s="4">
        <f t="shared" si="74"/>
        <v>14876415.119999999</v>
      </c>
      <c r="D1043" s="4">
        <f t="shared" si="75"/>
        <v>311685.22000000003</v>
      </c>
      <c r="E1043" s="4"/>
      <c r="F1043" s="4"/>
      <c r="G1043" s="4"/>
      <c r="H1043" s="4"/>
      <c r="I1043" s="4"/>
      <c r="J1043" s="4"/>
      <c r="K1043" s="4"/>
      <c r="L1043" s="1"/>
      <c r="M1043" s="4"/>
      <c r="N1043" s="5" t="s">
        <v>1741</v>
      </c>
      <c r="O1043" s="4">
        <v>6594426.9699999997</v>
      </c>
      <c r="P1043" s="4"/>
      <c r="Q1043" s="4">
        <v>7970302.9299999997</v>
      </c>
      <c r="R1043" s="4"/>
      <c r="S1043" s="4"/>
    </row>
    <row r="1044" spans="1:19" hidden="1" x14ac:dyDescent="0.25">
      <c r="A1044" s="31" t="s">
        <v>129</v>
      </c>
      <c r="B1044" s="6" t="s">
        <v>444</v>
      </c>
      <c r="C1044" s="4">
        <f t="shared" si="74"/>
        <v>19154742.129999999</v>
      </c>
      <c r="D1044" s="4">
        <f t="shared" si="75"/>
        <v>401323.17</v>
      </c>
      <c r="E1044" s="4"/>
      <c r="F1044" s="4">
        <v>1792396.86</v>
      </c>
      <c r="G1044" s="4"/>
      <c r="H1044" s="4"/>
      <c r="I1044" s="4"/>
      <c r="J1044" s="4"/>
      <c r="K1044" s="4"/>
      <c r="L1044" s="1"/>
      <c r="M1044" s="4"/>
      <c r="N1044" s="5" t="s">
        <v>1741</v>
      </c>
      <c r="O1044" s="4">
        <v>6674942.6099999994</v>
      </c>
      <c r="P1044" s="4">
        <v>2616332.67</v>
      </c>
      <c r="Q1044" s="4">
        <v>7669746.8199999994</v>
      </c>
      <c r="R1044" s="4"/>
      <c r="S1044" s="4"/>
    </row>
    <row r="1045" spans="1:19" hidden="1" x14ac:dyDescent="0.25">
      <c r="A1045" s="31" t="s">
        <v>131</v>
      </c>
      <c r="B1045" s="6" t="s">
        <v>446</v>
      </c>
      <c r="C1045" s="4">
        <f t="shared" si="74"/>
        <v>6685402.1799999997</v>
      </c>
      <c r="D1045" s="4">
        <f t="shared" si="75"/>
        <v>140070.11000000002</v>
      </c>
      <c r="E1045" s="4"/>
      <c r="F1045" s="4"/>
      <c r="G1045" s="4"/>
      <c r="H1045" s="4"/>
      <c r="I1045" s="4"/>
      <c r="J1045" s="4"/>
      <c r="K1045" s="4"/>
      <c r="L1045" s="1"/>
      <c r="M1045" s="4"/>
      <c r="N1045" s="5" t="s">
        <v>1741</v>
      </c>
      <c r="O1045" s="4">
        <v>6545332.0699999994</v>
      </c>
      <c r="P1045" s="4"/>
      <c r="Q1045" s="4"/>
      <c r="R1045" s="4"/>
      <c r="S1045" s="4"/>
    </row>
    <row r="1046" spans="1:19" hidden="1" x14ac:dyDescent="0.25">
      <c r="A1046" s="31" t="s">
        <v>133</v>
      </c>
      <c r="B1046" s="6" t="s">
        <v>448</v>
      </c>
      <c r="C1046" s="4">
        <f t="shared" si="74"/>
        <v>6735547.71</v>
      </c>
      <c r="D1046" s="4">
        <f t="shared" si="75"/>
        <v>141120.74000000002</v>
      </c>
      <c r="E1046" s="4"/>
      <c r="F1046" s="4"/>
      <c r="G1046" s="4"/>
      <c r="H1046" s="4"/>
      <c r="I1046" s="4"/>
      <c r="J1046" s="4"/>
      <c r="K1046" s="4"/>
      <c r="L1046" s="1"/>
      <c r="M1046" s="4"/>
      <c r="N1046" s="5" t="s">
        <v>1741</v>
      </c>
      <c r="O1046" s="4">
        <v>6594426.9699999997</v>
      </c>
      <c r="P1046" s="4"/>
      <c r="Q1046" s="4"/>
      <c r="R1046" s="4"/>
      <c r="S1046" s="4"/>
    </row>
    <row r="1047" spans="1:19" hidden="1" x14ac:dyDescent="0.25">
      <c r="A1047" s="31" t="s">
        <v>135</v>
      </c>
      <c r="B1047" s="6" t="s">
        <v>450</v>
      </c>
      <c r="C1047" s="4">
        <f t="shared" si="74"/>
        <v>19454286.649999999</v>
      </c>
      <c r="D1047" s="4">
        <f t="shared" si="75"/>
        <v>407599.12</v>
      </c>
      <c r="E1047" s="4"/>
      <c r="F1047" s="4">
        <v>1790788.95</v>
      </c>
      <c r="G1047" s="4"/>
      <c r="H1047" s="4"/>
      <c r="I1047" s="4"/>
      <c r="J1047" s="4"/>
      <c r="K1047" s="4"/>
      <c r="L1047" s="1"/>
      <c r="M1047" s="4"/>
      <c r="N1047" s="5" t="s">
        <v>1741</v>
      </c>
      <c r="O1047" s="4">
        <v>6548277.7699999996</v>
      </c>
      <c r="P1047" s="4">
        <v>2566684.6999999997</v>
      </c>
      <c r="Q1047" s="4">
        <v>8140936.1099999994</v>
      </c>
      <c r="R1047" s="4"/>
      <c r="S1047" s="4"/>
    </row>
    <row r="1048" spans="1:19" hidden="1" x14ac:dyDescent="0.25">
      <c r="A1048" s="31" t="s">
        <v>137</v>
      </c>
      <c r="B1048" s="6" t="s">
        <v>452</v>
      </c>
      <c r="C1048" s="4">
        <f t="shared" si="74"/>
        <v>8274667.0899999999</v>
      </c>
      <c r="D1048" s="4">
        <f t="shared" si="75"/>
        <v>173367.81</v>
      </c>
      <c r="E1048" s="4"/>
      <c r="F1048" s="4"/>
      <c r="G1048" s="4"/>
      <c r="H1048" s="4"/>
      <c r="I1048" s="4"/>
      <c r="J1048" s="4"/>
      <c r="K1048" s="4"/>
      <c r="L1048" s="1"/>
      <c r="M1048" s="4"/>
      <c r="N1048" s="5"/>
      <c r="O1048" s="4"/>
      <c r="P1048" s="4"/>
      <c r="Q1048" s="4">
        <v>8101299.2799999993</v>
      </c>
      <c r="R1048" s="4"/>
      <c r="S1048" s="4"/>
    </row>
    <row r="1049" spans="1:19" hidden="1" x14ac:dyDescent="0.25">
      <c r="A1049" s="31" t="s">
        <v>139</v>
      </c>
      <c r="B1049" s="6" t="s">
        <v>454</v>
      </c>
      <c r="C1049" s="4">
        <f t="shared" si="74"/>
        <v>6685402.1799999997</v>
      </c>
      <c r="D1049" s="4">
        <f t="shared" si="75"/>
        <v>140070.11000000002</v>
      </c>
      <c r="E1049" s="4"/>
      <c r="F1049" s="4"/>
      <c r="G1049" s="4"/>
      <c r="H1049" s="4"/>
      <c r="I1049" s="4"/>
      <c r="J1049" s="4"/>
      <c r="K1049" s="4"/>
      <c r="L1049" s="1"/>
      <c r="M1049" s="4"/>
      <c r="N1049" s="5" t="s">
        <v>1741</v>
      </c>
      <c r="O1049" s="4">
        <v>6545332.0699999994</v>
      </c>
      <c r="P1049" s="4"/>
      <c r="Q1049" s="4"/>
      <c r="R1049" s="4"/>
      <c r="S1049" s="4"/>
    </row>
    <row r="1050" spans="1:19" hidden="1" x14ac:dyDescent="0.25">
      <c r="A1050" s="31" t="s">
        <v>141</v>
      </c>
      <c r="B1050" s="6" t="s">
        <v>456</v>
      </c>
      <c r="C1050" s="4">
        <f t="shared" si="74"/>
        <v>8210207.1200000001</v>
      </c>
      <c r="D1050" s="4">
        <f t="shared" si="75"/>
        <v>172017.27000000002</v>
      </c>
      <c r="E1050" s="4"/>
      <c r="F1050" s="4"/>
      <c r="G1050" s="4"/>
      <c r="H1050" s="4"/>
      <c r="I1050" s="4"/>
      <c r="J1050" s="4"/>
      <c r="K1050" s="4"/>
      <c r="L1050" s="1"/>
      <c r="M1050" s="4"/>
      <c r="N1050" s="5" t="s">
        <v>1741</v>
      </c>
      <c r="O1050" s="4">
        <v>3324706.63</v>
      </c>
      <c r="P1050" s="4"/>
      <c r="Q1050" s="4">
        <v>4713483.22</v>
      </c>
      <c r="R1050" s="4"/>
      <c r="S1050" s="4"/>
    </row>
    <row r="1051" spans="1:19" hidden="1" x14ac:dyDescent="0.25">
      <c r="A1051" s="31" t="s">
        <v>143</v>
      </c>
      <c r="B1051" s="6" t="s">
        <v>458</v>
      </c>
      <c r="C1051" s="4">
        <f t="shared" si="74"/>
        <v>15423719.369999999</v>
      </c>
      <c r="D1051" s="4">
        <f t="shared" si="75"/>
        <v>323152.14</v>
      </c>
      <c r="E1051" s="4"/>
      <c r="F1051" s="4"/>
      <c r="G1051" s="4"/>
      <c r="H1051" s="4"/>
      <c r="I1051" s="4"/>
      <c r="J1051" s="4"/>
      <c r="K1051" s="4"/>
      <c r="L1051" s="1"/>
      <c r="M1051" s="4"/>
      <c r="N1051" s="5"/>
      <c r="O1051" s="4"/>
      <c r="P1051" s="4"/>
      <c r="Q1051" s="4"/>
      <c r="R1051" s="4">
        <v>15100567.23</v>
      </c>
      <c r="S1051" s="4"/>
    </row>
    <row r="1052" spans="1:19" hidden="1" x14ac:dyDescent="0.25">
      <c r="A1052" s="31" t="s">
        <v>145</v>
      </c>
      <c r="B1052" s="6" t="s">
        <v>462</v>
      </c>
      <c r="C1052" s="4">
        <f t="shared" si="74"/>
        <v>15688634.67</v>
      </c>
      <c r="D1052" s="4">
        <f t="shared" si="75"/>
        <v>328702.55</v>
      </c>
      <c r="E1052" s="4"/>
      <c r="F1052" s="4">
        <v>2467228.4299999997</v>
      </c>
      <c r="G1052" s="4"/>
      <c r="H1052" s="4"/>
      <c r="I1052" s="4"/>
      <c r="J1052" s="4"/>
      <c r="K1052" s="4"/>
      <c r="L1052" s="1"/>
      <c r="M1052" s="4"/>
      <c r="N1052" s="5" t="s">
        <v>1741</v>
      </c>
      <c r="O1052" s="4">
        <v>9262243.8399999999</v>
      </c>
      <c r="P1052" s="4">
        <v>3630459.8499999996</v>
      </c>
      <c r="Q1052" s="4"/>
      <c r="R1052" s="4"/>
      <c r="S1052" s="4"/>
    </row>
    <row r="1053" spans="1:19" hidden="1" x14ac:dyDescent="0.25">
      <c r="A1053" s="31" t="s">
        <v>147</v>
      </c>
      <c r="B1053" s="6" t="s">
        <v>468</v>
      </c>
      <c r="C1053" s="4">
        <f t="shared" si="74"/>
        <v>42051003.189999998</v>
      </c>
      <c r="D1053" s="4">
        <f t="shared" si="75"/>
        <v>881037.28</v>
      </c>
      <c r="E1053" s="4"/>
      <c r="F1053" s="4">
        <v>3524042.7899999996</v>
      </c>
      <c r="G1053" s="4"/>
      <c r="H1053" s="4"/>
      <c r="I1053" s="4"/>
      <c r="J1053" s="4">
        <v>2788348.64</v>
      </c>
      <c r="K1053" s="4"/>
      <c r="L1053" s="1"/>
      <c r="M1053" s="4"/>
      <c r="N1053" s="5" t="s">
        <v>1741</v>
      </c>
      <c r="O1053" s="4">
        <v>14453538.560000001</v>
      </c>
      <c r="P1053" s="4">
        <v>5665256.96</v>
      </c>
      <c r="Q1053" s="4">
        <v>14738778.959999999</v>
      </c>
      <c r="R1053" s="4"/>
      <c r="S1053" s="4"/>
    </row>
    <row r="1054" spans="1:19" ht="15" hidden="1" customHeight="1" x14ac:dyDescent="0.25">
      <c r="A1054" s="50" t="s">
        <v>2036</v>
      </c>
      <c r="B1054" s="51"/>
      <c r="C1054" s="2">
        <f t="shared" ref="C1054:M1054" si="76">SUM(C1013:C1053)</f>
        <v>676298883.22000003</v>
      </c>
      <c r="D1054" s="2">
        <f t="shared" si="76"/>
        <v>14169567.590000002</v>
      </c>
      <c r="E1054" s="2">
        <f t="shared" si="76"/>
        <v>0</v>
      </c>
      <c r="F1054" s="2">
        <f t="shared" si="76"/>
        <v>22457497.309999999</v>
      </c>
      <c r="G1054" s="2">
        <f t="shared" si="76"/>
        <v>0</v>
      </c>
      <c r="H1054" s="2">
        <f t="shared" si="76"/>
        <v>0</v>
      </c>
      <c r="I1054" s="2">
        <f t="shared" si="76"/>
        <v>0</v>
      </c>
      <c r="J1054" s="2">
        <f t="shared" si="76"/>
        <v>2788348.64</v>
      </c>
      <c r="K1054" s="2">
        <f t="shared" si="76"/>
        <v>0</v>
      </c>
      <c r="L1054" s="17">
        <f t="shared" si="76"/>
        <v>0</v>
      </c>
      <c r="M1054" s="2">
        <f t="shared" si="76"/>
        <v>0</v>
      </c>
      <c r="N1054" s="2" t="s">
        <v>1742</v>
      </c>
      <c r="O1054" s="2">
        <f>SUM(O1013:O1053)</f>
        <v>268857356.94</v>
      </c>
      <c r="P1054" s="2">
        <f>SUM(P1013:P1053)</f>
        <v>28827344.490000002</v>
      </c>
      <c r="Q1054" s="2">
        <f>SUM(Q1013:Q1053)</f>
        <v>221396779.93999997</v>
      </c>
      <c r="R1054" s="2">
        <f>SUM(R1013:R1053)</f>
        <v>117801988.31000002</v>
      </c>
      <c r="S1054" s="2">
        <f>SUM(S1013:S1053)</f>
        <v>0</v>
      </c>
    </row>
    <row r="1055" spans="1:19" ht="15" hidden="1" customHeight="1" x14ac:dyDescent="0.25">
      <c r="A1055" s="52" t="s">
        <v>1806</v>
      </c>
      <c r="B1055" s="53"/>
      <c r="C1055" s="54"/>
      <c r="D1055" s="2"/>
      <c r="E1055" s="2"/>
      <c r="F1055" s="2"/>
      <c r="G1055" s="2"/>
      <c r="H1055" s="2"/>
      <c r="I1055" s="2"/>
      <c r="J1055" s="2"/>
      <c r="K1055" s="2"/>
      <c r="L1055" s="17"/>
      <c r="M1055" s="2"/>
      <c r="N1055" s="3"/>
      <c r="O1055" s="2"/>
      <c r="P1055" s="2"/>
      <c r="Q1055" s="2"/>
      <c r="R1055" s="2"/>
      <c r="S1055" s="2"/>
    </row>
    <row r="1056" spans="1:19" hidden="1" x14ac:dyDescent="0.25">
      <c r="A1056" s="31" t="s">
        <v>149</v>
      </c>
      <c r="B1056" s="6" t="s">
        <v>476</v>
      </c>
      <c r="C1056" s="4">
        <f t="shared" ref="C1056:C1061" si="77">ROUNDUP(SUM(D1056+E1056+F1056+G1056+H1056+I1056+J1056+K1056+M1056+O1056+P1056+Q1056+R1056+S1056),2)</f>
        <v>4716769.2300000004</v>
      </c>
      <c r="D1056" s="4">
        <f t="shared" ref="D1056:D1061" si="78">ROUNDUP(SUM(F1056+G1056+H1056+I1056+J1056+K1056+M1056+O1056+P1056+Q1056+R1056+S1056)*0.0214,2)</f>
        <v>98824.03</v>
      </c>
      <c r="E1056" s="4"/>
      <c r="F1056" s="4"/>
      <c r="G1056" s="4"/>
      <c r="H1056" s="4"/>
      <c r="I1056" s="4"/>
      <c r="J1056" s="4"/>
      <c r="K1056" s="4"/>
      <c r="L1056" s="1"/>
      <c r="M1056" s="4"/>
      <c r="N1056" s="5" t="s">
        <v>1740</v>
      </c>
      <c r="O1056" s="4">
        <v>4617945.2</v>
      </c>
      <c r="P1056" s="4"/>
      <c r="Q1056" s="4"/>
      <c r="R1056" s="4"/>
      <c r="S1056" s="4"/>
    </row>
    <row r="1057" spans="1:19" hidden="1" x14ac:dyDescent="0.25">
      <c r="A1057" s="31" t="s">
        <v>151</v>
      </c>
      <c r="B1057" s="6" t="s">
        <v>480</v>
      </c>
      <c r="C1057" s="4">
        <f t="shared" si="77"/>
        <v>3599739.55</v>
      </c>
      <c r="D1057" s="4">
        <f t="shared" si="78"/>
        <v>75420.429999999993</v>
      </c>
      <c r="E1057" s="4"/>
      <c r="F1057" s="4"/>
      <c r="G1057" s="4"/>
      <c r="H1057" s="4"/>
      <c r="I1057" s="4"/>
      <c r="J1057" s="4"/>
      <c r="K1057" s="4"/>
      <c r="L1057" s="1"/>
      <c r="M1057" s="4"/>
      <c r="N1057" s="5"/>
      <c r="O1057" s="4"/>
      <c r="P1057" s="4"/>
      <c r="Q1057" s="4">
        <v>3524319.12</v>
      </c>
      <c r="R1057" s="4"/>
      <c r="S1057" s="4"/>
    </row>
    <row r="1058" spans="1:19" hidden="1" x14ac:dyDescent="0.25">
      <c r="A1058" s="31" t="s">
        <v>153</v>
      </c>
      <c r="B1058" s="6" t="s">
        <v>488</v>
      </c>
      <c r="C1058" s="4">
        <f t="shared" si="77"/>
        <v>5604968.5899999999</v>
      </c>
      <c r="D1058" s="4">
        <f t="shared" si="78"/>
        <v>117433.26</v>
      </c>
      <c r="E1058" s="4"/>
      <c r="F1058" s="4"/>
      <c r="G1058" s="4">
        <v>1060958.76</v>
      </c>
      <c r="H1058" s="4">
        <v>700154.91</v>
      </c>
      <c r="I1058" s="4">
        <v>305731.15000000002</v>
      </c>
      <c r="J1058" s="4"/>
      <c r="K1058" s="4"/>
      <c r="L1058" s="1"/>
      <c r="M1058" s="4"/>
      <c r="N1058" s="5"/>
      <c r="O1058" s="4"/>
      <c r="P1058" s="4"/>
      <c r="Q1058" s="4">
        <v>3420690.51</v>
      </c>
      <c r="R1058" s="4"/>
      <c r="S1058" s="4"/>
    </row>
    <row r="1059" spans="1:19" hidden="1" x14ac:dyDescent="0.25">
      <c r="A1059" s="31" t="s">
        <v>155</v>
      </c>
      <c r="B1059" s="6" t="s">
        <v>490</v>
      </c>
      <c r="C1059" s="4">
        <f t="shared" si="77"/>
        <v>4842492.34</v>
      </c>
      <c r="D1059" s="4">
        <f t="shared" si="78"/>
        <v>101458.14</v>
      </c>
      <c r="E1059" s="4"/>
      <c r="F1059" s="4"/>
      <c r="G1059" s="4"/>
      <c r="H1059" s="4"/>
      <c r="I1059" s="4"/>
      <c r="J1059" s="4"/>
      <c r="K1059" s="4"/>
      <c r="L1059" s="1"/>
      <c r="M1059" s="4"/>
      <c r="N1059" s="5"/>
      <c r="O1059" s="4"/>
      <c r="P1059" s="4"/>
      <c r="Q1059" s="4">
        <v>4741034.2</v>
      </c>
      <c r="R1059" s="4"/>
      <c r="S1059" s="4"/>
    </row>
    <row r="1060" spans="1:19" hidden="1" x14ac:dyDescent="0.25">
      <c r="A1060" s="31" t="s">
        <v>157</v>
      </c>
      <c r="B1060" s="6" t="s">
        <v>492</v>
      </c>
      <c r="C1060" s="4">
        <f t="shared" si="77"/>
        <v>32853792.199999999</v>
      </c>
      <c r="D1060" s="4">
        <f t="shared" si="78"/>
        <v>688340.67</v>
      </c>
      <c r="E1060" s="4"/>
      <c r="F1060" s="4"/>
      <c r="G1060" s="4">
        <v>7107847.7000000002</v>
      </c>
      <c r="H1060" s="4">
        <v>4690657.78</v>
      </c>
      <c r="I1060" s="4">
        <v>2048232.72</v>
      </c>
      <c r="J1060" s="4">
        <v>2681298.0299999998</v>
      </c>
      <c r="K1060" s="4"/>
      <c r="L1060" s="1"/>
      <c r="M1060" s="4"/>
      <c r="N1060" s="5"/>
      <c r="O1060" s="4"/>
      <c r="P1060" s="4"/>
      <c r="Q1060" s="4">
        <v>15637415.299999999</v>
      </c>
      <c r="R1060" s="4"/>
      <c r="S1060" s="4"/>
    </row>
    <row r="1061" spans="1:19" hidden="1" x14ac:dyDescent="0.25">
      <c r="A1061" s="31" t="s">
        <v>159</v>
      </c>
      <c r="B1061" s="6" t="s">
        <v>529</v>
      </c>
      <c r="C1061" s="4">
        <f t="shared" si="77"/>
        <v>5713722.7300000004</v>
      </c>
      <c r="D1061" s="4">
        <f t="shared" si="78"/>
        <v>119711.84</v>
      </c>
      <c r="E1061" s="4"/>
      <c r="F1061" s="4"/>
      <c r="G1061" s="4"/>
      <c r="H1061" s="4"/>
      <c r="I1061" s="4"/>
      <c r="J1061" s="4"/>
      <c r="K1061" s="4"/>
      <c r="L1061" s="1"/>
      <c r="M1061" s="4"/>
      <c r="N1061" s="5" t="s">
        <v>1740</v>
      </c>
      <c r="O1061" s="4">
        <v>5594010.8899999997</v>
      </c>
      <c r="P1061" s="4"/>
      <c r="Q1061" s="4"/>
      <c r="R1061" s="4"/>
      <c r="S1061" s="4"/>
    </row>
    <row r="1062" spans="1:19" ht="32.25" hidden="1" customHeight="1" x14ac:dyDescent="0.25">
      <c r="A1062" s="50" t="s">
        <v>2037</v>
      </c>
      <c r="B1062" s="51"/>
      <c r="C1062" s="2">
        <f t="shared" ref="C1062:M1062" si="79">SUM(C1056:C1061)</f>
        <v>57331484.640000001</v>
      </c>
      <c r="D1062" s="2">
        <f t="shared" si="79"/>
        <v>1201188.3700000001</v>
      </c>
      <c r="E1062" s="2">
        <f t="shared" si="79"/>
        <v>0</v>
      </c>
      <c r="F1062" s="2">
        <f t="shared" si="79"/>
        <v>0</v>
      </c>
      <c r="G1062" s="2">
        <f t="shared" si="79"/>
        <v>8168806.46</v>
      </c>
      <c r="H1062" s="2">
        <f t="shared" si="79"/>
        <v>5390812.6900000004</v>
      </c>
      <c r="I1062" s="2">
        <f t="shared" si="79"/>
        <v>2353963.87</v>
      </c>
      <c r="J1062" s="2">
        <f t="shared" si="79"/>
        <v>2681298.0299999998</v>
      </c>
      <c r="K1062" s="2">
        <f t="shared" si="79"/>
        <v>0</v>
      </c>
      <c r="L1062" s="17">
        <f t="shared" si="79"/>
        <v>0</v>
      </c>
      <c r="M1062" s="2">
        <f t="shared" si="79"/>
        <v>0</v>
      </c>
      <c r="N1062" s="2" t="s">
        <v>1742</v>
      </c>
      <c r="O1062" s="2">
        <f>SUM(O1056:O1061)</f>
        <v>10211956.09</v>
      </c>
      <c r="P1062" s="2">
        <f>SUM(P1056:P1061)</f>
        <v>0</v>
      </c>
      <c r="Q1062" s="2">
        <f>SUM(Q1056:Q1061)</f>
        <v>27323459.129999999</v>
      </c>
      <c r="R1062" s="2">
        <f>SUM(R1056:R1061)</f>
        <v>0</v>
      </c>
      <c r="S1062" s="2">
        <f>SUM(S1056:S1061)</f>
        <v>0</v>
      </c>
    </row>
    <row r="1063" spans="1:19" ht="15" hidden="1" customHeight="1" x14ac:dyDescent="0.25">
      <c r="A1063" s="52" t="s">
        <v>2012</v>
      </c>
      <c r="B1063" s="53"/>
      <c r="C1063" s="54"/>
      <c r="D1063" s="2"/>
      <c r="E1063" s="2"/>
      <c r="F1063" s="2"/>
      <c r="G1063" s="2"/>
      <c r="H1063" s="2"/>
      <c r="I1063" s="2"/>
      <c r="J1063" s="2"/>
      <c r="K1063" s="2"/>
      <c r="L1063" s="17"/>
      <c r="M1063" s="2"/>
      <c r="N1063" s="3"/>
      <c r="O1063" s="2"/>
      <c r="P1063" s="2"/>
      <c r="Q1063" s="2"/>
      <c r="R1063" s="2"/>
      <c r="S1063" s="2"/>
    </row>
    <row r="1064" spans="1:19" hidden="1" x14ac:dyDescent="0.25">
      <c r="A1064" s="31" t="s">
        <v>161</v>
      </c>
      <c r="B1064" s="6" t="s">
        <v>539</v>
      </c>
      <c r="C1064" s="4">
        <f t="shared" ref="C1064:C1097" si="80">ROUNDUP(SUM(D1064+E1064+F1064+G1064+H1064+I1064+J1064+K1064+M1064+O1064+P1064+Q1064+R1064+S1064),2)</f>
        <v>28371027.829999998</v>
      </c>
      <c r="D1064" s="4">
        <f t="shared" ref="D1064:D1097" si="81">ROUNDUP(SUM(F1064+G1064+H1064+I1064+J1064+K1064+M1064+O1064+P1064+Q1064+R1064+S1064)*0.0214,2)</f>
        <v>594419.42000000004</v>
      </c>
      <c r="E1064" s="4"/>
      <c r="F1064" s="4">
        <v>4006103.94</v>
      </c>
      <c r="G1064" s="4"/>
      <c r="H1064" s="4"/>
      <c r="I1064" s="4"/>
      <c r="J1064" s="4"/>
      <c r="K1064" s="4"/>
      <c r="L1064" s="1"/>
      <c r="M1064" s="4"/>
      <c r="N1064" s="5" t="s">
        <v>1741</v>
      </c>
      <c r="O1064" s="4">
        <v>14961642.439999999</v>
      </c>
      <c r="P1064" s="4">
        <v>8808862.0299999993</v>
      </c>
      <c r="Q1064" s="4"/>
      <c r="R1064" s="4"/>
      <c r="S1064" s="4"/>
    </row>
    <row r="1065" spans="1:19" hidden="1" x14ac:dyDescent="0.25">
      <c r="A1065" s="31" t="s">
        <v>163</v>
      </c>
      <c r="B1065" s="6" t="s">
        <v>541</v>
      </c>
      <c r="C1065" s="4">
        <f t="shared" si="80"/>
        <v>12497985.18</v>
      </c>
      <c r="D1065" s="4">
        <f t="shared" si="81"/>
        <v>261853.23</v>
      </c>
      <c r="E1065" s="4"/>
      <c r="F1065" s="4"/>
      <c r="G1065" s="4"/>
      <c r="H1065" s="4"/>
      <c r="I1065" s="4"/>
      <c r="J1065" s="4"/>
      <c r="K1065" s="4"/>
      <c r="L1065" s="1"/>
      <c r="M1065" s="4"/>
      <c r="N1065" s="5" t="s">
        <v>1741</v>
      </c>
      <c r="O1065" s="4">
        <v>12236131.949999999</v>
      </c>
      <c r="P1065" s="4"/>
      <c r="Q1065" s="4"/>
      <c r="R1065" s="4"/>
      <c r="S1065" s="4"/>
    </row>
    <row r="1066" spans="1:19" hidden="1" x14ac:dyDescent="0.25">
      <c r="A1066" s="31" t="s">
        <v>165</v>
      </c>
      <c r="B1066" s="6" t="s">
        <v>569</v>
      </c>
      <c r="C1066" s="4">
        <f t="shared" si="80"/>
        <v>19657720.370000001</v>
      </c>
      <c r="D1066" s="4">
        <f t="shared" si="81"/>
        <v>411861.39</v>
      </c>
      <c r="E1066" s="4"/>
      <c r="F1066" s="4"/>
      <c r="G1066" s="4"/>
      <c r="H1066" s="4"/>
      <c r="I1066" s="4"/>
      <c r="J1066" s="4"/>
      <c r="K1066" s="4"/>
      <c r="L1066" s="1"/>
      <c r="M1066" s="4"/>
      <c r="N1066" s="5" t="s">
        <v>1741</v>
      </c>
      <c r="O1066" s="4">
        <v>19245858.98</v>
      </c>
      <c r="P1066" s="4"/>
      <c r="Q1066" s="4"/>
      <c r="R1066" s="4"/>
      <c r="S1066" s="4"/>
    </row>
    <row r="1067" spans="1:19" hidden="1" x14ac:dyDescent="0.25">
      <c r="A1067" s="31" t="s">
        <v>167</v>
      </c>
      <c r="B1067" s="6" t="s">
        <v>571</v>
      </c>
      <c r="C1067" s="4">
        <f t="shared" si="80"/>
        <v>16796022.109999999</v>
      </c>
      <c r="D1067" s="4">
        <f t="shared" si="81"/>
        <v>351904.13</v>
      </c>
      <c r="E1067" s="4"/>
      <c r="F1067" s="4"/>
      <c r="G1067" s="4"/>
      <c r="H1067" s="4"/>
      <c r="I1067" s="4"/>
      <c r="J1067" s="4"/>
      <c r="K1067" s="4"/>
      <c r="L1067" s="1"/>
      <c r="M1067" s="4"/>
      <c r="N1067" s="5" t="s">
        <v>1741</v>
      </c>
      <c r="O1067" s="4">
        <v>7625419.8700000001</v>
      </c>
      <c r="P1067" s="4"/>
      <c r="Q1067" s="4">
        <v>8818698.1099999994</v>
      </c>
      <c r="R1067" s="4"/>
      <c r="S1067" s="4"/>
    </row>
    <row r="1068" spans="1:19" hidden="1" x14ac:dyDescent="0.25">
      <c r="A1068" s="31" t="s">
        <v>169</v>
      </c>
      <c r="B1068" s="6" t="s">
        <v>573</v>
      </c>
      <c r="C1068" s="4">
        <f t="shared" si="80"/>
        <v>43743863.449999996</v>
      </c>
      <c r="D1068" s="4">
        <f t="shared" si="81"/>
        <v>916505.47</v>
      </c>
      <c r="E1068" s="4"/>
      <c r="F1068" s="4"/>
      <c r="G1068" s="4"/>
      <c r="H1068" s="4"/>
      <c r="I1068" s="4"/>
      <c r="J1068" s="4"/>
      <c r="K1068" s="4"/>
      <c r="L1068" s="1"/>
      <c r="M1068" s="4"/>
      <c r="N1068" s="5" t="s">
        <v>1740</v>
      </c>
      <c r="O1068" s="4">
        <v>13992373.959999999</v>
      </c>
      <c r="P1068" s="4"/>
      <c r="Q1068" s="4"/>
      <c r="R1068" s="4">
        <v>28834984.016800001</v>
      </c>
      <c r="S1068" s="4"/>
    </row>
    <row r="1069" spans="1:19" hidden="1" x14ac:dyDescent="0.25">
      <c r="A1069" s="31" t="s">
        <v>171</v>
      </c>
      <c r="B1069" s="6" t="s">
        <v>575</v>
      </c>
      <c r="C1069" s="4">
        <f t="shared" si="80"/>
        <v>31845353.09</v>
      </c>
      <c r="D1069" s="4">
        <f t="shared" si="81"/>
        <v>667212.22</v>
      </c>
      <c r="E1069" s="4"/>
      <c r="F1069" s="4"/>
      <c r="G1069" s="4"/>
      <c r="H1069" s="4"/>
      <c r="I1069" s="4"/>
      <c r="J1069" s="4"/>
      <c r="K1069" s="4"/>
      <c r="L1069" s="1"/>
      <c r="M1069" s="4"/>
      <c r="N1069" s="5" t="s">
        <v>1740</v>
      </c>
      <c r="O1069" s="4">
        <v>13992373.959999999</v>
      </c>
      <c r="P1069" s="4"/>
      <c r="Q1069" s="4">
        <v>17185766.91</v>
      </c>
      <c r="R1069" s="4"/>
      <c r="S1069" s="4"/>
    </row>
    <row r="1070" spans="1:19" hidden="1" x14ac:dyDescent="0.25">
      <c r="A1070" s="31" t="s">
        <v>1765</v>
      </c>
      <c r="B1070" s="6" t="s">
        <v>585</v>
      </c>
      <c r="C1070" s="4">
        <f t="shared" si="80"/>
        <v>21825908.800000001</v>
      </c>
      <c r="D1070" s="4">
        <f t="shared" si="81"/>
        <v>457288.48</v>
      </c>
      <c r="E1070" s="4"/>
      <c r="F1070" s="4"/>
      <c r="G1070" s="4">
        <v>10041830.16</v>
      </c>
      <c r="H1070" s="4">
        <v>5919757.2999999998</v>
      </c>
      <c r="I1070" s="4">
        <v>1319866.5</v>
      </c>
      <c r="J1070" s="4">
        <v>4087166.36</v>
      </c>
      <c r="K1070" s="4"/>
      <c r="L1070" s="1"/>
      <c r="M1070" s="4"/>
      <c r="N1070" s="5"/>
      <c r="O1070" s="4"/>
      <c r="P1070" s="4"/>
      <c r="Q1070" s="4"/>
      <c r="R1070" s="4"/>
      <c r="S1070" s="4"/>
    </row>
    <row r="1071" spans="1:19" hidden="1" x14ac:dyDescent="0.25">
      <c r="A1071" s="31" t="s">
        <v>1766</v>
      </c>
      <c r="B1071" s="6" t="s">
        <v>597</v>
      </c>
      <c r="C1071" s="4">
        <f t="shared" si="80"/>
        <v>30563823.48</v>
      </c>
      <c r="D1071" s="4">
        <f t="shared" si="81"/>
        <v>640362.07999999996</v>
      </c>
      <c r="E1071" s="4"/>
      <c r="F1071" s="4">
        <v>6157269.5899999999</v>
      </c>
      <c r="G1071" s="4"/>
      <c r="H1071" s="4"/>
      <c r="I1071" s="4"/>
      <c r="J1071" s="4">
        <v>3498414.63</v>
      </c>
      <c r="K1071" s="4"/>
      <c r="L1071" s="1"/>
      <c r="M1071" s="4"/>
      <c r="N1071" s="5"/>
      <c r="O1071" s="4"/>
      <c r="P1071" s="4"/>
      <c r="Q1071" s="4">
        <v>20267777.180000003</v>
      </c>
      <c r="R1071" s="4"/>
      <c r="S1071" s="4"/>
    </row>
    <row r="1072" spans="1:19" hidden="1" x14ac:dyDescent="0.25">
      <c r="A1072" s="31" t="s">
        <v>173</v>
      </c>
      <c r="B1072" s="6" t="s">
        <v>599</v>
      </c>
      <c r="C1072" s="4">
        <f t="shared" si="80"/>
        <v>30696882.43</v>
      </c>
      <c r="D1072" s="4">
        <f t="shared" si="81"/>
        <v>643149.88</v>
      </c>
      <c r="E1072" s="4"/>
      <c r="F1072" s="4">
        <v>3459345.7800000003</v>
      </c>
      <c r="G1072" s="4"/>
      <c r="H1072" s="4"/>
      <c r="I1072" s="4"/>
      <c r="J1072" s="4"/>
      <c r="K1072" s="4"/>
      <c r="L1072" s="1"/>
      <c r="M1072" s="4"/>
      <c r="N1072" s="5" t="s">
        <v>1740</v>
      </c>
      <c r="O1072" s="4">
        <v>12021350.99</v>
      </c>
      <c r="P1072" s="4"/>
      <c r="Q1072" s="4">
        <v>14573035.779999999</v>
      </c>
      <c r="R1072" s="4"/>
      <c r="S1072" s="4"/>
    </row>
    <row r="1073" spans="1:19" hidden="1" x14ac:dyDescent="0.25">
      <c r="A1073" s="31" t="s">
        <v>175</v>
      </c>
      <c r="B1073" s="6" t="s">
        <v>605</v>
      </c>
      <c r="C1073" s="4">
        <f t="shared" si="80"/>
        <v>35221244.329999998</v>
      </c>
      <c r="D1073" s="4">
        <f t="shared" si="81"/>
        <v>737942.66</v>
      </c>
      <c r="E1073" s="4"/>
      <c r="F1073" s="4"/>
      <c r="G1073" s="4"/>
      <c r="H1073" s="4"/>
      <c r="I1073" s="4"/>
      <c r="J1073" s="4">
        <v>1942479.3</v>
      </c>
      <c r="K1073" s="4"/>
      <c r="L1073" s="1"/>
      <c r="M1073" s="4"/>
      <c r="N1073" s="5" t="s">
        <v>1741</v>
      </c>
      <c r="O1073" s="4">
        <v>8319621.7599999998</v>
      </c>
      <c r="P1073" s="4"/>
      <c r="Q1073" s="4"/>
      <c r="R1073" s="4">
        <v>24221200.602899998</v>
      </c>
      <c r="S1073" s="4"/>
    </row>
    <row r="1074" spans="1:19" hidden="1" x14ac:dyDescent="0.25">
      <c r="A1074" s="31" t="s">
        <v>177</v>
      </c>
      <c r="B1074" s="6" t="s">
        <v>607</v>
      </c>
      <c r="C1074" s="4">
        <f t="shared" si="80"/>
        <v>22664381.399999999</v>
      </c>
      <c r="D1074" s="4">
        <f t="shared" si="81"/>
        <v>474855.85000000003</v>
      </c>
      <c r="E1074" s="4"/>
      <c r="F1074" s="4"/>
      <c r="G1074" s="4"/>
      <c r="H1074" s="4"/>
      <c r="I1074" s="4"/>
      <c r="J1074" s="4">
        <v>1465391.74</v>
      </c>
      <c r="K1074" s="4"/>
      <c r="L1074" s="1"/>
      <c r="M1074" s="4"/>
      <c r="N1074" s="5" t="s">
        <v>1740</v>
      </c>
      <c r="O1074" s="4">
        <v>9730220.4499999993</v>
      </c>
      <c r="P1074" s="4"/>
      <c r="Q1074" s="4">
        <v>10993913.359999999</v>
      </c>
      <c r="R1074" s="4"/>
      <c r="S1074" s="4"/>
    </row>
    <row r="1075" spans="1:19" hidden="1" x14ac:dyDescent="0.25">
      <c r="A1075" s="31" t="s">
        <v>179</v>
      </c>
      <c r="B1075" s="6" t="s">
        <v>609</v>
      </c>
      <c r="C1075" s="4">
        <f t="shared" si="80"/>
        <v>26698272.790000003</v>
      </c>
      <c r="D1075" s="4">
        <f t="shared" si="81"/>
        <v>559372.47</v>
      </c>
      <c r="E1075" s="4"/>
      <c r="F1075" s="4"/>
      <c r="G1075" s="4"/>
      <c r="H1075" s="4">
        <v>5414766.5055999998</v>
      </c>
      <c r="I1075" s="4"/>
      <c r="J1075" s="4"/>
      <c r="K1075" s="4"/>
      <c r="L1075" s="1"/>
      <c r="M1075" s="4"/>
      <c r="N1075" s="5" t="s">
        <v>1740</v>
      </c>
      <c r="O1075" s="4">
        <v>9730220.4499999993</v>
      </c>
      <c r="P1075" s="4"/>
      <c r="Q1075" s="4">
        <v>10993913.359999999</v>
      </c>
      <c r="R1075" s="4"/>
      <c r="S1075" s="4"/>
    </row>
    <row r="1076" spans="1:19" hidden="1" x14ac:dyDescent="0.25">
      <c r="A1076" s="31" t="s">
        <v>181</v>
      </c>
      <c r="B1076" s="6" t="s">
        <v>611</v>
      </c>
      <c r="C1076" s="4">
        <f t="shared" si="80"/>
        <v>32275239.93</v>
      </c>
      <c r="D1076" s="4">
        <f t="shared" si="81"/>
        <v>676219.05</v>
      </c>
      <c r="E1076" s="4"/>
      <c r="F1076" s="4"/>
      <c r="G1076" s="4"/>
      <c r="H1076" s="4"/>
      <c r="I1076" s="4"/>
      <c r="J1076" s="4"/>
      <c r="K1076" s="4"/>
      <c r="L1076" s="1"/>
      <c r="M1076" s="4"/>
      <c r="N1076" s="5" t="s">
        <v>1740</v>
      </c>
      <c r="O1076" s="4">
        <v>12616436.199999999</v>
      </c>
      <c r="P1076" s="4"/>
      <c r="Q1076" s="4">
        <v>18982584.680000003</v>
      </c>
      <c r="R1076" s="4"/>
      <c r="S1076" s="4"/>
    </row>
    <row r="1077" spans="1:19" hidden="1" x14ac:dyDescent="0.25">
      <c r="A1077" s="31" t="s">
        <v>183</v>
      </c>
      <c r="B1077" s="6" t="s">
        <v>617</v>
      </c>
      <c r="C1077" s="4">
        <f t="shared" si="80"/>
        <v>47692732.520000003</v>
      </c>
      <c r="D1077" s="4">
        <f t="shared" si="81"/>
        <v>999240.73</v>
      </c>
      <c r="E1077" s="4"/>
      <c r="F1077" s="4"/>
      <c r="G1077" s="4">
        <v>6955309.79</v>
      </c>
      <c r="H1077" s="4"/>
      <c r="I1077" s="4"/>
      <c r="J1077" s="4">
        <v>2623756.0499999998</v>
      </c>
      <c r="K1077" s="4"/>
      <c r="L1077" s="1"/>
      <c r="M1077" s="4"/>
      <c r="N1077" s="5" t="s">
        <v>1740</v>
      </c>
      <c r="O1077" s="4">
        <v>12616436.199999999</v>
      </c>
      <c r="P1077" s="4">
        <v>5506603.7299999995</v>
      </c>
      <c r="Q1077" s="4">
        <v>18991386.020000003</v>
      </c>
      <c r="R1077" s="4"/>
      <c r="S1077" s="4"/>
    </row>
    <row r="1078" spans="1:19" hidden="1" x14ac:dyDescent="0.25">
      <c r="A1078" s="31" t="s">
        <v>185</v>
      </c>
      <c r="B1078" s="6" t="s">
        <v>619</v>
      </c>
      <c r="C1078" s="4">
        <f t="shared" si="80"/>
        <v>21045444.18</v>
      </c>
      <c r="D1078" s="4">
        <f t="shared" si="81"/>
        <v>440936.47000000003</v>
      </c>
      <c r="E1078" s="4"/>
      <c r="F1078" s="4"/>
      <c r="G1078" s="4"/>
      <c r="H1078" s="4"/>
      <c r="I1078" s="4"/>
      <c r="J1078" s="4"/>
      <c r="K1078" s="4"/>
      <c r="L1078" s="1"/>
      <c r="M1078" s="4"/>
      <c r="N1078" s="5" t="s">
        <v>1740</v>
      </c>
      <c r="O1078" s="4">
        <v>9730220.4499999993</v>
      </c>
      <c r="P1078" s="4"/>
      <c r="Q1078" s="4">
        <v>10874287.26</v>
      </c>
      <c r="R1078" s="4"/>
      <c r="S1078" s="4"/>
    </row>
    <row r="1079" spans="1:19" hidden="1" x14ac:dyDescent="0.25">
      <c r="A1079" s="31" t="s">
        <v>187</v>
      </c>
      <c r="B1079" s="6" t="s">
        <v>621</v>
      </c>
      <c r="C1079" s="4">
        <f t="shared" si="80"/>
        <v>24817381.770000003</v>
      </c>
      <c r="D1079" s="4">
        <f t="shared" si="81"/>
        <v>519964.73</v>
      </c>
      <c r="E1079" s="4"/>
      <c r="F1079" s="4"/>
      <c r="G1079" s="4"/>
      <c r="H1079" s="4"/>
      <c r="I1079" s="4"/>
      <c r="J1079" s="4"/>
      <c r="K1079" s="4"/>
      <c r="L1079" s="1"/>
      <c r="M1079" s="4"/>
      <c r="N1079" s="5" t="s">
        <v>1740</v>
      </c>
      <c r="O1079" s="4">
        <v>9730220.4499999993</v>
      </c>
      <c r="P1079" s="4"/>
      <c r="Q1079" s="4"/>
      <c r="R1079" s="4">
        <v>14567196.588</v>
      </c>
      <c r="S1079" s="4"/>
    </row>
    <row r="1080" spans="1:19" hidden="1" x14ac:dyDescent="0.25">
      <c r="A1080" s="31" t="s">
        <v>189</v>
      </c>
      <c r="B1080" s="6" t="s">
        <v>643</v>
      </c>
      <c r="C1080" s="4">
        <f t="shared" si="80"/>
        <v>24166277.140000001</v>
      </c>
      <c r="D1080" s="4">
        <f t="shared" si="81"/>
        <v>506323.02</v>
      </c>
      <c r="E1080" s="4"/>
      <c r="F1080" s="4"/>
      <c r="G1080" s="4"/>
      <c r="H1080" s="4"/>
      <c r="I1080" s="4"/>
      <c r="J1080" s="4">
        <v>2988850.38</v>
      </c>
      <c r="K1080" s="4"/>
      <c r="L1080" s="1"/>
      <c r="M1080" s="4"/>
      <c r="N1080" s="5"/>
      <c r="O1080" s="4"/>
      <c r="P1080" s="4">
        <v>4244159.37</v>
      </c>
      <c r="Q1080" s="4">
        <v>16426944.369999999</v>
      </c>
      <c r="R1080" s="4"/>
      <c r="S1080" s="4"/>
    </row>
    <row r="1081" spans="1:19" hidden="1" x14ac:dyDescent="0.25">
      <c r="A1081" s="31" t="s">
        <v>191</v>
      </c>
      <c r="B1081" s="6" t="s">
        <v>645</v>
      </c>
      <c r="C1081" s="4">
        <f t="shared" si="80"/>
        <v>24172115.489999998</v>
      </c>
      <c r="D1081" s="4">
        <f t="shared" si="81"/>
        <v>506445.35000000003</v>
      </c>
      <c r="E1081" s="4"/>
      <c r="F1081" s="4"/>
      <c r="G1081" s="4"/>
      <c r="H1081" s="4"/>
      <c r="I1081" s="4"/>
      <c r="J1081" s="4">
        <v>3002581.31</v>
      </c>
      <c r="K1081" s="4"/>
      <c r="L1081" s="1"/>
      <c r="M1081" s="4"/>
      <c r="N1081" s="5"/>
      <c r="O1081" s="4"/>
      <c r="P1081" s="4">
        <v>4236144.46</v>
      </c>
      <c r="Q1081" s="4">
        <v>16426944.369999999</v>
      </c>
      <c r="R1081" s="4"/>
      <c r="S1081" s="4"/>
    </row>
    <row r="1082" spans="1:19" hidden="1" x14ac:dyDescent="0.25">
      <c r="A1082" s="31" t="s">
        <v>193</v>
      </c>
      <c r="B1082" s="6" t="s">
        <v>647</v>
      </c>
      <c r="C1082" s="4">
        <f t="shared" si="80"/>
        <v>31920109.059999999</v>
      </c>
      <c r="D1082" s="4">
        <f t="shared" si="81"/>
        <v>668778.48</v>
      </c>
      <c r="E1082" s="4"/>
      <c r="F1082" s="4"/>
      <c r="G1082" s="4"/>
      <c r="H1082" s="4"/>
      <c r="I1082" s="4"/>
      <c r="J1082" s="4">
        <v>2989829.11</v>
      </c>
      <c r="K1082" s="4"/>
      <c r="L1082" s="1"/>
      <c r="M1082" s="4"/>
      <c r="N1082" s="5" t="s">
        <v>1741</v>
      </c>
      <c r="O1082" s="4">
        <v>7718636.21</v>
      </c>
      <c r="P1082" s="4">
        <v>4115920.8899999997</v>
      </c>
      <c r="Q1082" s="4">
        <v>16426944.369999999</v>
      </c>
      <c r="R1082" s="4"/>
      <c r="S1082" s="4"/>
    </row>
    <row r="1083" spans="1:19" hidden="1" x14ac:dyDescent="0.25">
      <c r="A1083" s="31" t="s">
        <v>195</v>
      </c>
      <c r="B1083" s="6" t="s">
        <v>649</v>
      </c>
      <c r="C1083" s="4">
        <f t="shared" si="80"/>
        <v>26522720.710000001</v>
      </c>
      <c r="D1083" s="4">
        <f t="shared" si="81"/>
        <v>555694.37</v>
      </c>
      <c r="E1083" s="4"/>
      <c r="F1083" s="4"/>
      <c r="G1083" s="4"/>
      <c r="H1083" s="4">
        <v>4600001.41</v>
      </c>
      <c r="I1083" s="4">
        <v>1932548.06</v>
      </c>
      <c r="J1083" s="4">
        <v>3007532.5</v>
      </c>
      <c r="K1083" s="4"/>
      <c r="L1083" s="1"/>
      <c r="M1083" s="4"/>
      <c r="N1083" s="5"/>
      <c r="O1083" s="4"/>
      <c r="P1083" s="4"/>
      <c r="Q1083" s="4">
        <v>16426944.369999999</v>
      </c>
      <c r="R1083" s="4"/>
      <c r="S1083" s="4"/>
    </row>
    <row r="1084" spans="1:19" hidden="1" x14ac:dyDescent="0.25">
      <c r="A1084" s="31" t="s">
        <v>197</v>
      </c>
      <c r="B1084" s="6" t="s">
        <v>651</v>
      </c>
      <c r="C1084" s="4">
        <f t="shared" si="80"/>
        <v>36483311.369999997</v>
      </c>
      <c r="D1084" s="4">
        <f t="shared" si="81"/>
        <v>764385.03</v>
      </c>
      <c r="E1084" s="4"/>
      <c r="F1084" s="4"/>
      <c r="G1084" s="4"/>
      <c r="H1084" s="4"/>
      <c r="I1084" s="4"/>
      <c r="J1084" s="4"/>
      <c r="K1084" s="4"/>
      <c r="L1084" s="1">
        <v>6</v>
      </c>
      <c r="M1084" s="4">
        <v>35718926.339999996</v>
      </c>
      <c r="N1084" s="5"/>
      <c r="O1084" s="4"/>
      <c r="P1084" s="4"/>
      <c r="Q1084" s="4"/>
      <c r="R1084" s="4"/>
      <c r="S1084" s="4"/>
    </row>
    <row r="1085" spans="1:19" hidden="1" x14ac:dyDescent="0.25">
      <c r="A1085" s="31" t="s">
        <v>199</v>
      </c>
      <c r="B1085" s="6" t="s">
        <v>653</v>
      </c>
      <c r="C1085" s="4">
        <f t="shared" si="80"/>
        <v>9026181.1199999992</v>
      </c>
      <c r="D1085" s="4">
        <f t="shared" si="81"/>
        <v>189113.26</v>
      </c>
      <c r="E1085" s="4"/>
      <c r="F1085" s="4"/>
      <c r="G1085" s="4"/>
      <c r="H1085" s="4"/>
      <c r="I1085" s="4"/>
      <c r="J1085" s="4"/>
      <c r="K1085" s="4"/>
      <c r="L1085" s="1"/>
      <c r="M1085" s="4"/>
      <c r="N1085" s="5" t="s">
        <v>1740</v>
      </c>
      <c r="O1085" s="4">
        <v>8837067.8599999994</v>
      </c>
      <c r="P1085" s="4"/>
      <c r="Q1085" s="4"/>
      <c r="R1085" s="4"/>
      <c r="S1085" s="4"/>
    </row>
    <row r="1086" spans="1:19" hidden="1" x14ac:dyDescent="0.25">
      <c r="A1086" s="31" t="s">
        <v>201</v>
      </c>
      <c r="B1086" s="6" t="s">
        <v>655</v>
      </c>
      <c r="C1086" s="4">
        <f t="shared" si="80"/>
        <v>18380165.399999999</v>
      </c>
      <c r="D1086" s="4">
        <f t="shared" si="81"/>
        <v>385094.52</v>
      </c>
      <c r="E1086" s="4"/>
      <c r="F1086" s="4"/>
      <c r="G1086" s="4"/>
      <c r="H1086" s="4"/>
      <c r="I1086" s="4"/>
      <c r="J1086" s="4"/>
      <c r="K1086" s="4"/>
      <c r="L1086" s="1"/>
      <c r="M1086" s="4"/>
      <c r="N1086" s="5" t="s">
        <v>1740</v>
      </c>
      <c r="O1086" s="4">
        <v>7850506.8399999999</v>
      </c>
      <c r="P1086" s="4"/>
      <c r="Q1086" s="4">
        <v>10144564.039999999</v>
      </c>
      <c r="R1086" s="4"/>
      <c r="S1086" s="4"/>
    </row>
    <row r="1087" spans="1:19" hidden="1" x14ac:dyDescent="0.25">
      <c r="A1087" s="31" t="s">
        <v>203</v>
      </c>
      <c r="B1087" s="6" t="s">
        <v>677</v>
      </c>
      <c r="C1087" s="4">
        <f t="shared" si="80"/>
        <v>25862151.670000002</v>
      </c>
      <c r="D1087" s="4">
        <f t="shared" si="81"/>
        <v>541854.37</v>
      </c>
      <c r="E1087" s="4"/>
      <c r="F1087" s="4"/>
      <c r="G1087" s="4"/>
      <c r="H1087" s="4"/>
      <c r="I1087" s="4"/>
      <c r="J1087" s="4"/>
      <c r="K1087" s="4"/>
      <c r="L1087" s="1"/>
      <c r="M1087" s="4"/>
      <c r="N1087" s="5" t="s">
        <v>1740</v>
      </c>
      <c r="O1087" s="4">
        <v>11185922.720000001</v>
      </c>
      <c r="P1087" s="4"/>
      <c r="Q1087" s="4">
        <v>14134374.58</v>
      </c>
      <c r="R1087" s="4"/>
      <c r="S1087" s="4"/>
    </row>
    <row r="1088" spans="1:19" hidden="1" x14ac:dyDescent="0.25">
      <c r="A1088" s="31" t="s">
        <v>205</v>
      </c>
      <c r="B1088" s="6" t="s">
        <v>685</v>
      </c>
      <c r="C1088" s="4">
        <f t="shared" si="80"/>
        <v>19485724.859999999</v>
      </c>
      <c r="D1088" s="4">
        <f t="shared" si="81"/>
        <v>408257.8</v>
      </c>
      <c r="E1088" s="4"/>
      <c r="F1088" s="4"/>
      <c r="G1088" s="4">
        <v>4038631.96</v>
      </c>
      <c r="H1088" s="4">
        <v>5308614.6500000004</v>
      </c>
      <c r="I1088" s="4"/>
      <c r="J1088" s="4"/>
      <c r="K1088" s="4"/>
      <c r="L1088" s="1"/>
      <c r="M1088" s="4"/>
      <c r="N1088" s="5" t="s">
        <v>1740</v>
      </c>
      <c r="O1088" s="4">
        <v>9730220.4499999993</v>
      </c>
      <c r="P1088" s="4"/>
      <c r="Q1088" s="4"/>
      <c r="R1088" s="4"/>
      <c r="S1088" s="4"/>
    </row>
    <row r="1089" spans="1:19" hidden="1" x14ac:dyDescent="0.25">
      <c r="A1089" s="31" t="s">
        <v>207</v>
      </c>
      <c r="B1089" s="6" t="s">
        <v>687</v>
      </c>
      <c r="C1089" s="4">
        <f t="shared" si="80"/>
        <v>9082996.75</v>
      </c>
      <c r="D1089" s="4">
        <f t="shared" si="81"/>
        <v>190303.64</v>
      </c>
      <c r="E1089" s="4"/>
      <c r="F1089" s="4"/>
      <c r="G1089" s="4"/>
      <c r="H1089" s="4"/>
      <c r="I1089" s="4"/>
      <c r="J1089" s="4"/>
      <c r="K1089" s="4"/>
      <c r="L1089" s="1"/>
      <c r="M1089" s="4"/>
      <c r="N1089" s="5" t="s">
        <v>1740</v>
      </c>
      <c r="O1089" s="4">
        <v>8892693.1099999994</v>
      </c>
      <c r="P1089" s="4"/>
      <c r="Q1089" s="4"/>
      <c r="R1089" s="4"/>
      <c r="S1089" s="4"/>
    </row>
    <row r="1090" spans="1:19" hidden="1" x14ac:dyDescent="0.25">
      <c r="A1090" s="31" t="s">
        <v>209</v>
      </c>
      <c r="B1090" s="6" t="s">
        <v>689</v>
      </c>
      <c r="C1090" s="4">
        <f t="shared" si="80"/>
        <v>23815943.84</v>
      </c>
      <c r="D1090" s="4">
        <f t="shared" si="81"/>
        <v>498982.97000000003</v>
      </c>
      <c r="E1090" s="4"/>
      <c r="F1090" s="4"/>
      <c r="G1090" s="4">
        <v>4768118.62</v>
      </c>
      <c r="H1090" s="4">
        <v>3146608.32</v>
      </c>
      <c r="I1090" s="4">
        <v>1374004.76</v>
      </c>
      <c r="J1090" s="4"/>
      <c r="K1090" s="4"/>
      <c r="L1090" s="1"/>
      <c r="M1090" s="4"/>
      <c r="N1090" s="5"/>
      <c r="O1090" s="4"/>
      <c r="P1090" s="4">
        <v>3340333.9499999997</v>
      </c>
      <c r="Q1090" s="4">
        <v>10687895.220000001</v>
      </c>
      <c r="R1090" s="4"/>
      <c r="S1090" s="4"/>
    </row>
    <row r="1091" spans="1:19" hidden="1" x14ac:dyDescent="0.25">
      <c r="A1091" s="31" t="s">
        <v>211</v>
      </c>
      <c r="B1091" s="6" t="s">
        <v>691</v>
      </c>
      <c r="C1091" s="4">
        <f t="shared" si="80"/>
        <v>8392516.8399999999</v>
      </c>
      <c r="D1091" s="4">
        <f t="shared" si="81"/>
        <v>175836.95</v>
      </c>
      <c r="E1091" s="4"/>
      <c r="F1091" s="4"/>
      <c r="G1091" s="4">
        <v>1977931.5</v>
      </c>
      <c r="H1091" s="4"/>
      <c r="I1091" s="4"/>
      <c r="J1091" s="4"/>
      <c r="K1091" s="4"/>
      <c r="L1091" s="1"/>
      <c r="M1091" s="4"/>
      <c r="N1091" s="5"/>
      <c r="O1091" s="4"/>
      <c r="P1091" s="4"/>
      <c r="Q1091" s="4"/>
      <c r="R1091" s="4">
        <v>6238748.3820000002</v>
      </c>
      <c r="S1091" s="4"/>
    </row>
    <row r="1092" spans="1:19" hidden="1" x14ac:dyDescent="0.25">
      <c r="A1092" s="31" t="s">
        <v>213</v>
      </c>
      <c r="B1092" s="6" t="s">
        <v>695</v>
      </c>
      <c r="C1092" s="4">
        <f t="shared" si="80"/>
        <v>23197438.039999999</v>
      </c>
      <c r="D1092" s="4">
        <f t="shared" si="81"/>
        <v>486024.26</v>
      </c>
      <c r="E1092" s="4"/>
      <c r="F1092" s="4"/>
      <c r="G1092" s="4">
        <v>6870179</v>
      </c>
      <c r="H1092" s="4"/>
      <c r="I1092" s="4"/>
      <c r="J1092" s="4">
        <v>2581029.89</v>
      </c>
      <c r="K1092" s="4"/>
      <c r="L1092" s="1"/>
      <c r="M1092" s="4"/>
      <c r="N1092" s="5"/>
      <c r="O1092" s="4"/>
      <c r="P1092" s="4"/>
      <c r="Q1092" s="4"/>
      <c r="R1092" s="4">
        <v>13260204.890000001</v>
      </c>
      <c r="S1092" s="4"/>
    </row>
    <row r="1093" spans="1:19" hidden="1" x14ac:dyDescent="0.25">
      <c r="A1093" s="31" t="s">
        <v>215</v>
      </c>
      <c r="B1093" s="6" t="s">
        <v>697</v>
      </c>
      <c r="C1093" s="4">
        <f t="shared" si="80"/>
        <v>32455644.75</v>
      </c>
      <c r="D1093" s="4">
        <f t="shared" si="81"/>
        <v>679998.83</v>
      </c>
      <c r="E1093" s="4"/>
      <c r="F1093" s="4"/>
      <c r="G1093" s="4">
        <v>6400937.8700000001</v>
      </c>
      <c r="H1093" s="4"/>
      <c r="I1093" s="4"/>
      <c r="J1093" s="4">
        <v>2539425.0299999998</v>
      </c>
      <c r="K1093" s="4"/>
      <c r="L1093" s="1"/>
      <c r="M1093" s="4"/>
      <c r="N1093" s="5"/>
      <c r="O1093" s="4"/>
      <c r="P1093" s="4"/>
      <c r="Q1093" s="4"/>
      <c r="R1093" s="4">
        <v>22835283.02</v>
      </c>
      <c r="S1093" s="4"/>
    </row>
    <row r="1094" spans="1:19" hidden="1" x14ac:dyDescent="0.25">
      <c r="A1094" s="31" t="s">
        <v>217</v>
      </c>
      <c r="B1094" s="6" t="s">
        <v>705</v>
      </c>
      <c r="C1094" s="4">
        <f t="shared" si="80"/>
        <v>27613167.129999999</v>
      </c>
      <c r="D1094" s="4">
        <f t="shared" si="81"/>
        <v>578541</v>
      </c>
      <c r="E1094" s="4"/>
      <c r="F1094" s="4">
        <v>3293622.7199999997</v>
      </c>
      <c r="G1094" s="4">
        <v>6936729.6699999999</v>
      </c>
      <c r="H1094" s="4"/>
      <c r="I1094" s="4"/>
      <c r="J1094" s="4"/>
      <c r="K1094" s="4"/>
      <c r="L1094" s="1"/>
      <c r="M1094" s="4"/>
      <c r="N1094" s="5"/>
      <c r="O1094" s="4"/>
      <c r="P1094" s="4">
        <v>4566073.96</v>
      </c>
      <c r="Q1094" s="4">
        <v>12238199.779999999</v>
      </c>
      <c r="R1094" s="4"/>
      <c r="S1094" s="4"/>
    </row>
    <row r="1095" spans="1:19" hidden="1" x14ac:dyDescent="0.25">
      <c r="A1095" s="31" t="s">
        <v>219</v>
      </c>
      <c r="B1095" s="6" t="s">
        <v>715</v>
      </c>
      <c r="C1095" s="4">
        <f t="shared" si="80"/>
        <v>27336259.760000002</v>
      </c>
      <c r="D1095" s="4">
        <f t="shared" si="81"/>
        <v>572739.34</v>
      </c>
      <c r="E1095" s="4"/>
      <c r="F1095" s="4"/>
      <c r="G1095" s="4">
        <v>4881123.71</v>
      </c>
      <c r="H1095" s="4">
        <v>3387672.77</v>
      </c>
      <c r="I1095" s="4"/>
      <c r="J1095" s="4">
        <v>1833769.71</v>
      </c>
      <c r="K1095" s="4"/>
      <c r="L1095" s="1"/>
      <c r="M1095" s="4"/>
      <c r="N1095" s="5"/>
      <c r="O1095" s="4"/>
      <c r="P1095" s="4"/>
      <c r="Q1095" s="4"/>
      <c r="R1095" s="4">
        <v>16660954.23</v>
      </c>
      <c r="S1095" s="4"/>
    </row>
    <row r="1096" spans="1:19" hidden="1" x14ac:dyDescent="0.25">
      <c r="A1096" s="31" t="s">
        <v>221</v>
      </c>
      <c r="B1096" s="6" t="s">
        <v>719</v>
      </c>
      <c r="C1096" s="4">
        <f t="shared" si="80"/>
        <v>25952674.260000002</v>
      </c>
      <c r="D1096" s="4">
        <f t="shared" si="81"/>
        <v>543750.96</v>
      </c>
      <c r="E1096" s="4"/>
      <c r="F1096" s="4"/>
      <c r="G1096" s="4"/>
      <c r="H1096" s="4"/>
      <c r="I1096" s="4"/>
      <c r="J1096" s="4"/>
      <c r="K1096" s="4"/>
      <c r="L1096" s="1">
        <v>6</v>
      </c>
      <c r="M1096" s="4">
        <v>25408923.299999997</v>
      </c>
      <c r="N1096" s="5"/>
      <c r="O1096" s="4"/>
      <c r="P1096" s="4"/>
      <c r="Q1096" s="4"/>
      <c r="R1096" s="4"/>
      <c r="S1096" s="4"/>
    </row>
    <row r="1097" spans="1:19" hidden="1" x14ac:dyDescent="0.25">
      <c r="A1097" s="31" t="s">
        <v>223</v>
      </c>
      <c r="B1097" s="7" t="s">
        <v>721</v>
      </c>
      <c r="C1097" s="4">
        <f t="shared" si="80"/>
        <v>12944120.890000001</v>
      </c>
      <c r="D1097" s="4">
        <f t="shared" si="81"/>
        <v>271200.5</v>
      </c>
      <c r="E1097" s="4"/>
      <c r="F1097" s="4"/>
      <c r="G1097" s="4"/>
      <c r="H1097" s="4"/>
      <c r="I1097" s="4"/>
      <c r="J1097" s="4"/>
      <c r="K1097" s="4"/>
      <c r="L1097" s="1"/>
      <c r="M1097" s="4"/>
      <c r="N1097" s="5" t="s">
        <v>1740</v>
      </c>
      <c r="O1097" s="4">
        <v>8200001.3300000001</v>
      </c>
      <c r="P1097" s="4"/>
      <c r="Q1097" s="4">
        <v>4472919.0599999996</v>
      </c>
      <c r="R1097" s="4"/>
      <c r="S1097" s="4"/>
    </row>
    <row r="1098" spans="1:19" ht="15" hidden="1" customHeight="1" x14ac:dyDescent="0.25">
      <c r="A1098" s="50" t="s">
        <v>2038</v>
      </c>
      <c r="B1098" s="51"/>
      <c r="C1098" s="2">
        <f t="shared" ref="C1098:M1098" si="82">SUM(C1064:C1097)</f>
        <v>853222802.73999989</v>
      </c>
      <c r="D1098" s="2">
        <f t="shared" si="82"/>
        <v>17876412.91</v>
      </c>
      <c r="E1098" s="2">
        <f t="shared" si="82"/>
        <v>0</v>
      </c>
      <c r="F1098" s="2">
        <f t="shared" si="82"/>
        <v>16916342.029999997</v>
      </c>
      <c r="G1098" s="2">
        <f t="shared" si="82"/>
        <v>52870792.280000001</v>
      </c>
      <c r="H1098" s="2">
        <f t="shared" si="82"/>
        <v>27777420.955599997</v>
      </c>
      <c r="I1098" s="2">
        <f t="shared" si="82"/>
        <v>4626419.32</v>
      </c>
      <c r="J1098" s="2">
        <f t="shared" si="82"/>
        <v>32560226.010000002</v>
      </c>
      <c r="K1098" s="2">
        <f t="shared" si="82"/>
        <v>0</v>
      </c>
      <c r="L1098" s="17">
        <f t="shared" si="82"/>
        <v>12</v>
      </c>
      <c r="M1098" s="2">
        <f t="shared" si="82"/>
        <v>61127849.639999993</v>
      </c>
      <c r="N1098" s="2" t="s">
        <v>1742</v>
      </c>
      <c r="O1098" s="2">
        <f>SUM(O1064:O1097)</f>
        <v>228963576.62999997</v>
      </c>
      <c r="P1098" s="2">
        <f>SUM(P1064:P1097)</f>
        <v>34818098.390000001</v>
      </c>
      <c r="Q1098" s="2">
        <f>SUM(Q1064:Q1097)</f>
        <v>249067092.82000002</v>
      </c>
      <c r="R1098" s="2">
        <f>SUM(R1064:R1097)</f>
        <v>126618571.7297</v>
      </c>
      <c r="S1098" s="2">
        <f>SUM(S1064:S1097)</f>
        <v>0</v>
      </c>
    </row>
    <row r="1099" spans="1:19" ht="15" hidden="1" customHeight="1" x14ac:dyDescent="0.25">
      <c r="A1099" s="52" t="s">
        <v>1807</v>
      </c>
      <c r="B1099" s="53"/>
      <c r="C1099" s="54"/>
      <c r="D1099" s="2"/>
      <c r="E1099" s="2"/>
      <c r="F1099" s="2"/>
      <c r="G1099" s="2"/>
      <c r="H1099" s="2"/>
      <c r="I1099" s="2"/>
      <c r="J1099" s="2"/>
      <c r="K1099" s="2"/>
      <c r="L1099" s="17"/>
      <c r="M1099" s="2"/>
      <c r="N1099" s="3"/>
      <c r="O1099" s="2"/>
      <c r="P1099" s="2"/>
      <c r="Q1099" s="2"/>
      <c r="R1099" s="2"/>
      <c r="S1099" s="2"/>
    </row>
    <row r="1100" spans="1:19" hidden="1" x14ac:dyDescent="0.25">
      <c r="A1100" s="31" t="s">
        <v>225</v>
      </c>
      <c r="B1100" s="6" t="s">
        <v>745</v>
      </c>
      <c r="C1100" s="4">
        <f>ROUNDUP(SUM(D1100+E1100+F1100+G1100+H1100+I1100+J1100+K1100+M1100+O1100+P1100+Q1100+R1100+S1100),2)</f>
        <v>54106916.490000002</v>
      </c>
      <c r="D1100" s="4">
        <f>ROUNDUP(SUM(F1100+G1100+H1100+I1100+J1100+K1100+M1100+O1100+P1100+Q1100+R1100+S1100)*0.0214,2)</f>
        <v>1133628.3700000001</v>
      </c>
      <c r="E1100" s="4"/>
      <c r="F1100" s="4">
        <v>7127504.8799999999</v>
      </c>
      <c r="G1100" s="4">
        <v>9453559.25</v>
      </c>
      <c r="H1100" s="4">
        <v>5554420.6799999997</v>
      </c>
      <c r="I1100" s="4">
        <v>2333514.8099999996</v>
      </c>
      <c r="J1100" s="4"/>
      <c r="K1100" s="4"/>
      <c r="L1100" s="1"/>
      <c r="M1100" s="4"/>
      <c r="N1100" s="5" t="s">
        <v>1741</v>
      </c>
      <c r="O1100" s="4">
        <v>17941178.030000001</v>
      </c>
      <c r="P1100" s="4">
        <v>10563110.470000001</v>
      </c>
      <c r="Q1100" s="4"/>
      <c r="R1100" s="4"/>
      <c r="S1100" s="4"/>
    </row>
    <row r="1101" spans="1:19" ht="33" hidden="1" customHeight="1" x14ac:dyDescent="0.25">
      <c r="A1101" s="50" t="s">
        <v>2039</v>
      </c>
      <c r="B1101" s="51"/>
      <c r="C1101" s="2">
        <f>SUM(C1100)</f>
        <v>54106916.490000002</v>
      </c>
      <c r="D1101" s="2">
        <f t="shared" ref="D1101:S1101" si="83">SUM(D1100)</f>
        <v>1133628.3700000001</v>
      </c>
      <c r="E1101" s="2">
        <f t="shared" si="83"/>
        <v>0</v>
      </c>
      <c r="F1101" s="2">
        <f t="shared" si="83"/>
        <v>7127504.8799999999</v>
      </c>
      <c r="G1101" s="2">
        <f t="shared" si="83"/>
        <v>9453559.25</v>
      </c>
      <c r="H1101" s="2">
        <f t="shared" si="83"/>
        <v>5554420.6799999997</v>
      </c>
      <c r="I1101" s="2">
        <f t="shared" si="83"/>
        <v>2333514.8099999996</v>
      </c>
      <c r="J1101" s="2">
        <f t="shared" si="83"/>
        <v>0</v>
      </c>
      <c r="K1101" s="2">
        <f t="shared" si="83"/>
        <v>0</v>
      </c>
      <c r="L1101" s="17">
        <f t="shared" si="83"/>
        <v>0</v>
      </c>
      <c r="M1101" s="2">
        <f t="shared" si="83"/>
        <v>0</v>
      </c>
      <c r="N1101" s="2" t="s">
        <v>1742</v>
      </c>
      <c r="O1101" s="2">
        <f t="shared" si="83"/>
        <v>17941178.030000001</v>
      </c>
      <c r="P1101" s="2">
        <f t="shared" si="83"/>
        <v>10563110.470000001</v>
      </c>
      <c r="Q1101" s="2">
        <f t="shared" si="83"/>
        <v>0</v>
      </c>
      <c r="R1101" s="2">
        <f t="shared" si="83"/>
        <v>0</v>
      </c>
      <c r="S1101" s="2">
        <f t="shared" si="83"/>
        <v>0</v>
      </c>
    </row>
    <row r="1102" spans="1:19" ht="15" hidden="1" customHeight="1" x14ac:dyDescent="0.25">
      <c r="A1102" s="52" t="s">
        <v>2015</v>
      </c>
      <c r="B1102" s="53"/>
      <c r="C1102" s="54"/>
      <c r="D1102" s="2"/>
      <c r="E1102" s="2"/>
      <c r="F1102" s="2"/>
      <c r="G1102" s="2"/>
      <c r="H1102" s="2"/>
      <c r="I1102" s="2"/>
      <c r="J1102" s="2"/>
      <c r="K1102" s="2"/>
      <c r="L1102" s="17"/>
      <c r="M1102" s="2"/>
      <c r="N1102" s="3"/>
      <c r="O1102" s="2"/>
      <c r="P1102" s="2"/>
      <c r="Q1102" s="2"/>
      <c r="R1102" s="2"/>
      <c r="S1102" s="2"/>
    </row>
    <row r="1103" spans="1:19" hidden="1" x14ac:dyDescent="0.25">
      <c r="A1103" s="31" t="s">
        <v>227</v>
      </c>
      <c r="B1103" s="6" t="s">
        <v>749</v>
      </c>
      <c r="C1103" s="4">
        <f t="shared" ref="C1103:C1129" si="84">ROUNDUP(SUM(D1103+E1103+F1103+G1103+H1103+I1103+J1103+K1103+M1103+O1103+P1103+Q1103+R1103+S1103),2)</f>
        <v>29992732.059999999</v>
      </c>
      <c r="D1103" s="4">
        <f t="shared" ref="D1103:D1129" si="85">ROUNDUP(SUM(F1103+G1103+H1103+I1103+J1103+K1103+M1103+O1103+P1103+Q1103+R1103+S1103)*0.0214,2)</f>
        <v>628396.78</v>
      </c>
      <c r="E1103" s="4"/>
      <c r="F1103" s="4"/>
      <c r="G1103" s="4">
        <v>3221932.09</v>
      </c>
      <c r="H1103" s="4"/>
      <c r="I1103" s="4"/>
      <c r="J1103" s="4"/>
      <c r="K1103" s="4"/>
      <c r="L1103" s="1"/>
      <c r="M1103" s="4"/>
      <c r="N1103" s="5" t="s">
        <v>1741</v>
      </c>
      <c r="O1103" s="4">
        <v>7852944.9500000002</v>
      </c>
      <c r="P1103" s="4"/>
      <c r="Q1103" s="4">
        <v>18289458.239999998</v>
      </c>
      <c r="R1103" s="4"/>
      <c r="S1103" s="4"/>
    </row>
    <row r="1104" spans="1:19" hidden="1" x14ac:dyDescent="0.25">
      <c r="A1104" s="31" t="s">
        <v>229</v>
      </c>
      <c r="B1104" s="6" t="s">
        <v>751</v>
      </c>
      <c r="C1104" s="4">
        <f t="shared" si="84"/>
        <v>30023254.93</v>
      </c>
      <c r="D1104" s="4">
        <f t="shared" si="85"/>
        <v>629036.28</v>
      </c>
      <c r="E1104" s="4"/>
      <c r="F1104" s="4"/>
      <c r="G1104" s="4">
        <v>3251815.46</v>
      </c>
      <c r="H1104" s="4"/>
      <c r="I1104" s="4"/>
      <c r="J1104" s="4"/>
      <c r="K1104" s="4"/>
      <c r="L1104" s="1"/>
      <c r="M1104" s="4"/>
      <c r="N1104" s="5" t="s">
        <v>1741</v>
      </c>
      <c r="O1104" s="4">
        <v>7852944.9500000002</v>
      </c>
      <c r="P1104" s="4"/>
      <c r="Q1104" s="4">
        <v>18289458.239999998</v>
      </c>
      <c r="R1104" s="4"/>
      <c r="S1104" s="4"/>
    </row>
    <row r="1105" spans="1:19" hidden="1" x14ac:dyDescent="0.25">
      <c r="A1105" s="31" t="s">
        <v>231</v>
      </c>
      <c r="B1105" s="6" t="s">
        <v>753</v>
      </c>
      <c r="C1105" s="4">
        <f t="shared" si="84"/>
        <v>32017144.890000001</v>
      </c>
      <c r="D1105" s="4">
        <f t="shared" si="85"/>
        <v>670811.54</v>
      </c>
      <c r="E1105" s="4"/>
      <c r="F1105" s="4">
        <v>2025939.24</v>
      </c>
      <c r="G1105" s="4">
        <v>3177990.92</v>
      </c>
      <c r="H1105" s="4"/>
      <c r="I1105" s="4"/>
      <c r="J1105" s="4"/>
      <c r="K1105" s="4"/>
      <c r="L1105" s="1"/>
      <c r="M1105" s="4"/>
      <c r="N1105" s="5" t="s">
        <v>1741</v>
      </c>
      <c r="O1105" s="4">
        <v>7852944.9500000002</v>
      </c>
      <c r="P1105" s="4"/>
      <c r="Q1105" s="4">
        <v>18289458.239999998</v>
      </c>
      <c r="R1105" s="4"/>
      <c r="S1105" s="4"/>
    </row>
    <row r="1106" spans="1:19" hidden="1" x14ac:dyDescent="0.25">
      <c r="A1106" s="31" t="s">
        <v>233</v>
      </c>
      <c r="B1106" s="6" t="s">
        <v>757</v>
      </c>
      <c r="C1106" s="4">
        <f t="shared" si="84"/>
        <v>7462369.0800000001</v>
      </c>
      <c r="D1106" s="4">
        <f t="shared" si="85"/>
        <v>156348.84</v>
      </c>
      <c r="E1106" s="4"/>
      <c r="F1106" s="4"/>
      <c r="G1106" s="4"/>
      <c r="H1106" s="4"/>
      <c r="I1106" s="4"/>
      <c r="J1106" s="4"/>
      <c r="K1106" s="4"/>
      <c r="L1106" s="1"/>
      <c r="M1106" s="4"/>
      <c r="N1106" s="5"/>
      <c r="O1106" s="4"/>
      <c r="P1106" s="4"/>
      <c r="Q1106" s="4">
        <v>7306020.2400000002</v>
      </c>
      <c r="R1106" s="4"/>
      <c r="S1106" s="4"/>
    </row>
    <row r="1107" spans="1:19" hidden="1" x14ac:dyDescent="0.25">
      <c r="A1107" s="31" t="s">
        <v>235</v>
      </c>
      <c r="B1107" s="6" t="s">
        <v>761</v>
      </c>
      <c r="C1107" s="4">
        <f t="shared" si="84"/>
        <v>12326456.51</v>
      </c>
      <c r="D1107" s="4">
        <f t="shared" si="85"/>
        <v>258259.42</v>
      </c>
      <c r="E1107" s="4"/>
      <c r="F1107" s="4"/>
      <c r="G1107" s="4"/>
      <c r="H1107" s="4"/>
      <c r="I1107" s="4"/>
      <c r="J1107" s="4">
        <v>1149850.21</v>
      </c>
      <c r="K1107" s="4"/>
      <c r="L1107" s="1"/>
      <c r="M1107" s="4"/>
      <c r="N1107" s="5"/>
      <c r="O1107" s="4"/>
      <c r="P1107" s="4">
        <v>3612326.64</v>
      </c>
      <c r="Q1107" s="4">
        <v>7306020.2400000002</v>
      </c>
      <c r="R1107" s="4"/>
      <c r="S1107" s="4"/>
    </row>
    <row r="1108" spans="1:19" hidden="1" x14ac:dyDescent="0.25">
      <c r="A1108" s="31" t="s">
        <v>237</v>
      </c>
      <c r="B1108" s="6" t="s">
        <v>770</v>
      </c>
      <c r="C1108" s="4">
        <f t="shared" si="84"/>
        <v>4161688.56</v>
      </c>
      <c r="D1108" s="4">
        <f t="shared" si="85"/>
        <v>87194.18</v>
      </c>
      <c r="E1108" s="4"/>
      <c r="F1108" s="4"/>
      <c r="G1108" s="4"/>
      <c r="H1108" s="4"/>
      <c r="I1108" s="4"/>
      <c r="J1108" s="4">
        <v>540054.15</v>
      </c>
      <c r="K1108" s="4"/>
      <c r="L1108" s="1"/>
      <c r="M1108" s="4"/>
      <c r="N1108" s="5"/>
      <c r="O1108" s="4"/>
      <c r="P1108" s="4"/>
      <c r="Q1108" s="4">
        <v>3534440.23</v>
      </c>
      <c r="R1108" s="4"/>
      <c r="S1108" s="4"/>
    </row>
    <row r="1109" spans="1:19" hidden="1" x14ac:dyDescent="0.25">
      <c r="A1109" s="31" t="s">
        <v>239</v>
      </c>
      <c r="B1109" s="6" t="s">
        <v>782</v>
      </c>
      <c r="C1109" s="4">
        <f t="shared" si="84"/>
        <v>16452546.75</v>
      </c>
      <c r="D1109" s="4">
        <f t="shared" si="85"/>
        <v>344707.76</v>
      </c>
      <c r="E1109" s="4"/>
      <c r="F1109" s="4">
        <v>4417689.5299999993</v>
      </c>
      <c r="G1109" s="4">
        <v>9304137.3200000003</v>
      </c>
      <c r="H1109" s="4"/>
      <c r="I1109" s="4"/>
      <c r="J1109" s="4"/>
      <c r="K1109" s="4"/>
      <c r="L1109" s="1"/>
      <c r="M1109" s="4"/>
      <c r="N1109" s="5" t="s">
        <v>1741</v>
      </c>
      <c r="O1109" s="4">
        <v>2386012.14</v>
      </c>
      <c r="P1109" s="4"/>
      <c r="Q1109" s="4"/>
      <c r="R1109" s="4"/>
      <c r="S1109" s="4"/>
    </row>
    <row r="1110" spans="1:19" hidden="1" x14ac:dyDescent="0.25">
      <c r="A1110" s="31" t="s">
        <v>241</v>
      </c>
      <c r="B1110" s="6" t="s">
        <v>784</v>
      </c>
      <c r="C1110" s="4">
        <f t="shared" si="84"/>
        <v>3858663.2</v>
      </c>
      <c r="D1110" s="4">
        <f t="shared" si="85"/>
        <v>80845.31</v>
      </c>
      <c r="E1110" s="4"/>
      <c r="F1110" s="4"/>
      <c r="G1110" s="4">
        <v>2687576.92</v>
      </c>
      <c r="H1110" s="4"/>
      <c r="I1110" s="4"/>
      <c r="J1110" s="4">
        <v>1090240.97</v>
      </c>
      <c r="K1110" s="4"/>
      <c r="L1110" s="1"/>
      <c r="M1110" s="4"/>
      <c r="N1110" s="5"/>
      <c r="O1110" s="4"/>
      <c r="P1110" s="4"/>
      <c r="Q1110" s="4"/>
      <c r="R1110" s="4"/>
      <c r="S1110" s="4"/>
    </row>
    <row r="1111" spans="1:19" hidden="1" x14ac:dyDescent="0.25">
      <c r="A1111" s="31" t="s">
        <v>243</v>
      </c>
      <c r="B1111" s="6" t="s">
        <v>786</v>
      </c>
      <c r="C1111" s="4">
        <f t="shared" si="84"/>
        <v>18564715.18</v>
      </c>
      <c r="D1111" s="4">
        <f t="shared" si="85"/>
        <v>388961.14</v>
      </c>
      <c r="E1111" s="4"/>
      <c r="F1111" s="4"/>
      <c r="G1111" s="4"/>
      <c r="H1111" s="4"/>
      <c r="I1111" s="4"/>
      <c r="J1111" s="4"/>
      <c r="K1111" s="4"/>
      <c r="L1111" s="1"/>
      <c r="M1111" s="4"/>
      <c r="N1111" s="5"/>
      <c r="O1111" s="4"/>
      <c r="P1111" s="4"/>
      <c r="Q1111" s="4">
        <v>18175754.039999999</v>
      </c>
      <c r="R1111" s="4"/>
      <c r="S1111" s="4"/>
    </row>
    <row r="1112" spans="1:19" hidden="1" x14ac:dyDescent="0.25">
      <c r="A1112" s="31" t="s">
        <v>245</v>
      </c>
      <c r="B1112" s="6" t="s">
        <v>788</v>
      </c>
      <c r="C1112" s="4">
        <f t="shared" si="84"/>
        <v>23840659.690000001</v>
      </c>
      <c r="D1112" s="4">
        <f t="shared" si="85"/>
        <v>499500.81</v>
      </c>
      <c r="E1112" s="4"/>
      <c r="F1112" s="4"/>
      <c r="G1112" s="4"/>
      <c r="H1112" s="4"/>
      <c r="I1112" s="4"/>
      <c r="J1112" s="4"/>
      <c r="K1112" s="4"/>
      <c r="L1112" s="1"/>
      <c r="M1112" s="4"/>
      <c r="N1112" s="5"/>
      <c r="O1112" s="4"/>
      <c r="P1112" s="4"/>
      <c r="Q1112" s="4">
        <v>23341158.879999999</v>
      </c>
      <c r="R1112" s="4"/>
      <c r="S1112" s="4"/>
    </row>
    <row r="1113" spans="1:19" hidden="1" x14ac:dyDescent="0.25">
      <c r="A1113" s="31" t="s">
        <v>247</v>
      </c>
      <c r="B1113" s="6" t="s">
        <v>790</v>
      </c>
      <c r="C1113" s="4">
        <f t="shared" si="84"/>
        <v>4640596.9800000004</v>
      </c>
      <c r="D1113" s="4">
        <f t="shared" si="85"/>
        <v>97228.099999999991</v>
      </c>
      <c r="E1113" s="4"/>
      <c r="F1113" s="4"/>
      <c r="G1113" s="4"/>
      <c r="H1113" s="4"/>
      <c r="I1113" s="4"/>
      <c r="J1113" s="4"/>
      <c r="K1113" s="4"/>
      <c r="L1113" s="1"/>
      <c r="M1113" s="4"/>
      <c r="N1113" s="5"/>
      <c r="O1113" s="4"/>
      <c r="P1113" s="4"/>
      <c r="Q1113" s="4">
        <v>4543368.88</v>
      </c>
      <c r="R1113" s="4"/>
      <c r="S1113" s="4"/>
    </row>
    <row r="1114" spans="1:19" hidden="1" x14ac:dyDescent="0.25">
      <c r="A1114" s="31" t="s">
        <v>249</v>
      </c>
      <c r="B1114" s="6" t="s">
        <v>794</v>
      </c>
      <c r="C1114" s="4">
        <f t="shared" si="84"/>
        <v>18564715.18</v>
      </c>
      <c r="D1114" s="4">
        <f t="shared" si="85"/>
        <v>388961.14</v>
      </c>
      <c r="E1114" s="4"/>
      <c r="F1114" s="4"/>
      <c r="G1114" s="4"/>
      <c r="H1114" s="4"/>
      <c r="I1114" s="4"/>
      <c r="J1114" s="4"/>
      <c r="K1114" s="4"/>
      <c r="L1114" s="1"/>
      <c r="M1114" s="4"/>
      <c r="N1114" s="5"/>
      <c r="O1114" s="4"/>
      <c r="P1114" s="4"/>
      <c r="Q1114" s="4">
        <v>18175754.039999999</v>
      </c>
      <c r="R1114" s="4"/>
      <c r="S1114" s="4"/>
    </row>
    <row r="1115" spans="1:19" hidden="1" x14ac:dyDescent="0.25">
      <c r="A1115" s="31" t="s">
        <v>251</v>
      </c>
      <c r="B1115" s="6" t="s">
        <v>800</v>
      </c>
      <c r="C1115" s="4">
        <f t="shared" si="84"/>
        <v>16669873.890000001</v>
      </c>
      <c r="D1115" s="4">
        <f t="shared" si="85"/>
        <v>349261.12</v>
      </c>
      <c r="E1115" s="4"/>
      <c r="F1115" s="4"/>
      <c r="G1115" s="4"/>
      <c r="H1115" s="4">
        <v>16320612.77</v>
      </c>
      <c r="I1115" s="4"/>
      <c r="J1115" s="4"/>
      <c r="K1115" s="4"/>
      <c r="L1115" s="1"/>
      <c r="M1115" s="4"/>
      <c r="N1115" s="5"/>
      <c r="O1115" s="4"/>
      <c r="P1115" s="4"/>
      <c r="Q1115" s="4"/>
      <c r="R1115" s="4"/>
      <c r="S1115" s="4"/>
    </row>
    <row r="1116" spans="1:19" hidden="1" x14ac:dyDescent="0.25">
      <c r="A1116" s="31" t="s">
        <v>253</v>
      </c>
      <c r="B1116" s="6" t="s">
        <v>806</v>
      </c>
      <c r="C1116" s="4">
        <f t="shared" si="84"/>
        <v>15838113.380000001</v>
      </c>
      <c r="D1116" s="4">
        <f t="shared" si="85"/>
        <v>331834.38</v>
      </c>
      <c r="E1116" s="4"/>
      <c r="F1116" s="4"/>
      <c r="G1116" s="4"/>
      <c r="H1116" s="4"/>
      <c r="I1116" s="4"/>
      <c r="J1116" s="4"/>
      <c r="K1116" s="4"/>
      <c r="L1116" s="1"/>
      <c r="M1116" s="4"/>
      <c r="N1116" s="5"/>
      <c r="O1116" s="4"/>
      <c r="P1116" s="4"/>
      <c r="Q1116" s="4"/>
      <c r="R1116" s="4">
        <v>15506279</v>
      </c>
      <c r="S1116" s="4"/>
    </row>
    <row r="1117" spans="1:19" hidden="1" x14ac:dyDescent="0.25">
      <c r="A1117" s="31" t="s">
        <v>255</v>
      </c>
      <c r="B1117" s="6" t="s">
        <v>808</v>
      </c>
      <c r="C1117" s="4">
        <f t="shared" si="84"/>
        <v>13497727.1</v>
      </c>
      <c r="D1117" s="4">
        <f t="shared" si="85"/>
        <v>282799.46000000002</v>
      </c>
      <c r="E1117" s="4"/>
      <c r="F1117" s="4"/>
      <c r="G1117" s="4"/>
      <c r="H1117" s="4"/>
      <c r="I1117" s="4"/>
      <c r="J1117" s="4"/>
      <c r="K1117" s="4"/>
      <c r="L1117" s="1"/>
      <c r="M1117" s="4"/>
      <c r="N1117" s="5"/>
      <c r="O1117" s="4"/>
      <c r="P1117" s="4"/>
      <c r="Q1117" s="4">
        <v>13214927.640000001</v>
      </c>
      <c r="R1117" s="4"/>
      <c r="S1117" s="4"/>
    </row>
    <row r="1118" spans="1:19" hidden="1" x14ac:dyDescent="0.25">
      <c r="A1118" s="31" t="s">
        <v>257</v>
      </c>
      <c r="B1118" s="6" t="s">
        <v>813</v>
      </c>
      <c r="C1118" s="4">
        <f t="shared" si="84"/>
        <v>2697714.64</v>
      </c>
      <c r="D1118" s="4">
        <f t="shared" si="85"/>
        <v>56521.54</v>
      </c>
      <c r="E1118" s="4"/>
      <c r="F1118" s="4"/>
      <c r="G1118" s="4"/>
      <c r="H1118" s="4"/>
      <c r="I1118" s="4"/>
      <c r="J1118" s="4"/>
      <c r="K1118" s="4"/>
      <c r="L1118" s="1"/>
      <c r="M1118" s="4"/>
      <c r="N1118" s="5"/>
      <c r="O1118" s="4"/>
      <c r="P1118" s="4">
        <v>2641193.1</v>
      </c>
      <c r="Q1118" s="4"/>
      <c r="R1118" s="4"/>
      <c r="S1118" s="4"/>
    </row>
    <row r="1119" spans="1:19" hidden="1" x14ac:dyDescent="0.25">
      <c r="A1119" s="31" t="s">
        <v>259</v>
      </c>
      <c r="B1119" s="6" t="s">
        <v>817</v>
      </c>
      <c r="C1119" s="4">
        <f t="shared" si="84"/>
        <v>2058226.58</v>
      </c>
      <c r="D1119" s="4">
        <f t="shared" si="85"/>
        <v>43123.22</v>
      </c>
      <c r="E1119" s="4"/>
      <c r="F1119" s="4"/>
      <c r="G1119" s="4"/>
      <c r="H1119" s="4"/>
      <c r="I1119" s="4"/>
      <c r="J1119" s="4"/>
      <c r="K1119" s="4"/>
      <c r="L1119" s="1"/>
      <c r="M1119" s="4"/>
      <c r="N1119" s="5" t="s">
        <v>1740</v>
      </c>
      <c r="O1119" s="4">
        <v>2015103.36</v>
      </c>
      <c r="P1119" s="4"/>
      <c r="Q1119" s="4"/>
      <c r="R1119" s="4"/>
      <c r="S1119" s="4"/>
    </row>
    <row r="1120" spans="1:19" hidden="1" x14ac:dyDescent="0.25">
      <c r="A1120" s="31" t="s">
        <v>261</v>
      </c>
      <c r="B1120" s="6" t="s">
        <v>821</v>
      </c>
      <c r="C1120" s="4">
        <f t="shared" si="84"/>
        <v>4303947.68</v>
      </c>
      <c r="D1120" s="4">
        <f t="shared" si="85"/>
        <v>90174.75</v>
      </c>
      <c r="E1120" s="4"/>
      <c r="F1120" s="4"/>
      <c r="G1120" s="4"/>
      <c r="H1120" s="4"/>
      <c r="I1120" s="4"/>
      <c r="J1120" s="4"/>
      <c r="K1120" s="4"/>
      <c r="L1120" s="1"/>
      <c r="M1120" s="4"/>
      <c r="N1120" s="5"/>
      <c r="O1120" s="4"/>
      <c r="P1120" s="4">
        <v>4213772.93</v>
      </c>
      <c r="Q1120" s="4"/>
      <c r="R1120" s="4"/>
      <c r="S1120" s="4"/>
    </row>
    <row r="1121" spans="1:19" hidden="1" x14ac:dyDescent="0.25">
      <c r="A1121" s="31" t="s">
        <v>263</v>
      </c>
      <c r="B1121" s="6" t="s">
        <v>827</v>
      </c>
      <c r="C1121" s="4">
        <f t="shared" si="84"/>
        <v>5930265.3200000003</v>
      </c>
      <c r="D1121" s="4">
        <f t="shared" si="85"/>
        <v>124248.76</v>
      </c>
      <c r="E1121" s="4"/>
      <c r="F1121" s="4"/>
      <c r="G1121" s="4"/>
      <c r="H1121" s="4"/>
      <c r="I1121" s="4"/>
      <c r="J1121" s="4"/>
      <c r="K1121" s="4"/>
      <c r="L1121" s="1"/>
      <c r="M1121" s="4"/>
      <c r="N1121" s="5" t="s">
        <v>1740</v>
      </c>
      <c r="O1121" s="4">
        <v>5806016.5599999996</v>
      </c>
      <c r="P1121" s="4"/>
      <c r="Q1121" s="4"/>
      <c r="R1121" s="4"/>
      <c r="S1121" s="4"/>
    </row>
    <row r="1122" spans="1:19" hidden="1" x14ac:dyDescent="0.25">
      <c r="A1122" s="31" t="s">
        <v>265</v>
      </c>
      <c r="B1122" s="6" t="s">
        <v>829</v>
      </c>
      <c r="C1122" s="4">
        <f t="shared" si="84"/>
        <v>4952607.6900000004</v>
      </c>
      <c r="D1122" s="4">
        <f t="shared" si="85"/>
        <v>103765.23</v>
      </c>
      <c r="E1122" s="4"/>
      <c r="F1122" s="4"/>
      <c r="G1122" s="4"/>
      <c r="H1122" s="4"/>
      <c r="I1122" s="4"/>
      <c r="J1122" s="4"/>
      <c r="K1122" s="4"/>
      <c r="L1122" s="1"/>
      <c r="M1122" s="4"/>
      <c r="N1122" s="5" t="s">
        <v>1740</v>
      </c>
      <c r="O1122" s="4">
        <v>4848842.46</v>
      </c>
      <c r="P1122" s="4"/>
      <c r="Q1122" s="4"/>
      <c r="R1122" s="4"/>
      <c r="S1122" s="4"/>
    </row>
    <row r="1123" spans="1:19" hidden="1" x14ac:dyDescent="0.25">
      <c r="A1123" s="31" t="s">
        <v>267</v>
      </c>
      <c r="B1123" s="6" t="s">
        <v>839</v>
      </c>
      <c r="C1123" s="4">
        <f t="shared" si="84"/>
        <v>10403208.92</v>
      </c>
      <c r="D1123" s="4">
        <f t="shared" si="85"/>
        <v>217964.24000000002</v>
      </c>
      <c r="E1123" s="4"/>
      <c r="F1123" s="4">
        <v>1185706.78</v>
      </c>
      <c r="G1123" s="4"/>
      <c r="H1123" s="4"/>
      <c r="I1123" s="4"/>
      <c r="J1123" s="4">
        <v>776230.71</v>
      </c>
      <c r="K1123" s="4"/>
      <c r="L1123" s="1"/>
      <c r="M1123" s="4"/>
      <c r="N1123" s="5" t="s">
        <v>1741</v>
      </c>
      <c r="O1123" s="4">
        <v>5907702.6799999997</v>
      </c>
      <c r="P1123" s="4">
        <v>2315604.5099999998</v>
      </c>
      <c r="Q1123" s="4"/>
      <c r="R1123" s="4"/>
      <c r="S1123" s="4"/>
    </row>
    <row r="1124" spans="1:19" hidden="1" x14ac:dyDescent="0.25">
      <c r="A1124" s="31" t="s">
        <v>268</v>
      </c>
      <c r="B1124" s="6" t="s">
        <v>841</v>
      </c>
      <c r="C1124" s="4">
        <f t="shared" si="84"/>
        <v>5973249.0800000001</v>
      </c>
      <c r="D1124" s="4">
        <f t="shared" si="85"/>
        <v>125149.34</v>
      </c>
      <c r="E1124" s="4"/>
      <c r="F1124" s="4"/>
      <c r="G1124" s="4"/>
      <c r="H1124" s="4"/>
      <c r="I1124" s="4"/>
      <c r="J1124" s="4"/>
      <c r="K1124" s="4"/>
      <c r="L1124" s="1"/>
      <c r="M1124" s="4"/>
      <c r="N1124" s="5" t="s">
        <v>1741</v>
      </c>
      <c r="O1124" s="4">
        <v>5848099.7400000002</v>
      </c>
      <c r="P1124" s="4"/>
      <c r="Q1124" s="4"/>
      <c r="R1124" s="4"/>
      <c r="S1124" s="4"/>
    </row>
    <row r="1125" spans="1:19" hidden="1" x14ac:dyDescent="0.25">
      <c r="A1125" s="31" t="s">
        <v>270</v>
      </c>
      <c r="B1125" s="6" t="s">
        <v>843</v>
      </c>
      <c r="C1125" s="4">
        <f t="shared" si="84"/>
        <v>9858665.1899999995</v>
      </c>
      <c r="D1125" s="4">
        <f t="shared" si="85"/>
        <v>206555.16</v>
      </c>
      <c r="E1125" s="4"/>
      <c r="F1125" s="4">
        <v>1144162.1399999999</v>
      </c>
      <c r="G1125" s="4">
        <v>1985610.75</v>
      </c>
      <c r="H1125" s="4"/>
      <c r="I1125" s="4"/>
      <c r="J1125" s="4">
        <v>749033.24</v>
      </c>
      <c r="K1125" s="4"/>
      <c r="L1125" s="1"/>
      <c r="M1125" s="4"/>
      <c r="N1125" s="5" t="s">
        <v>1741</v>
      </c>
      <c r="O1125" s="4">
        <v>5773303.9000000004</v>
      </c>
      <c r="P1125" s="4"/>
      <c r="Q1125" s="4"/>
      <c r="R1125" s="4"/>
      <c r="S1125" s="4"/>
    </row>
    <row r="1126" spans="1:19" hidden="1" x14ac:dyDescent="0.25">
      <c r="A1126" s="31" t="s">
        <v>272</v>
      </c>
      <c r="B1126" s="6" t="s">
        <v>847</v>
      </c>
      <c r="C1126" s="4">
        <f t="shared" si="84"/>
        <v>12570415.6</v>
      </c>
      <c r="D1126" s="4">
        <f t="shared" si="85"/>
        <v>263370.76</v>
      </c>
      <c r="E1126" s="4"/>
      <c r="F1126" s="4">
        <v>1185897.8600000001</v>
      </c>
      <c r="G1126" s="4">
        <v>2058040.08</v>
      </c>
      <c r="H1126" s="4"/>
      <c r="I1126" s="4"/>
      <c r="J1126" s="4">
        <v>776355.8</v>
      </c>
      <c r="K1126" s="4"/>
      <c r="L1126" s="1"/>
      <c r="M1126" s="4"/>
      <c r="N1126" s="5" t="s">
        <v>1741</v>
      </c>
      <c r="O1126" s="4">
        <v>5953281.3899999997</v>
      </c>
      <c r="P1126" s="4">
        <v>2333469.71</v>
      </c>
      <c r="Q1126" s="4"/>
      <c r="R1126" s="4"/>
      <c r="S1126" s="4"/>
    </row>
    <row r="1127" spans="1:19" hidden="1" x14ac:dyDescent="0.25">
      <c r="A1127" s="31" t="s">
        <v>274</v>
      </c>
      <c r="B1127" s="6" t="s">
        <v>857</v>
      </c>
      <c r="C1127" s="4">
        <f t="shared" si="84"/>
        <v>9424962.5199999996</v>
      </c>
      <c r="D1127" s="4">
        <f t="shared" si="85"/>
        <v>197468.38</v>
      </c>
      <c r="E1127" s="4"/>
      <c r="F1127" s="4"/>
      <c r="G1127" s="4"/>
      <c r="H1127" s="4"/>
      <c r="I1127" s="4"/>
      <c r="J1127" s="4"/>
      <c r="K1127" s="4"/>
      <c r="L1127" s="1"/>
      <c r="M1127" s="4"/>
      <c r="N1127" s="5" t="s">
        <v>1740</v>
      </c>
      <c r="O1127" s="4">
        <v>9227494.1400000006</v>
      </c>
      <c r="P1127" s="4"/>
      <c r="Q1127" s="4"/>
      <c r="R1127" s="4"/>
      <c r="S1127" s="4"/>
    </row>
    <row r="1128" spans="1:19" hidden="1" x14ac:dyDescent="0.25">
      <c r="A1128" s="31" t="s">
        <v>276</v>
      </c>
      <c r="B1128" s="6" t="s">
        <v>859</v>
      </c>
      <c r="C1128" s="4">
        <f t="shared" si="84"/>
        <v>9954557.3900000006</v>
      </c>
      <c r="D1128" s="4">
        <f t="shared" si="85"/>
        <v>208564.26</v>
      </c>
      <c r="E1128" s="4"/>
      <c r="F1128" s="4">
        <v>1230047.21</v>
      </c>
      <c r="G1128" s="4"/>
      <c r="H1128" s="4"/>
      <c r="I1128" s="4"/>
      <c r="J1128" s="4">
        <v>805258.47</v>
      </c>
      <c r="K1128" s="4"/>
      <c r="L1128" s="1"/>
      <c r="M1128" s="4"/>
      <c r="N1128" s="5"/>
      <c r="O1128" s="4"/>
      <c r="P1128" s="4">
        <v>2681245.5699999998</v>
      </c>
      <c r="Q1128" s="4">
        <v>5029441.88</v>
      </c>
      <c r="R1128" s="4"/>
      <c r="S1128" s="4"/>
    </row>
    <row r="1129" spans="1:19" hidden="1" x14ac:dyDescent="0.25">
      <c r="A1129" s="31" t="s">
        <v>278</v>
      </c>
      <c r="B1129" s="6" t="s">
        <v>863</v>
      </c>
      <c r="C1129" s="4">
        <f t="shared" si="84"/>
        <v>9745517.7400000002</v>
      </c>
      <c r="D1129" s="4">
        <f t="shared" si="85"/>
        <v>204184.54</v>
      </c>
      <c r="E1129" s="4"/>
      <c r="F1129" s="4">
        <v>1241310.83</v>
      </c>
      <c r="G1129" s="4"/>
      <c r="H1129" s="4"/>
      <c r="I1129" s="4"/>
      <c r="J1129" s="4">
        <v>812632.27</v>
      </c>
      <c r="K1129" s="4"/>
      <c r="L1129" s="1"/>
      <c r="M1129" s="4"/>
      <c r="N1129" s="5"/>
      <c r="O1129" s="4"/>
      <c r="P1129" s="4">
        <v>2679779.7000000002</v>
      </c>
      <c r="Q1129" s="4">
        <v>4807610.4000000004</v>
      </c>
      <c r="R1129" s="4"/>
      <c r="S1129" s="4"/>
    </row>
    <row r="1130" spans="1:19" ht="15" hidden="1" customHeight="1" x14ac:dyDescent="0.25">
      <c r="A1130" s="50" t="s">
        <v>2040</v>
      </c>
      <c r="B1130" s="51"/>
      <c r="C1130" s="2">
        <f t="shared" ref="C1130:M1130" si="86">SUM(C1103:C1129)</f>
        <v>335784595.72999996</v>
      </c>
      <c r="D1130" s="2">
        <f t="shared" si="86"/>
        <v>7035236.4400000004</v>
      </c>
      <c r="E1130" s="2">
        <f t="shared" si="86"/>
        <v>0</v>
      </c>
      <c r="F1130" s="2">
        <f t="shared" si="86"/>
        <v>12430753.589999998</v>
      </c>
      <c r="G1130" s="2">
        <f t="shared" si="86"/>
        <v>25687103.539999999</v>
      </c>
      <c r="H1130" s="2">
        <f t="shared" si="86"/>
        <v>16320612.77</v>
      </c>
      <c r="I1130" s="2">
        <f t="shared" si="86"/>
        <v>0</v>
      </c>
      <c r="J1130" s="2">
        <f t="shared" si="86"/>
        <v>6699655.8200000003</v>
      </c>
      <c r="K1130" s="2">
        <f t="shared" si="86"/>
        <v>0</v>
      </c>
      <c r="L1130" s="17">
        <f t="shared" si="86"/>
        <v>0</v>
      </c>
      <c r="M1130" s="2">
        <f t="shared" si="86"/>
        <v>0</v>
      </c>
      <c r="N1130" s="2" t="s">
        <v>1742</v>
      </c>
      <c r="O1130" s="2">
        <f>SUM(O1103:O1129)</f>
        <v>71324691.219999999</v>
      </c>
      <c r="P1130" s="2">
        <f>SUM(P1103:P1129)</f>
        <v>20477392.16</v>
      </c>
      <c r="Q1130" s="2">
        <f>SUM(Q1103:Q1129)</f>
        <v>160302871.18999997</v>
      </c>
      <c r="R1130" s="2">
        <f>SUM(R1103:R1129)</f>
        <v>15506279</v>
      </c>
      <c r="S1130" s="2">
        <f>SUM(S1103:S1129)</f>
        <v>0</v>
      </c>
    </row>
    <row r="1131" spans="1:19" ht="15" hidden="1" customHeight="1" x14ac:dyDescent="0.25">
      <c r="A1131" s="52" t="s">
        <v>1808</v>
      </c>
      <c r="B1131" s="53"/>
      <c r="C1131" s="54"/>
      <c r="D1131" s="2"/>
      <c r="E1131" s="2"/>
      <c r="F1131" s="2"/>
      <c r="G1131" s="2"/>
      <c r="H1131" s="2"/>
      <c r="I1131" s="2"/>
      <c r="J1131" s="2"/>
      <c r="K1131" s="2"/>
      <c r="L1131" s="17"/>
      <c r="M1131" s="2"/>
      <c r="N1131" s="3"/>
      <c r="O1131" s="2"/>
      <c r="P1131" s="2"/>
      <c r="Q1131" s="2"/>
      <c r="R1131" s="2"/>
      <c r="S1131" s="2"/>
    </row>
    <row r="1132" spans="1:19" hidden="1" x14ac:dyDescent="0.25">
      <c r="A1132" s="31" t="s">
        <v>280</v>
      </c>
      <c r="B1132" s="6" t="s">
        <v>873</v>
      </c>
      <c r="C1132" s="4">
        <f t="shared" ref="C1132:C1139" si="87">ROUNDUP(SUM(D1132+E1132+F1132+G1132+H1132+I1132+J1132+K1132+M1132+O1132+P1132+Q1132+R1132+S1132),2)</f>
        <v>3435663.91</v>
      </c>
      <c r="D1132" s="4">
        <f t="shared" ref="D1132:D1139" si="88">ROUNDUP(SUM(F1132+G1132+H1132+I1132+J1132+K1132+M1132+O1132+P1132+Q1132+R1132+S1132)*0.0214,2)</f>
        <v>71982.78</v>
      </c>
      <c r="E1132" s="4"/>
      <c r="F1132" s="4"/>
      <c r="G1132" s="4">
        <v>2361283.63</v>
      </c>
      <c r="H1132" s="4"/>
      <c r="I1132" s="4"/>
      <c r="J1132" s="4"/>
      <c r="K1132" s="4"/>
      <c r="L1132" s="1"/>
      <c r="M1132" s="4"/>
      <c r="N1132" s="5"/>
      <c r="O1132" s="4"/>
      <c r="P1132" s="4"/>
      <c r="Q1132" s="4"/>
      <c r="R1132" s="4"/>
      <c r="S1132" s="4">
        <v>1002397.5</v>
      </c>
    </row>
    <row r="1133" spans="1:19" hidden="1" x14ac:dyDescent="0.25">
      <c r="A1133" s="31" t="s">
        <v>282</v>
      </c>
      <c r="B1133" s="6" t="s">
        <v>879</v>
      </c>
      <c r="C1133" s="4">
        <f t="shared" si="87"/>
        <v>10255573.869999999</v>
      </c>
      <c r="D1133" s="4">
        <f t="shared" si="88"/>
        <v>214871.05000000002</v>
      </c>
      <c r="E1133" s="4"/>
      <c r="F1133" s="4">
        <v>856738.8</v>
      </c>
      <c r="G1133" s="4">
        <v>1486808.3</v>
      </c>
      <c r="H1133" s="4">
        <v>981184.35</v>
      </c>
      <c r="I1133" s="4">
        <v>428446.07</v>
      </c>
      <c r="J1133" s="4"/>
      <c r="K1133" s="4"/>
      <c r="L1133" s="1"/>
      <c r="M1133" s="4"/>
      <c r="N1133" s="5" t="s">
        <v>1741</v>
      </c>
      <c r="O1133" s="4">
        <v>6287525.2999999998</v>
      </c>
      <c r="P1133" s="4"/>
      <c r="Q1133" s="4"/>
      <c r="R1133" s="4"/>
      <c r="S1133" s="4"/>
    </row>
    <row r="1134" spans="1:19" hidden="1" x14ac:dyDescent="0.25">
      <c r="A1134" s="31" t="s">
        <v>284</v>
      </c>
      <c r="B1134" s="6" t="s">
        <v>881</v>
      </c>
      <c r="C1134" s="4">
        <f t="shared" si="87"/>
        <v>17695567.789999999</v>
      </c>
      <c r="D1134" s="4">
        <f t="shared" si="88"/>
        <v>370751.08</v>
      </c>
      <c r="E1134" s="4"/>
      <c r="F1134" s="4"/>
      <c r="G1134" s="4">
        <v>2991069.44</v>
      </c>
      <c r="H1134" s="4">
        <v>1973886.2899999998</v>
      </c>
      <c r="I1134" s="4">
        <v>861921.44</v>
      </c>
      <c r="J1134" s="4"/>
      <c r="K1134" s="4"/>
      <c r="L1134" s="1"/>
      <c r="M1134" s="4"/>
      <c r="N1134" s="5" t="s">
        <v>1740</v>
      </c>
      <c r="O1134" s="4">
        <v>9073212.7899999991</v>
      </c>
      <c r="P1134" s="4"/>
      <c r="Q1134" s="4"/>
      <c r="R1134" s="4">
        <v>2424726.75</v>
      </c>
      <c r="S1134" s="4"/>
    </row>
    <row r="1135" spans="1:19" hidden="1" x14ac:dyDescent="0.25">
      <c r="A1135" s="31" t="s">
        <v>1767</v>
      </c>
      <c r="B1135" s="6" t="s">
        <v>883</v>
      </c>
      <c r="C1135" s="4">
        <f t="shared" si="87"/>
        <v>10982079.789999999</v>
      </c>
      <c r="D1135" s="4">
        <f t="shared" si="88"/>
        <v>230092.53</v>
      </c>
      <c r="E1135" s="4"/>
      <c r="F1135" s="4"/>
      <c r="G1135" s="4">
        <v>2036747.6</v>
      </c>
      <c r="H1135" s="4">
        <v>1344103.92</v>
      </c>
      <c r="I1135" s="4">
        <v>586919.31000000006</v>
      </c>
      <c r="J1135" s="4"/>
      <c r="K1135" s="4"/>
      <c r="L1135" s="1"/>
      <c r="M1135" s="4"/>
      <c r="N1135" s="5" t="s">
        <v>1741</v>
      </c>
      <c r="O1135" s="4">
        <v>6784216.4299999997</v>
      </c>
      <c r="P1135" s="4"/>
      <c r="Q1135" s="4"/>
      <c r="R1135" s="4"/>
      <c r="S1135" s="4"/>
    </row>
    <row r="1136" spans="1:19" hidden="1" x14ac:dyDescent="0.25">
      <c r="A1136" s="31" t="s">
        <v>286</v>
      </c>
      <c r="B1136" s="6" t="s">
        <v>885</v>
      </c>
      <c r="C1136" s="4">
        <f t="shared" si="87"/>
        <v>14845922.99</v>
      </c>
      <c r="D1136" s="4">
        <f t="shared" si="88"/>
        <v>311046.36</v>
      </c>
      <c r="E1136" s="4"/>
      <c r="F1136" s="4">
        <v>1242221.4000000001</v>
      </c>
      <c r="G1136" s="4">
        <v>2041459.87</v>
      </c>
      <c r="H1136" s="4">
        <v>1347213.68</v>
      </c>
      <c r="I1136" s="4">
        <v>588277.23</v>
      </c>
      <c r="J1136" s="4">
        <v>770101.24</v>
      </c>
      <c r="K1136" s="4"/>
      <c r="L1136" s="1"/>
      <c r="M1136" s="4"/>
      <c r="N1136" s="5" t="s">
        <v>1740</v>
      </c>
      <c r="O1136" s="4">
        <v>6120876.46</v>
      </c>
      <c r="P1136" s="4"/>
      <c r="Q1136" s="4"/>
      <c r="R1136" s="4">
        <v>2424726.75</v>
      </c>
      <c r="S1136" s="4"/>
    </row>
    <row r="1137" spans="1:19" hidden="1" x14ac:dyDescent="0.25">
      <c r="A1137" s="31" t="s">
        <v>288</v>
      </c>
      <c r="B1137" s="6" t="s">
        <v>887</v>
      </c>
      <c r="C1137" s="4">
        <f t="shared" si="87"/>
        <v>18741665.890000001</v>
      </c>
      <c r="D1137" s="4">
        <f t="shared" si="88"/>
        <v>392668.55</v>
      </c>
      <c r="E1137" s="4"/>
      <c r="F1137" s="4">
        <v>1868907.5999999999</v>
      </c>
      <c r="G1137" s="4">
        <v>3071352.55</v>
      </c>
      <c r="H1137" s="4">
        <v>2026867.25</v>
      </c>
      <c r="I1137" s="4">
        <v>885056.22</v>
      </c>
      <c r="J1137" s="4">
        <v>1158608.33</v>
      </c>
      <c r="K1137" s="4"/>
      <c r="L1137" s="1"/>
      <c r="M1137" s="4"/>
      <c r="N1137" s="5" t="s">
        <v>1740</v>
      </c>
      <c r="O1137" s="4">
        <v>9060618.3900000006</v>
      </c>
      <c r="P1137" s="4"/>
      <c r="Q1137" s="4"/>
      <c r="R1137" s="4"/>
      <c r="S1137" s="4">
        <v>277587</v>
      </c>
    </row>
    <row r="1138" spans="1:19" hidden="1" x14ac:dyDescent="0.25">
      <c r="A1138" s="31" t="s">
        <v>290</v>
      </c>
      <c r="B1138" s="6" t="s">
        <v>889</v>
      </c>
      <c r="C1138" s="4">
        <f t="shared" si="87"/>
        <v>21119933.190000001</v>
      </c>
      <c r="D1138" s="4">
        <f t="shared" si="88"/>
        <v>442497.14</v>
      </c>
      <c r="E1138" s="4"/>
      <c r="F1138" s="4">
        <v>1849154.4000000001</v>
      </c>
      <c r="G1138" s="4">
        <v>3038890.25</v>
      </c>
      <c r="H1138" s="4">
        <v>2005444.52</v>
      </c>
      <c r="I1138" s="4">
        <v>875701.72</v>
      </c>
      <c r="J1138" s="4">
        <v>1146362.55</v>
      </c>
      <c r="K1138" s="4"/>
      <c r="L1138" s="1"/>
      <c r="M1138" s="4"/>
      <c r="N1138" s="5" t="s">
        <v>1740</v>
      </c>
      <c r="O1138" s="4">
        <v>9059568.8599999994</v>
      </c>
      <c r="P1138" s="4"/>
      <c r="Q1138" s="4"/>
      <c r="R1138" s="4">
        <v>2702313.75</v>
      </c>
      <c r="S1138" s="4"/>
    </row>
    <row r="1139" spans="1:19" hidden="1" x14ac:dyDescent="0.25">
      <c r="A1139" s="31" t="s">
        <v>292</v>
      </c>
      <c r="B1139" s="6" t="s">
        <v>891</v>
      </c>
      <c r="C1139" s="4">
        <f t="shared" si="87"/>
        <v>14866827.66</v>
      </c>
      <c r="D1139" s="4">
        <f t="shared" si="88"/>
        <v>311484.35000000003</v>
      </c>
      <c r="E1139" s="4"/>
      <c r="F1139" s="4">
        <v>1214715.5999999999</v>
      </c>
      <c r="G1139" s="4">
        <v>1996256.99</v>
      </c>
      <c r="H1139" s="4">
        <v>1317383.0899999999</v>
      </c>
      <c r="I1139" s="4">
        <v>575251.34</v>
      </c>
      <c r="J1139" s="4">
        <v>753049.33</v>
      </c>
      <c r="K1139" s="4"/>
      <c r="L1139" s="1"/>
      <c r="M1139" s="4"/>
      <c r="N1139" s="5" t="s">
        <v>1740</v>
      </c>
      <c r="O1139" s="4">
        <v>6095687.6699999999</v>
      </c>
      <c r="P1139" s="4"/>
      <c r="Q1139" s="4"/>
      <c r="R1139" s="4">
        <v>2602999.29</v>
      </c>
      <c r="S1139" s="4"/>
    </row>
    <row r="1140" spans="1:19" ht="25.5" hidden="1" customHeight="1" x14ac:dyDescent="0.25">
      <c r="A1140" s="50" t="s">
        <v>2041</v>
      </c>
      <c r="B1140" s="51"/>
      <c r="C1140" s="2">
        <f t="shared" ref="C1140:M1140" si="89">SUM(C1132:C1139)</f>
        <v>111943235.09</v>
      </c>
      <c r="D1140" s="2">
        <f t="shared" si="89"/>
        <v>2345393.8400000003</v>
      </c>
      <c r="E1140" s="2">
        <f t="shared" si="89"/>
        <v>0</v>
      </c>
      <c r="F1140" s="2">
        <f t="shared" si="89"/>
        <v>7031737.7999999998</v>
      </c>
      <c r="G1140" s="2">
        <f t="shared" si="89"/>
        <v>19023868.629999999</v>
      </c>
      <c r="H1140" s="2">
        <f t="shared" si="89"/>
        <v>10996083.1</v>
      </c>
      <c r="I1140" s="2">
        <f t="shared" si="89"/>
        <v>4801573.3299999991</v>
      </c>
      <c r="J1140" s="2">
        <f t="shared" si="89"/>
        <v>3828121.45</v>
      </c>
      <c r="K1140" s="2">
        <f t="shared" si="89"/>
        <v>0</v>
      </c>
      <c r="L1140" s="17">
        <f t="shared" si="89"/>
        <v>0</v>
      </c>
      <c r="M1140" s="2">
        <f t="shared" si="89"/>
        <v>0</v>
      </c>
      <c r="N1140" s="2" t="s">
        <v>1742</v>
      </c>
      <c r="O1140" s="2">
        <f>SUM(O1132:O1139)</f>
        <v>52481705.900000006</v>
      </c>
      <c r="P1140" s="2">
        <f>SUM(P1132:P1139)</f>
        <v>0</v>
      </c>
      <c r="Q1140" s="2">
        <f>SUM(Q1132:Q1139)</f>
        <v>0</v>
      </c>
      <c r="R1140" s="2">
        <f>SUM(R1132:R1139)</f>
        <v>10154766.539999999</v>
      </c>
      <c r="S1140" s="2">
        <f>SUM(S1132:S1139)</f>
        <v>1279984.5</v>
      </c>
    </row>
    <row r="1141" spans="1:19" ht="15" hidden="1" customHeight="1" x14ac:dyDescent="0.25">
      <c r="A1141" s="52" t="s">
        <v>2017</v>
      </c>
      <c r="B1141" s="53"/>
      <c r="C1141" s="54"/>
      <c r="D1141" s="2"/>
      <c r="E1141" s="2"/>
      <c r="F1141" s="2"/>
      <c r="G1141" s="2"/>
      <c r="H1141" s="2"/>
      <c r="I1141" s="2"/>
      <c r="J1141" s="2"/>
      <c r="K1141" s="2"/>
      <c r="L1141" s="17"/>
      <c r="M1141" s="2"/>
      <c r="N1141" s="3"/>
      <c r="O1141" s="2"/>
      <c r="P1141" s="2"/>
      <c r="Q1141" s="2"/>
      <c r="R1141" s="2"/>
      <c r="S1141" s="2"/>
    </row>
    <row r="1142" spans="1:19" hidden="1" x14ac:dyDescent="0.25">
      <c r="A1142" s="31" t="s">
        <v>294</v>
      </c>
      <c r="B1142" s="6" t="s">
        <v>895</v>
      </c>
      <c r="C1142" s="4">
        <f>ROUNDUP(SUM(D1142+E1142+F1142+G1142+H1142+I1142+J1142+K1142+M1142+O1142+P1142+Q1142+R1142+S1142),2)</f>
        <v>26321786.050000001</v>
      </c>
      <c r="D1142" s="4">
        <f>ROUNDUP(SUM(F1142+G1142+H1142+I1142+J1142+K1142+M1142+O1142+P1142+Q1142+R1142+S1142)*0.0214,2)</f>
        <v>551484.46</v>
      </c>
      <c r="E1142" s="4"/>
      <c r="F1142" s="4"/>
      <c r="G1142" s="4"/>
      <c r="H1142" s="4"/>
      <c r="I1142" s="4"/>
      <c r="J1142" s="4"/>
      <c r="K1142" s="4"/>
      <c r="L1142" s="1"/>
      <c r="M1142" s="4"/>
      <c r="N1142" s="5"/>
      <c r="O1142" s="4"/>
      <c r="P1142" s="4"/>
      <c r="Q1142" s="4">
        <v>25770301.59</v>
      </c>
      <c r="R1142" s="4"/>
      <c r="S1142" s="4"/>
    </row>
    <row r="1143" spans="1:19" hidden="1" x14ac:dyDescent="0.25">
      <c r="A1143" s="31" t="s">
        <v>296</v>
      </c>
      <c r="B1143" s="6" t="s">
        <v>907</v>
      </c>
      <c r="C1143" s="4">
        <f>ROUNDUP(SUM(D1143+E1143+F1143+G1143+H1143+I1143+J1143+K1143+M1143+O1143+P1143+Q1143+R1143+S1143),2)</f>
        <v>20036148.32</v>
      </c>
      <c r="D1143" s="4">
        <f>ROUNDUP(SUM(F1143+G1143+H1143+I1143+J1143+K1143+M1143+O1143+P1143+Q1143+R1143+S1143)*0.0214,2)</f>
        <v>419790.07</v>
      </c>
      <c r="E1143" s="4"/>
      <c r="F1143" s="4"/>
      <c r="G1143" s="4"/>
      <c r="H1143" s="4"/>
      <c r="I1143" s="4"/>
      <c r="J1143" s="4"/>
      <c r="K1143" s="4"/>
      <c r="L1143" s="1"/>
      <c r="M1143" s="4"/>
      <c r="N1143" s="5" t="s">
        <v>1741</v>
      </c>
      <c r="O1143" s="4">
        <v>19616358.25</v>
      </c>
      <c r="P1143" s="4"/>
      <c r="Q1143" s="4"/>
      <c r="R1143" s="4"/>
      <c r="S1143" s="4"/>
    </row>
    <row r="1144" spans="1:19" hidden="1" x14ac:dyDescent="0.25">
      <c r="A1144" s="31" t="s">
        <v>298</v>
      </c>
      <c r="B1144" s="6" t="s">
        <v>913</v>
      </c>
      <c r="C1144" s="4">
        <f>ROUNDUP(SUM(D1144+E1144+F1144+G1144+H1144+I1144+J1144+K1144+M1144+O1144+P1144+Q1144+R1144+S1144),2)</f>
        <v>20991359.170000002</v>
      </c>
      <c r="D1144" s="4">
        <f>ROUNDUP(SUM(F1144+G1144+H1144+I1144+J1144+K1144+M1144+O1144+P1144+Q1144+R1144+S1144)*0.0214,2)</f>
        <v>439803.3</v>
      </c>
      <c r="E1144" s="4"/>
      <c r="F1144" s="4"/>
      <c r="G1144" s="4">
        <v>7306733.7400000002</v>
      </c>
      <c r="H1144" s="4"/>
      <c r="I1144" s="4"/>
      <c r="J1144" s="4"/>
      <c r="K1144" s="4"/>
      <c r="L1144" s="1"/>
      <c r="M1144" s="4"/>
      <c r="N1144" s="5" t="s">
        <v>1741</v>
      </c>
      <c r="O1144" s="4">
        <v>13244822.129999999</v>
      </c>
      <c r="P1144" s="4"/>
      <c r="Q1144" s="4"/>
      <c r="R1144" s="4"/>
      <c r="S1144" s="4"/>
    </row>
    <row r="1145" spans="1:19" hidden="1" x14ac:dyDescent="0.25">
      <c r="A1145" s="31" t="s">
        <v>300</v>
      </c>
      <c r="B1145" s="6" t="s">
        <v>927</v>
      </c>
      <c r="C1145" s="4">
        <f>ROUNDUP(SUM(D1145+E1145+F1145+G1145+H1145+I1145+J1145+K1145+M1145+O1145+P1145+Q1145+R1145+S1145),2)</f>
        <v>25267208.210000001</v>
      </c>
      <c r="D1145" s="4">
        <f>ROUNDUP(SUM(F1145+G1145+H1145+I1145+J1145+K1145+M1145+O1145+P1145+Q1145+R1145+S1145)*0.0214,2)</f>
        <v>529389.32999999996</v>
      </c>
      <c r="E1145" s="4"/>
      <c r="F1145" s="4">
        <v>5187247.8</v>
      </c>
      <c r="G1145" s="4"/>
      <c r="H1145" s="4"/>
      <c r="I1145" s="4"/>
      <c r="J1145" s="4"/>
      <c r="K1145" s="4"/>
      <c r="L1145" s="1"/>
      <c r="M1145" s="4"/>
      <c r="N1145" s="5" t="s">
        <v>1741</v>
      </c>
      <c r="O1145" s="4">
        <v>19550571.080000002</v>
      </c>
      <c r="P1145" s="4"/>
      <c r="Q1145" s="4"/>
      <c r="R1145" s="4"/>
      <c r="S1145" s="4"/>
    </row>
    <row r="1146" spans="1:19" ht="15" hidden="1" customHeight="1" x14ac:dyDescent="0.25">
      <c r="A1146" s="50" t="s">
        <v>2042</v>
      </c>
      <c r="B1146" s="51"/>
      <c r="C1146" s="2">
        <f>SUM(C1142:C1145)</f>
        <v>92616501.75</v>
      </c>
      <c r="D1146" s="2">
        <f t="shared" ref="D1146:S1146" si="90">SUM(D1142:D1145)</f>
        <v>1940467.1600000001</v>
      </c>
      <c r="E1146" s="2">
        <f t="shared" si="90"/>
        <v>0</v>
      </c>
      <c r="F1146" s="2">
        <f t="shared" si="90"/>
        <v>5187247.8</v>
      </c>
      <c r="G1146" s="2">
        <f t="shared" si="90"/>
        <v>7306733.7400000002</v>
      </c>
      <c r="H1146" s="2">
        <f t="shared" si="90"/>
        <v>0</v>
      </c>
      <c r="I1146" s="2">
        <f t="shared" si="90"/>
        <v>0</v>
      </c>
      <c r="J1146" s="2">
        <f t="shared" si="90"/>
        <v>0</v>
      </c>
      <c r="K1146" s="2">
        <f t="shared" si="90"/>
        <v>0</v>
      </c>
      <c r="L1146" s="17">
        <f t="shared" si="90"/>
        <v>0</v>
      </c>
      <c r="M1146" s="2">
        <f t="shared" si="90"/>
        <v>0</v>
      </c>
      <c r="N1146" s="2" t="s">
        <v>1742</v>
      </c>
      <c r="O1146" s="2">
        <f t="shared" si="90"/>
        <v>52411751.460000001</v>
      </c>
      <c r="P1146" s="2">
        <f t="shared" si="90"/>
        <v>0</v>
      </c>
      <c r="Q1146" s="2">
        <f t="shared" si="90"/>
        <v>25770301.59</v>
      </c>
      <c r="R1146" s="2">
        <f t="shared" si="90"/>
        <v>0</v>
      </c>
      <c r="S1146" s="2">
        <f t="shared" si="90"/>
        <v>0</v>
      </c>
    </row>
    <row r="1147" spans="1:19" ht="15" hidden="1" customHeight="1" x14ac:dyDescent="0.25">
      <c r="A1147" s="52" t="s">
        <v>2019</v>
      </c>
      <c r="B1147" s="53"/>
      <c r="C1147" s="54"/>
      <c r="D1147" s="2"/>
      <c r="E1147" s="2"/>
      <c r="F1147" s="2"/>
      <c r="G1147" s="2"/>
      <c r="H1147" s="2"/>
      <c r="I1147" s="2"/>
      <c r="J1147" s="2"/>
      <c r="K1147" s="2"/>
      <c r="L1147" s="17"/>
      <c r="M1147" s="2"/>
      <c r="N1147" s="3"/>
      <c r="O1147" s="2"/>
      <c r="P1147" s="2"/>
      <c r="Q1147" s="2"/>
      <c r="R1147" s="2"/>
      <c r="S1147" s="2"/>
    </row>
    <row r="1148" spans="1:19" hidden="1" x14ac:dyDescent="0.25">
      <c r="A1148" s="31" t="s">
        <v>302</v>
      </c>
      <c r="B1148" s="21" t="s">
        <v>957</v>
      </c>
      <c r="C1148" s="4">
        <f t="shared" ref="C1148:C1155" si="91">ROUNDUP(SUM(D1148+E1148+F1148+G1148+H1148+I1148+J1148+K1148+M1148+O1148+P1148+Q1148+R1148+S1148),2)</f>
        <v>20172840.149999999</v>
      </c>
      <c r="D1148" s="4">
        <f t="shared" ref="D1148:D1155" si="92">ROUNDUP(SUM(F1148+G1148+H1148+I1148+J1148+K1148+M1148+O1148+P1148+Q1148+R1148+S1148)*0.0214,2)</f>
        <v>422653.99</v>
      </c>
      <c r="E1148" s="4"/>
      <c r="F1148" s="4">
        <v>3254782.76</v>
      </c>
      <c r="G1148" s="4"/>
      <c r="H1148" s="4"/>
      <c r="I1148" s="4"/>
      <c r="J1148" s="4"/>
      <c r="K1148" s="4"/>
      <c r="L1148" s="1"/>
      <c r="M1148" s="4"/>
      <c r="N1148" s="5"/>
      <c r="O1148" s="4"/>
      <c r="P1148" s="4"/>
      <c r="Q1148" s="4">
        <v>16495403.4</v>
      </c>
      <c r="R1148" s="4"/>
      <c r="S1148" s="4"/>
    </row>
    <row r="1149" spans="1:19" hidden="1" x14ac:dyDescent="0.25">
      <c r="A1149" s="31" t="s">
        <v>304</v>
      </c>
      <c r="B1149" s="21" t="s">
        <v>959</v>
      </c>
      <c r="C1149" s="4">
        <f t="shared" si="91"/>
        <v>11802583.220000001</v>
      </c>
      <c r="D1149" s="4">
        <f t="shared" si="92"/>
        <v>247283.42</v>
      </c>
      <c r="E1149" s="4"/>
      <c r="F1149" s="4"/>
      <c r="G1149" s="4"/>
      <c r="H1149" s="4"/>
      <c r="I1149" s="4"/>
      <c r="J1149" s="4"/>
      <c r="K1149" s="4"/>
      <c r="L1149" s="1"/>
      <c r="M1149" s="4"/>
      <c r="N1149" s="5"/>
      <c r="O1149" s="4"/>
      <c r="P1149" s="4"/>
      <c r="Q1149" s="4">
        <v>11555299.800000001</v>
      </c>
      <c r="R1149" s="4"/>
      <c r="S1149" s="4"/>
    </row>
    <row r="1150" spans="1:19" hidden="1" x14ac:dyDescent="0.25">
      <c r="A1150" s="31" t="s">
        <v>306</v>
      </c>
      <c r="B1150" s="6" t="s">
        <v>967</v>
      </c>
      <c r="C1150" s="4">
        <f t="shared" si="91"/>
        <v>4864020.21</v>
      </c>
      <c r="D1150" s="4">
        <f t="shared" si="92"/>
        <v>101909.18</v>
      </c>
      <c r="E1150" s="4"/>
      <c r="F1150" s="4"/>
      <c r="G1150" s="4"/>
      <c r="H1150" s="4"/>
      <c r="I1150" s="4"/>
      <c r="J1150" s="4">
        <v>1397730.1300000001</v>
      </c>
      <c r="K1150" s="4"/>
      <c r="L1150" s="1"/>
      <c r="M1150" s="4"/>
      <c r="N1150" s="5"/>
      <c r="O1150" s="4"/>
      <c r="P1150" s="4"/>
      <c r="Q1150" s="4">
        <v>3364380.9</v>
      </c>
      <c r="R1150" s="4"/>
      <c r="S1150" s="4"/>
    </row>
    <row r="1151" spans="1:19" hidden="1" x14ac:dyDescent="0.25">
      <c r="A1151" s="31" t="s">
        <v>308</v>
      </c>
      <c r="B1151" s="6" t="s">
        <v>977</v>
      </c>
      <c r="C1151" s="4">
        <f t="shared" si="91"/>
        <v>17593799.219999999</v>
      </c>
      <c r="D1151" s="4">
        <f t="shared" si="92"/>
        <v>368618.86</v>
      </c>
      <c r="E1151" s="4"/>
      <c r="F1151" s="4"/>
      <c r="G1151" s="4">
        <v>9166618.8900000006</v>
      </c>
      <c r="H1151" s="4"/>
      <c r="I1151" s="4"/>
      <c r="J1151" s="4"/>
      <c r="K1151" s="4"/>
      <c r="L1151" s="1"/>
      <c r="M1151" s="4"/>
      <c r="N1151" s="5"/>
      <c r="O1151" s="4"/>
      <c r="P1151" s="4"/>
      <c r="Q1151" s="4">
        <v>8058561.4699999997</v>
      </c>
      <c r="R1151" s="4"/>
      <c r="S1151" s="4"/>
    </row>
    <row r="1152" spans="1:19" hidden="1" x14ac:dyDescent="0.25">
      <c r="A1152" s="31" t="s">
        <v>310</v>
      </c>
      <c r="B1152" s="6" t="s">
        <v>979</v>
      </c>
      <c r="C1152" s="4">
        <f t="shared" si="91"/>
        <v>29245163.239999998</v>
      </c>
      <c r="D1152" s="4">
        <f t="shared" si="92"/>
        <v>612733.99</v>
      </c>
      <c r="E1152" s="4"/>
      <c r="F1152" s="4">
        <v>2593407.48</v>
      </c>
      <c r="G1152" s="4">
        <v>6879527.0299999993</v>
      </c>
      <c r="H1152" s="4">
        <v>4042052.9699999997</v>
      </c>
      <c r="I1152" s="4">
        <v>1698141.17</v>
      </c>
      <c r="J1152" s="4">
        <v>2790745.13</v>
      </c>
      <c r="K1152" s="4"/>
      <c r="L1152" s="1"/>
      <c r="M1152" s="4"/>
      <c r="N1152" s="5" t="s">
        <v>1741</v>
      </c>
      <c r="O1152" s="4">
        <v>6556983.7299999995</v>
      </c>
      <c r="P1152" s="4">
        <v>4071571.74</v>
      </c>
      <c r="Q1152" s="4"/>
      <c r="R1152" s="4"/>
      <c r="S1152" s="4"/>
    </row>
    <row r="1153" spans="1:19" hidden="1" x14ac:dyDescent="0.25">
      <c r="A1153" s="31" t="s">
        <v>312</v>
      </c>
      <c r="B1153" s="6" t="s">
        <v>983</v>
      </c>
      <c r="C1153" s="4">
        <f t="shared" si="91"/>
        <v>6714915.4699999997</v>
      </c>
      <c r="D1153" s="4">
        <f t="shared" si="92"/>
        <v>140688.46000000002</v>
      </c>
      <c r="E1153" s="4"/>
      <c r="F1153" s="4"/>
      <c r="G1153" s="4"/>
      <c r="H1153" s="4"/>
      <c r="I1153" s="4"/>
      <c r="J1153" s="4"/>
      <c r="K1153" s="4"/>
      <c r="L1153" s="1"/>
      <c r="M1153" s="4"/>
      <c r="N1153" s="5" t="s">
        <v>1741</v>
      </c>
      <c r="O1153" s="4">
        <v>6574227.0099999998</v>
      </c>
      <c r="P1153" s="4"/>
      <c r="Q1153" s="4"/>
      <c r="R1153" s="4"/>
      <c r="S1153" s="4"/>
    </row>
    <row r="1154" spans="1:19" hidden="1" x14ac:dyDescent="0.25">
      <c r="A1154" s="31" t="s">
        <v>314</v>
      </c>
      <c r="B1154" s="6" t="s">
        <v>987</v>
      </c>
      <c r="C1154" s="4">
        <f t="shared" si="91"/>
        <v>11704953.33</v>
      </c>
      <c r="D1154" s="4">
        <f t="shared" si="92"/>
        <v>245237.91</v>
      </c>
      <c r="E1154" s="4"/>
      <c r="F1154" s="4"/>
      <c r="G1154" s="4"/>
      <c r="H1154" s="4"/>
      <c r="I1154" s="4"/>
      <c r="J1154" s="4"/>
      <c r="K1154" s="4"/>
      <c r="L1154" s="1"/>
      <c r="M1154" s="4"/>
      <c r="N1154" s="5"/>
      <c r="O1154" s="4"/>
      <c r="P1154" s="4"/>
      <c r="Q1154" s="4">
        <v>11459715.42</v>
      </c>
      <c r="R1154" s="4"/>
      <c r="S1154" s="4"/>
    </row>
    <row r="1155" spans="1:19" hidden="1" x14ac:dyDescent="0.25">
      <c r="A1155" s="31" t="s">
        <v>316</v>
      </c>
      <c r="B1155" s="6" t="s">
        <v>991</v>
      </c>
      <c r="C1155" s="4">
        <f t="shared" si="91"/>
        <v>26001942.73</v>
      </c>
      <c r="D1155" s="4">
        <f t="shared" si="92"/>
        <v>544783.22</v>
      </c>
      <c r="E1155" s="4"/>
      <c r="F1155" s="4"/>
      <c r="G1155" s="4">
        <v>11519928.18</v>
      </c>
      <c r="H1155" s="4"/>
      <c r="I1155" s="4"/>
      <c r="J1155" s="4">
        <v>4345670.0299999993</v>
      </c>
      <c r="K1155" s="4"/>
      <c r="L1155" s="1"/>
      <c r="M1155" s="4"/>
      <c r="N1155" s="5"/>
      <c r="O1155" s="4"/>
      <c r="P1155" s="4"/>
      <c r="Q1155" s="4">
        <v>9591561.3000000007</v>
      </c>
      <c r="R1155" s="4"/>
      <c r="S1155" s="4"/>
    </row>
    <row r="1156" spans="1:19" ht="15" hidden="1" customHeight="1" x14ac:dyDescent="0.25">
      <c r="A1156" s="50" t="s">
        <v>2043</v>
      </c>
      <c r="B1156" s="51"/>
      <c r="C1156" s="2">
        <f>SUM(C1148:C1155)</f>
        <v>128100217.56999999</v>
      </c>
      <c r="D1156" s="2">
        <f t="shared" ref="D1156:S1156" si="93">SUM(D1148:D1155)</f>
        <v>2683909.0300000003</v>
      </c>
      <c r="E1156" s="2">
        <f t="shared" si="93"/>
        <v>0</v>
      </c>
      <c r="F1156" s="2">
        <f t="shared" si="93"/>
        <v>5848190.2400000002</v>
      </c>
      <c r="G1156" s="2">
        <f t="shared" si="93"/>
        <v>27566074.100000001</v>
      </c>
      <c r="H1156" s="2">
        <f t="shared" si="93"/>
        <v>4042052.9699999997</v>
      </c>
      <c r="I1156" s="2">
        <f t="shared" si="93"/>
        <v>1698141.17</v>
      </c>
      <c r="J1156" s="2">
        <f t="shared" si="93"/>
        <v>8534145.2899999991</v>
      </c>
      <c r="K1156" s="2">
        <f t="shared" si="93"/>
        <v>0</v>
      </c>
      <c r="L1156" s="17">
        <f t="shared" si="93"/>
        <v>0</v>
      </c>
      <c r="M1156" s="2">
        <f t="shared" si="93"/>
        <v>0</v>
      </c>
      <c r="N1156" s="2" t="s">
        <v>1742</v>
      </c>
      <c r="O1156" s="2">
        <f t="shared" si="93"/>
        <v>13131210.739999998</v>
      </c>
      <c r="P1156" s="2">
        <f t="shared" si="93"/>
        <v>4071571.74</v>
      </c>
      <c r="Q1156" s="2">
        <f t="shared" si="93"/>
        <v>60524922.290000007</v>
      </c>
      <c r="R1156" s="2">
        <f t="shared" si="93"/>
        <v>0</v>
      </c>
      <c r="S1156" s="2">
        <f t="shared" si="93"/>
        <v>0</v>
      </c>
    </row>
    <row r="1157" spans="1:19" ht="15" hidden="1" customHeight="1" x14ac:dyDescent="0.25">
      <c r="A1157" s="52" t="s">
        <v>2022</v>
      </c>
      <c r="B1157" s="53"/>
      <c r="C1157" s="54"/>
      <c r="D1157" s="2"/>
      <c r="E1157" s="2"/>
      <c r="F1157" s="2"/>
      <c r="G1157" s="2"/>
      <c r="H1157" s="2"/>
      <c r="I1157" s="2"/>
      <c r="J1157" s="2"/>
      <c r="K1157" s="2"/>
      <c r="L1157" s="17"/>
      <c r="M1157" s="2"/>
      <c r="N1157" s="3"/>
      <c r="O1157" s="2"/>
      <c r="P1157" s="2"/>
      <c r="Q1157" s="2"/>
      <c r="R1157" s="2"/>
      <c r="S1157" s="2"/>
    </row>
    <row r="1158" spans="1:19" hidden="1" x14ac:dyDescent="0.25">
      <c r="A1158" s="31" t="s">
        <v>318</v>
      </c>
      <c r="B1158" s="6" t="s">
        <v>996</v>
      </c>
      <c r="C1158" s="4">
        <f t="shared" ref="C1158:C1171" si="94">ROUNDUP(SUM(D1158+E1158+F1158+G1158+H1158+I1158+J1158+K1158+M1158+O1158+P1158+Q1158+R1158+S1158),2)</f>
        <v>12628077.619999999</v>
      </c>
      <c r="D1158" s="4">
        <f t="shared" ref="D1158:D1171" si="95">ROUNDUP(SUM(F1158+G1158+H1158+I1158+J1158+K1158+M1158+O1158+P1158+Q1158+R1158+S1158)*0.0214,2)</f>
        <v>264578.88</v>
      </c>
      <c r="E1158" s="4"/>
      <c r="F1158" s="4"/>
      <c r="G1158" s="4"/>
      <c r="H1158" s="4"/>
      <c r="I1158" s="4"/>
      <c r="J1158" s="4"/>
      <c r="K1158" s="4"/>
      <c r="L1158" s="1"/>
      <c r="M1158" s="4"/>
      <c r="N1158" s="5" t="s">
        <v>1740</v>
      </c>
      <c r="O1158" s="4">
        <v>12363498.74</v>
      </c>
      <c r="P1158" s="4"/>
      <c r="Q1158" s="4"/>
      <c r="R1158" s="4"/>
      <c r="S1158" s="4"/>
    </row>
    <row r="1159" spans="1:19" hidden="1" x14ac:dyDescent="0.25">
      <c r="A1159" s="31" t="s">
        <v>320</v>
      </c>
      <c r="B1159" s="6" t="s">
        <v>998</v>
      </c>
      <c r="C1159" s="4">
        <f t="shared" si="94"/>
        <v>15554875.73</v>
      </c>
      <c r="D1159" s="4">
        <f t="shared" si="95"/>
        <v>325900.08</v>
      </c>
      <c r="E1159" s="4"/>
      <c r="F1159" s="4">
        <v>1452403.06</v>
      </c>
      <c r="G1159" s="4">
        <v>2520540.6</v>
      </c>
      <c r="H1159" s="4">
        <v>1663371.8</v>
      </c>
      <c r="I1159" s="4">
        <v>726331.51</v>
      </c>
      <c r="J1159" s="4">
        <v>950825.17</v>
      </c>
      <c r="K1159" s="4"/>
      <c r="L1159" s="1"/>
      <c r="M1159" s="4"/>
      <c r="N1159" s="5" t="s">
        <v>1741</v>
      </c>
      <c r="O1159" s="4">
        <v>7915503.5099999998</v>
      </c>
      <c r="P1159" s="4"/>
      <c r="Q1159" s="4"/>
      <c r="R1159" s="4"/>
      <c r="S1159" s="4"/>
    </row>
    <row r="1160" spans="1:19" hidden="1" x14ac:dyDescent="0.25">
      <c r="A1160" s="31" t="s">
        <v>322</v>
      </c>
      <c r="B1160" s="6" t="s">
        <v>1000</v>
      </c>
      <c r="C1160" s="4">
        <f t="shared" si="94"/>
        <v>20455199.780000001</v>
      </c>
      <c r="D1160" s="4">
        <f t="shared" si="95"/>
        <v>428569.88</v>
      </c>
      <c r="E1160" s="4"/>
      <c r="F1160" s="4"/>
      <c r="G1160" s="4"/>
      <c r="H1160" s="4"/>
      <c r="I1160" s="4"/>
      <c r="J1160" s="4"/>
      <c r="K1160" s="4"/>
      <c r="L1160" s="1"/>
      <c r="M1160" s="4"/>
      <c r="N1160" s="5" t="s">
        <v>1741</v>
      </c>
      <c r="O1160" s="4">
        <v>20026629.899999999</v>
      </c>
      <c r="P1160" s="4"/>
      <c r="Q1160" s="4"/>
      <c r="R1160" s="4"/>
      <c r="S1160" s="4"/>
    </row>
    <row r="1161" spans="1:19" hidden="1" x14ac:dyDescent="0.25">
      <c r="A1161" s="31" t="s">
        <v>324</v>
      </c>
      <c r="B1161" s="6" t="s">
        <v>1002</v>
      </c>
      <c r="C1161" s="4">
        <f t="shared" si="94"/>
        <v>21034653.239999998</v>
      </c>
      <c r="D1161" s="4">
        <f t="shared" si="95"/>
        <v>440710.38</v>
      </c>
      <c r="E1161" s="4"/>
      <c r="F1161" s="4">
        <v>3067586.84</v>
      </c>
      <c r="G1161" s="4">
        <v>4068690.86</v>
      </c>
      <c r="H1161" s="4">
        <v>2390551.54</v>
      </c>
      <c r="I1161" s="4">
        <v>1004314.9</v>
      </c>
      <c r="J1161" s="4">
        <v>1650502.88</v>
      </c>
      <c r="K1161" s="4"/>
      <c r="L1161" s="1"/>
      <c r="M1161" s="4"/>
      <c r="N1161" s="5"/>
      <c r="O1161" s="4"/>
      <c r="P1161" s="4"/>
      <c r="Q1161" s="4">
        <v>8412295.8399999999</v>
      </c>
      <c r="R1161" s="4"/>
      <c r="S1161" s="4"/>
    </row>
    <row r="1162" spans="1:19" hidden="1" x14ac:dyDescent="0.25">
      <c r="A1162" s="31" t="s">
        <v>326</v>
      </c>
      <c r="B1162" s="6" t="s">
        <v>1004</v>
      </c>
      <c r="C1162" s="4">
        <f t="shared" si="94"/>
        <v>21886476.27</v>
      </c>
      <c r="D1162" s="4">
        <f t="shared" si="95"/>
        <v>458557.47000000003</v>
      </c>
      <c r="E1162" s="4"/>
      <c r="F1162" s="4">
        <v>2349991.0399999996</v>
      </c>
      <c r="G1162" s="4">
        <v>4949338.1399999997</v>
      </c>
      <c r="H1162" s="4">
        <v>3252856.32</v>
      </c>
      <c r="I1162" s="4">
        <v>1275823.71</v>
      </c>
      <c r="J1162" s="4">
        <v>1859396.92</v>
      </c>
      <c r="K1162" s="4"/>
      <c r="L1162" s="1"/>
      <c r="M1162" s="4"/>
      <c r="N1162" s="5"/>
      <c r="O1162" s="4"/>
      <c r="P1162" s="4"/>
      <c r="Q1162" s="4">
        <v>7740512.6699999999</v>
      </c>
      <c r="R1162" s="4"/>
      <c r="S1162" s="4"/>
    </row>
    <row r="1163" spans="1:19" hidden="1" x14ac:dyDescent="0.25">
      <c r="A1163" s="31" t="s">
        <v>328</v>
      </c>
      <c r="B1163" s="6" t="s">
        <v>1006</v>
      </c>
      <c r="C1163" s="4">
        <f t="shared" si="94"/>
        <v>30562956.309999999</v>
      </c>
      <c r="D1163" s="4">
        <f t="shared" si="95"/>
        <v>640343.91</v>
      </c>
      <c r="E1163" s="4"/>
      <c r="F1163" s="4">
        <v>3663591.6799999997</v>
      </c>
      <c r="G1163" s="4">
        <v>6357898.7299999995</v>
      </c>
      <c r="H1163" s="4">
        <v>4195746.5</v>
      </c>
      <c r="I1163" s="4">
        <v>1832123.7</v>
      </c>
      <c r="J1163" s="4">
        <v>2398394.29</v>
      </c>
      <c r="K1163" s="4"/>
      <c r="L1163" s="1"/>
      <c r="M1163" s="4"/>
      <c r="N1163" s="5"/>
      <c r="O1163" s="4"/>
      <c r="P1163" s="4"/>
      <c r="Q1163" s="4">
        <v>11474857.5</v>
      </c>
      <c r="R1163" s="4"/>
      <c r="S1163" s="4"/>
    </row>
    <row r="1164" spans="1:19" hidden="1" x14ac:dyDescent="0.25">
      <c r="A1164" s="31" t="s">
        <v>330</v>
      </c>
      <c r="B1164" s="6" t="s">
        <v>1008</v>
      </c>
      <c r="C1164" s="4">
        <f t="shared" si="94"/>
        <v>41141059.469999999</v>
      </c>
      <c r="D1164" s="4">
        <f t="shared" si="95"/>
        <v>861972.47</v>
      </c>
      <c r="E1164" s="4"/>
      <c r="F1164" s="4">
        <v>3313514.4699999997</v>
      </c>
      <c r="G1164" s="4">
        <v>5750365.0199999996</v>
      </c>
      <c r="H1164" s="4">
        <v>3794818.85</v>
      </c>
      <c r="I1164" s="4">
        <v>1657053.76</v>
      </c>
      <c r="J1164" s="4">
        <v>2169213.9500000002</v>
      </c>
      <c r="K1164" s="4"/>
      <c r="L1164" s="1"/>
      <c r="M1164" s="4"/>
      <c r="N1164" s="5" t="s">
        <v>1741</v>
      </c>
      <c r="O1164" s="4">
        <v>12119263.449999999</v>
      </c>
      <c r="P1164" s="4"/>
      <c r="Q1164" s="4">
        <v>11474857.5</v>
      </c>
      <c r="R1164" s="4"/>
      <c r="S1164" s="4"/>
    </row>
    <row r="1165" spans="1:19" hidden="1" x14ac:dyDescent="0.25">
      <c r="A1165" s="31" t="s">
        <v>332</v>
      </c>
      <c r="B1165" s="6" t="s">
        <v>1010</v>
      </c>
      <c r="C1165" s="4">
        <f t="shared" si="94"/>
        <v>28469685.920000002</v>
      </c>
      <c r="D1165" s="4">
        <f t="shared" si="95"/>
        <v>596486.47</v>
      </c>
      <c r="E1165" s="4"/>
      <c r="F1165" s="4">
        <v>3256592.98</v>
      </c>
      <c r="G1165" s="4">
        <v>5651581.8899999997</v>
      </c>
      <c r="H1165" s="4">
        <v>3729629.23</v>
      </c>
      <c r="I1165" s="4">
        <v>1628587.93</v>
      </c>
      <c r="J1165" s="4">
        <v>2131949.92</v>
      </c>
      <c r="K1165" s="4"/>
      <c r="L1165" s="1"/>
      <c r="M1165" s="4"/>
      <c r="N1165" s="5"/>
      <c r="O1165" s="4"/>
      <c r="P1165" s="4"/>
      <c r="Q1165" s="4">
        <v>11474857.5</v>
      </c>
      <c r="R1165" s="4"/>
      <c r="S1165" s="4"/>
    </row>
    <row r="1166" spans="1:19" hidden="1" x14ac:dyDescent="0.25">
      <c r="A1166" s="31" t="s">
        <v>334</v>
      </c>
      <c r="B1166" s="6" t="s">
        <v>1012</v>
      </c>
      <c r="C1166" s="4">
        <f t="shared" si="94"/>
        <v>68528037.739999995</v>
      </c>
      <c r="D1166" s="4">
        <f t="shared" si="95"/>
        <v>1435774.44</v>
      </c>
      <c r="E1166" s="4"/>
      <c r="F1166" s="4">
        <v>10826134.609999999</v>
      </c>
      <c r="G1166" s="4">
        <v>16982423.129999999</v>
      </c>
      <c r="H1166" s="4">
        <v>10011294.630000001</v>
      </c>
      <c r="I1166" s="4">
        <v>4464169.0999999996</v>
      </c>
      <c r="J1166" s="4">
        <v>6912017.79</v>
      </c>
      <c r="K1166" s="4"/>
      <c r="L1166" s="1"/>
      <c r="M1166" s="4"/>
      <c r="N1166" s="5"/>
      <c r="O1166" s="4"/>
      <c r="P1166" s="4"/>
      <c r="Q1166" s="4">
        <v>17896224.039999999</v>
      </c>
      <c r="R1166" s="4"/>
      <c r="S1166" s="4"/>
    </row>
    <row r="1167" spans="1:19" hidden="1" x14ac:dyDescent="0.25">
      <c r="A1167" s="31" t="s">
        <v>336</v>
      </c>
      <c r="B1167" s="6" t="s">
        <v>1014</v>
      </c>
      <c r="C1167" s="4">
        <f t="shared" si="94"/>
        <v>41074696.140000001</v>
      </c>
      <c r="D1167" s="4">
        <f t="shared" si="95"/>
        <v>860582.05</v>
      </c>
      <c r="E1167" s="4"/>
      <c r="F1167" s="4"/>
      <c r="G1167" s="4">
        <v>9877841.9000000004</v>
      </c>
      <c r="H1167" s="4">
        <v>5823078.6600000001</v>
      </c>
      <c r="I1167" s="4">
        <v>2596588.0299999998</v>
      </c>
      <c r="J1167" s="4">
        <v>4020381.46</v>
      </c>
      <c r="K1167" s="4"/>
      <c r="L1167" s="1"/>
      <c r="M1167" s="4"/>
      <c r="N1167" s="5"/>
      <c r="O1167" s="4"/>
      <c r="P1167" s="4"/>
      <c r="Q1167" s="4">
        <v>17896224.039999999</v>
      </c>
      <c r="R1167" s="4"/>
      <c r="S1167" s="4"/>
    </row>
    <row r="1168" spans="1:19" hidden="1" x14ac:dyDescent="0.25">
      <c r="A1168" s="31" t="s">
        <v>338</v>
      </c>
      <c r="B1168" s="6" t="s">
        <v>1020</v>
      </c>
      <c r="C1168" s="4">
        <f t="shared" si="94"/>
        <v>12471229.619999999</v>
      </c>
      <c r="D1168" s="4">
        <f t="shared" si="95"/>
        <v>261292.66</v>
      </c>
      <c r="E1168" s="4"/>
      <c r="F1168" s="4"/>
      <c r="G1168" s="4">
        <v>2136577.9</v>
      </c>
      <c r="H1168" s="4"/>
      <c r="I1168" s="4"/>
      <c r="J1168" s="4">
        <v>805982.67</v>
      </c>
      <c r="K1168" s="4"/>
      <c r="L1168" s="1"/>
      <c r="M1168" s="4"/>
      <c r="N1168" s="5" t="s">
        <v>1740</v>
      </c>
      <c r="O1168" s="4">
        <v>9267376.3900000006</v>
      </c>
      <c r="P1168" s="4"/>
      <c r="Q1168" s="4"/>
      <c r="R1168" s="4"/>
      <c r="S1168" s="4"/>
    </row>
    <row r="1169" spans="1:19" hidden="1" x14ac:dyDescent="0.25">
      <c r="A1169" s="31" t="s">
        <v>340</v>
      </c>
      <c r="B1169" s="6" t="s">
        <v>1022</v>
      </c>
      <c r="C1169" s="4">
        <f t="shared" si="94"/>
        <v>39279024.469999999</v>
      </c>
      <c r="D1169" s="4">
        <f t="shared" si="95"/>
        <v>822959.79</v>
      </c>
      <c r="E1169" s="4"/>
      <c r="F1169" s="4"/>
      <c r="G1169" s="4"/>
      <c r="H1169" s="4"/>
      <c r="I1169" s="4"/>
      <c r="J1169" s="4"/>
      <c r="K1169" s="4"/>
      <c r="L1169" s="1"/>
      <c r="M1169" s="4"/>
      <c r="N1169" s="5" t="s">
        <v>1741</v>
      </c>
      <c r="O1169" s="4">
        <v>18870831.949999999</v>
      </c>
      <c r="P1169" s="4"/>
      <c r="Q1169" s="4">
        <v>19585232.73</v>
      </c>
      <c r="R1169" s="4"/>
      <c r="S1169" s="4"/>
    </row>
    <row r="1170" spans="1:19" hidden="1" x14ac:dyDescent="0.25">
      <c r="A1170" s="31" t="s">
        <v>342</v>
      </c>
      <c r="B1170" s="6" t="s">
        <v>1024</v>
      </c>
      <c r="C1170" s="4">
        <f t="shared" si="94"/>
        <v>60566032.909999996</v>
      </c>
      <c r="D1170" s="4">
        <f t="shared" si="95"/>
        <v>1268957.42</v>
      </c>
      <c r="E1170" s="4"/>
      <c r="F1170" s="4"/>
      <c r="G1170" s="4">
        <v>9229919.9900000002</v>
      </c>
      <c r="H1170" s="4">
        <v>5441122.7299999995</v>
      </c>
      <c r="I1170" s="4">
        <v>2426268.8199999998</v>
      </c>
      <c r="J1170" s="4">
        <v>3756670.69</v>
      </c>
      <c r="K1170" s="4"/>
      <c r="L1170" s="1"/>
      <c r="M1170" s="4"/>
      <c r="N1170" s="5" t="s">
        <v>1741</v>
      </c>
      <c r="O1170" s="4">
        <v>18860030.100000001</v>
      </c>
      <c r="P1170" s="4"/>
      <c r="Q1170" s="4">
        <v>19583063.16</v>
      </c>
      <c r="R1170" s="4"/>
      <c r="S1170" s="4"/>
    </row>
    <row r="1171" spans="1:19" hidden="1" x14ac:dyDescent="0.25">
      <c r="A1171" s="31" t="s">
        <v>343</v>
      </c>
      <c r="B1171" s="6" t="s">
        <v>1026</v>
      </c>
      <c r="C1171" s="4">
        <f t="shared" si="94"/>
        <v>47921653</v>
      </c>
      <c r="D1171" s="4">
        <f t="shared" si="95"/>
        <v>1004036.99</v>
      </c>
      <c r="E1171" s="4"/>
      <c r="F1171" s="4">
        <v>6162497.9399999995</v>
      </c>
      <c r="G1171" s="4">
        <v>9666806.4100000001</v>
      </c>
      <c r="H1171" s="4">
        <v>5698671.29</v>
      </c>
      <c r="I1171" s="4">
        <v>2541113.1399999997</v>
      </c>
      <c r="J1171" s="4">
        <v>3934487.88</v>
      </c>
      <c r="K1171" s="4"/>
      <c r="L1171" s="1"/>
      <c r="M1171" s="4"/>
      <c r="N1171" s="5" t="s">
        <v>1741</v>
      </c>
      <c r="O1171" s="4">
        <v>18914039.350000001</v>
      </c>
      <c r="P1171" s="4"/>
      <c r="Q1171" s="4"/>
      <c r="R1171" s="4"/>
      <c r="S1171" s="4"/>
    </row>
    <row r="1172" spans="1:19" ht="15" hidden="1" customHeight="1" x14ac:dyDescent="0.25">
      <c r="A1172" s="50" t="s">
        <v>2044</v>
      </c>
      <c r="B1172" s="51"/>
      <c r="C1172" s="2">
        <f>SUM(C1158:C1171)</f>
        <v>461573658.22000003</v>
      </c>
      <c r="D1172" s="2">
        <f t="shared" ref="D1172:S1172" si="96">SUM(D1158:D1171)</f>
        <v>9670722.8900000006</v>
      </c>
      <c r="E1172" s="2">
        <f t="shared" si="96"/>
        <v>0</v>
      </c>
      <c r="F1172" s="2">
        <f t="shared" si="96"/>
        <v>34092312.619999997</v>
      </c>
      <c r="G1172" s="2">
        <f t="shared" si="96"/>
        <v>77191984.569999993</v>
      </c>
      <c r="H1172" s="2">
        <f t="shared" si="96"/>
        <v>46001141.549999997</v>
      </c>
      <c r="I1172" s="2">
        <f t="shared" si="96"/>
        <v>20152374.599999998</v>
      </c>
      <c r="J1172" s="2">
        <f t="shared" si="96"/>
        <v>30589823.620000005</v>
      </c>
      <c r="K1172" s="2">
        <f t="shared" si="96"/>
        <v>0</v>
      </c>
      <c r="L1172" s="17">
        <f t="shared" si="96"/>
        <v>0</v>
      </c>
      <c r="M1172" s="2">
        <f t="shared" si="96"/>
        <v>0</v>
      </c>
      <c r="N1172" s="2" t="s">
        <v>1742</v>
      </c>
      <c r="O1172" s="2">
        <f t="shared" si="96"/>
        <v>118337173.38999999</v>
      </c>
      <c r="P1172" s="2">
        <f t="shared" si="96"/>
        <v>0</v>
      </c>
      <c r="Q1172" s="2">
        <f t="shared" si="96"/>
        <v>125538124.98</v>
      </c>
      <c r="R1172" s="2">
        <f t="shared" si="96"/>
        <v>0</v>
      </c>
      <c r="S1172" s="2">
        <f t="shared" si="96"/>
        <v>0</v>
      </c>
    </row>
    <row r="1173" spans="1:19" ht="15" customHeight="1" x14ac:dyDescent="0.25">
      <c r="A1173" s="52" t="s">
        <v>1809</v>
      </c>
      <c r="B1173" s="53"/>
      <c r="C1173" s="54"/>
      <c r="D1173" s="2"/>
      <c r="E1173" s="2"/>
      <c r="F1173" s="2"/>
      <c r="G1173" s="2"/>
      <c r="H1173" s="2"/>
      <c r="I1173" s="2"/>
      <c r="J1173" s="2"/>
      <c r="K1173" s="2"/>
      <c r="L1173" s="17"/>
      <c r="M1173" s="2"/>
      <c r="N1173" s="3"/>
      <c r="O1173" s="2"/>
      <c r="P1173" s="2"/>
      <c r="Q1173" s="2"/>
      <c r="R1173" s="2"/>
      <c r="S1173" s="2"/>
    </row>
    <row r="1174" spans="1:19" x14ac:dyDescent="0.25">
      <c r="A1174" s="31" t="s">
        <v>345</v>
      </c>
      <c r="B1174" s="6" t="s">
        <v>1065</v>
      </c>
      <c r="C1174" s="4">
        <f t="shared" ref="C1174:C1179" si="97">ROUNDUP(SUM(D1174+E1174+F1174+G1174+H1174+I1174+J1174+K1174+M1174+O1174+P1174+Q1174+R1174+S1174),2)</f>
        <v>10748230.689999999</v>
      </c>
      <c r="D1174" s="4">
        <f t="shared" ref="D1174:D1179" si="98">ROUNDUP(SUM(F1174+G1174+H1174+I1174+J1174+K1174+M1174+O1174+P1174+Q1174+R1174+S1174)*0.0214,2)</f>
        <v>225193.01</v>
      </c>
      <c r="E1174" s="4"/>
      <c r="F1174" s="4"/>
      <c r="G1174" s="4"/>
      <c r="H1174" s="4"/>
      <c r="I1174" s="4"/>
      <c r="J1174" s="4"/>
      <c r="K1174" s="4"/>
      <c r="L1174" s="1"/>
      <c r="M1174" s="4"/>
      <c r="N1174" s="5" t="s">
        <v>1740</v>
      </c>
      <c r="O1174" s="4">
        <v>10523037.68</v>
      </c>
      <c r="P1174" s="4"/>
      <c r="Q1174" s="4"/>
      <c r="R1174" s="4"/>
      <c r="S1174" s="4"/>
    </row>
    <row r="1175" spans="1:19" x14ac:dyDescent="0.25">
      <c r="A1175" s="31" t="s">
        <v>347</v>
      </c>
      <c r="B1175" s="6" t="s">
        <v>1077</v>
      </c>
      <c r="C1175" s="4">
        <f t="shared" si="97"/>
        <v>14633837.119999999</v>
      </c>
      <c r="D1175" s="4">
        <f t="shared" si="98"/>
        <v>306602.82</v>
      </c>
      <c r="E1175" s="4"/>
      <c r="F1175" s="4">
        <v>3004968.46</v>
      </c>
      <c r="G1175" s="4"/>
      <c r="H1175" s="4"/>
      <c r="I1175" s="4"/>
      <c r="J1175" s="4"/>
      <c r="K1175" s="4"/>
      <c r="L1175" s="1"/>
      <c r="M1175" s="4"/>
      <c r="N1175" s="5" t="s">
        <v>1741</v>
      </c>
      <c r="O1175" s="4">
        <v>11322265.84</v>
      </c>
      <c r="P1175" s="4"/>
      <c r="Q1175" s="4"/>
      <c r="R1175" s="4"/>
      <c r="S1175" s="4"/>
    </row>
    <row r="1176" spans="1:19" x14ac:dyDescent="0.25">
      <c r="A1176" s="31" t="s">
        <v>349</v>
      </c>
      <c r="B1176" s="6" t="s">
        <v>1089</v>
      </c>
      <c r="C1176" s="4">
        <f t="shared" si="97"/>
        <v>4728844.83</v>
      </c>
      <c r="D1176" s="4">
        <f t="shared" si="98"/>
        <v>99077.04</v>
      </c>
      <c r="E1176" s="4"/>
      <c r="F1176" s="4">
        <v>1101808.27</v>
      </c>
      <c r="G1176" s="4"/>
      <c r="H1176" s="4"/>
      <c r="I1176" s="4"/>
      <c r="J1176" s="4"/>
      <c r="K1176" s="4"/>
      <c r="L1176" s="1"/>
      <c r="M1176" s="4"/>
      <c r="N1176" s="5" t="s">
        <v>1741</v>
      </c>
      <c r="O1176" s="4">
        <v>3527959.5199999996</v>
      </c>
      <c r="P1176" s="4"/>
      <c r="Q1176" s="4"/>
      <c r="R1176" s="4"/>
      <c r="S1176" s="4"/>
    </row>
    <row r="1177" spans="1:19" x14ac:dyDescent="0.25">
      <c r="A1177" s="31" t="s">
        <v>351</v>
      </c>
      <c r="B1177" s="6" t="s">
        <v>1093</v>
      </c>
      <c r="C1177" s="4">
        <f t="shared" si="97"/>
        <v>8332272.0499999998</v>
      </c>
      <c r="D1177" s="4">
        <f t="shared" si="98"/>
        <v>174574.73</v>
      </c>
      <c r="E1177" s="4"/>
      <c r="F1177" s="4"/>
      <c r="G1177" s="4"/>
      <c r="H1177" s="4"/>
      <c r="I1177" s="4"/>
      <c r="J1177" s="4"/>
      <c r="K1177" s="4"/>
      <c r="L1177" s="1"/>
      <c r="M1177" s="4"/>
      <c r="N1177" s="5" t="s">
        <v>1740</v>
      </c>
      <c r="O1177" s="4">
        <v>8157697.3200000003</v>
      </c>
      <c r="P1177" s="4"/>
      <c r="Q1177" s="4"/>
      <c r="R1177" s="4"/>
      <c r="S1177" s="4"/>
    </row>
    <row r="1178" spans="1:19" x14ac:dyDescent="0.25">
      <c r="A1178" s="31" t="s">
        <v>353</v>
      </c>
      <c r="B1178" s="6" t="s">
        <v>1097</v>
      </c>
      <c r="C1178" s="4">
        <f t="shared" si="97"/>
        <v>5915808.4400000004</v>
      </c>
      <c r="D1178" s="4">
        <f t="shared" si="98"/>
        <v>123945.86</v>
      </c>
      <c r="E1178" s="4"/>
      <c r="F1178" s="4"/>
      <c r="G1178" s="4">
        <v>2468356.58</v>
      </c>
      <c r="H1178" s="4">
        <v>1628934.17</v>
      </c>
      <c r="I1178" s="4">
        <v>711293.9</v>
      </c>
      <c r="J1178" s="4">
        <v>983277.93</v>
      </c>
      <c r="K1178" s="4"/>
      <c r="L1178" s="1"/>
      <c r="M1178" s="4"/>
      <c r="N1178" s="5"/>
      <c r="O1178" s="4"/>
      <c r="P1178" s="4"/>
      <c r="Q1178" s="4"/>
      <c r="R1178" s="4"/>
      <c r="S1178" s="4"/>
    </row>
    <row r="1179" spans="1:19" x14ac:dyDescent="0.25">
      <c r="A1179" s="31" t="s">
        <v>355</v>
      </c>
      <c r="B1179" s="6" t="s">
        <v>1103</v>
      </c>
      <c r="C1179" s="4">
        <f t="shared" si="97"/>
        <v>1302973.8400000001</v>
      </c>
      <c r="D1179" s="4">
        <f t="shared" si="98"/>
        <v>27299.439999999999</v>
      </c>
      <c r="E1179" s="4"/>
      <c r="F1179" s="4">
        <v>1275674.4000000001</v>
      </c>
      <c r="G1179" s="4"/>
      <c r="H1179" s="4"/>
      <c r="I1179" s="4"/>
      <c r="J1179" s="4"/>
      <c r="K1179" s="4"/>
      <c r="L1179" s="1"/>
      <c r="M1179" s="4"/>
      <c r="N1179" s="5"/>
      <c r="O1179" s="4"/>
      <c r="P1179" s="4"/>
      <c r="Q1179" s="4"/>
      <c r="R1179" s="4"/>
      <c r="S1179" s="4"/>
    </row>
    <row r="1180" spans="1:19" ht="15" customHeight="1" x14ac:dyDescent="0.25">
      <c r="A1180" s="50" t="s">
        <v>1811</v>
      </c>
      <c r="B1180" s="51"/>
      <c r="C1180" s="2">
        <f t="shared" ref="C1180:M1180" si="99">SUM(C1174:C1179)</f>
        <v>45661966.969999999</v>
      </c>
      <c r="D1180" s="2">
        <f t="shared" si="99"/>
        <v>956692.9</v>
      </c>
      <c r="E1180" s="2">
        <f t="shared" si="99"/>
        <v>0</v>
      </c>
      <c r="F1180" s="2">
        <f t="shared" si="99"/>
        <v>5382451.1299999999</v>
      </c>
      <c r="G1180" s="2">
        <f t="shared" si="99"/>
        <v>2468356.58</v>
      </c>
      <c r="H1180" s="2">
        <f t="shared" si="99"/>
        <v>1628934.17</v>
      </c>
      <c r="I1180" s="2">
        <f t="shared" si="99"/>
        <v>711293.9</v>
      </c>
      <c r="J1180" s="2">
        <f t="shared" si="99"/>
        <v>983277.93</v>
      </c>
      <c r="K1180" s="2">
        <f t="shared" si="99"/>
        <v>0</v>
      </c>
      <c r="L1180" s="17">
        <f t="shared" si="99"/>
        <v>0</v>
      </c>
      <c r="M1180" s="2">
        <f t="shared" si="99"/>
        <v>0</v>
      </c>
      <c r="N1180" s="2" t="s">
        <v>1742</v>
      </c>
      <c r="O1180" s="2">
        <f>SUM(O1174:O1179)</f>
        <v>33530960.359999999</v>
      </c>
      <c r="P1180" s="2">
        <f>SUM(P1174:P1179)</f>
        <v>0</v>
      </c>
      <c r="Q1180" s="2">
        <f>SUM(Q1174:Q1179)</f>
        <v>0</v>
      </c>
      <c r="R1180" s="2">
        <f>SUM(R1174:R1179)</f>
        <v>0</v>
      </c>
      <c r="S1180" s="2">
        <f>SUM(S1174:S1179)</f>
        <v>0</v>
      </c>
    </row>
    <row r="1181" spans="1:19" ht="15" hidden="1" customHeight="1" x14ac:dyDescent="0.25">
      <c r="A1181" s="52" t="s">
        <v>2024</v>
      </c>
      <c r="B1181" s="53"/>
      <c r="C1181" s="54"/>
      <c r="D1181" s="2"/>
      <c r="E1181" s="2"/>
      <c r="F1181" s="2"/>
      <c r="G1181" s="2"/>
      <c r="H1181" s="2"/>
      <c r="I1181" s="2"/>
      <c r="J1181" s="2"/>
      <c r="K1181" s="2"/>
      <c r="L1181" s="17"/>
      <c r="M1181" s="2"/>
      <c r="N1181" s="3"/>
      <c r="O1181" s="2"/>
      <c r="P1181" s="2"/>
      <c r="Q1181" s="2"/>
      <c r="R1181" s="2"/>
      <c r="S1181" s="2"/>
    </row>
    <row r="1182" spans="1:19" hidden="1" x14ac:dyDescent="0.25">
      <c r="A1182" s="31" t="s">
        <v>357</v>
      </c>
      <c r="B1182" s="6" t="s">
        <v>1105</v>
      </c>
      <c r="C1182" s="4">
        <f t="shared" ref="C1182:C1223" si="100">ROUNDUP(SUM(D1182+E1182+F1182+G1182+H1182+I1182+J1182+K1182+M1182+O1182+P1182+Q1182+R1182+S1182),2)</f>
        <v>22606287.199999999</v>
      </c>
      <c r="D1182" s="4">
        <f t="shared" ref="D1182:D1223" si="101">ROUNDUP(SUM(F1182+G1182+H1182+I1182+J1182+K1182+M1182+O1182+P1182+Q1182+R1182+S1182)*0.0214,2)</f>
        <v>473638.68</v>
      </c>
      <c r="E1182" s="4"/>
      <c r="F1182" s="4"/>
      <c r="G1182" s="4"/>
      <c r="H1182" s="4"/>
      <c r="I1182" s="4"/>
      <c r="J1182" s="4"/>
      <c r="K1182" s="4"/>
      <c r="L1182" s="1"/>
      <c r="M1182" s="4"/>
      <c r="N1182" s="5" t="s">
        <v>1741</v>
      </c>
      <c r="O1182" s="4">
        <v>10224503.879999999</v>
      </c>
      <c r="P1182" s="4"/>
      <c r="Q1182" s="4">
        <v>11908144.640000001</v>
      </c>
      <c r="R1182" s="4"/>
      <c r="S1182" s="4"/>
    </row>
    <row r="1183" spans="1:19" hidden="1" x14ac:dyDescent="0.25">
      <c r="A1183" s="31" t="s">
        <v>359</v>
      </c>
      <c r="B1183" s="6" t="s">
        <v>1117</v>
      </c>
      <c r="C1183" s="4">
        <f t="shared" si="100"/>
        <v>15848053.34</v>
      </c>
      <c r="D1183" s="4">
        <f t="shared" si="101"/>
        <v>332042.63</v>
      </c>
      <c r="E1183" s="4"/>
      <c r="F1183" s="4"/>
      <c r="G1183" s="4"/>
      <c r="H1183" s="4"/>
      <c r="I1183" s="4"/>
      <c r="J1183" s="4"/>
      <c r="K1183" s="4"/>
      <c r="L1183" s="1"/>
      <c r="M1183" s="4"/>
      <c r="N1183" s="5"/>
      <c r="O1183" s="4"/>
      <c r="P1183" s="4"/>
      <c r="Q1183" s="4">
        <v>15516010.709999999</v>
      </c>
      <c r="R1183" s="4"/>
      <c r="S1183" s="4"/>
    </row>
    <row r="1184" spans="1:19" hidden="1" x14ac:dyDescent="0.25">
      <c r="A1184" s="31" t="s">
        <v>361</v>
      </c>
      <c r="B1184" s="6" t="s">
        <v>1136</v>
      </c>
      <c r="C1184" s="4">
        <f t="shared" si="100"/>
        <v>28118575.760000002</v>
      </c>
      <c r="D1184" s="4">
        <f t="shared" si="101"/>
        <v>589130.14</v>
      </c>
      <c r="E1184" s="4"/>
      <c r="F1184" s="4">
        <v>3547112.76</v>
      </c>
      <c r="G1184" s="4"/>
      <c r="H1184" s="4"/>
      <c r="I1184" s="4"/>
      <c r="J1184" s="4"/>
      <c r="K1184" s="4"/>
      <c r="L1184" s="1"/>
      <c r="M1184" s="4"/>
      <c r="N1184" s="5"/>
      <c r="O1184" s="4"/>
      <c r="P1184" s="4">
        <v>5790339.0599999996</v>
      </c>
      <c r="Q1184" s="4">
        <v>18191993.800000001</v>
      </c>
      <c r="R1184" s="4"/>
      <c r="S1184" s="4"/>
    </row>
    <row r="1185" spans="1:19" hidden="1" x14ac:dyDescent="0.25">
      <c r="A1185" s="31" t="s">
        <v>363</v>
      </c>
      <c r="B1185" s="6" t="s">
        <v>1144</v>
      </c>
      <c r="C1185" s="4">
        <f t="shared" si="100"/>
        <v>23966100.100000001</v>
      </c>
      <c r="D1185" s="4">
        <f t="shared" si="101"/>
        <v>502128.99</v>
      </c>
      <c r="E1185" s="4"/>
      <c r="F1185" s="4"/>
      <c r="G1185" s="4"/>
      <c r="H1185" s="4"/>
      <c r="I1185" s="4"/>
      <c r="J1185" s="4"/>
      <c r="K1185" s="4"/>
      <c r="L1185" s="1"/>
      <c r="M1185" s="4"/>
      <c r="N1185" s="5"/>
      <c r="O1185" s="4"/>
      <c r="P1185" s="4"/>
      <c r="Q1185" s="4">
        <v>23463971.110000003</v>
      </c>
      <c r="R1185" s="4"/>
      <c r="S1185" s="4"/>
    </row>
    <row r="1186" spans="1:19" hidden="1" x14ac:dyDescent="0.25">
      <c r="A1186" s="31" t="s">
        <v>365</v>
      </c>
      <c r="B1186" s="6" t="s">
        <v>1148</v>
      </c>
      <c r="C1186" s="4">
        <f t="shared" si="100"/>
        <v>25639647.379999999</v>
      </c>
      <c r="D1186" s="4">
        <f t="shared" si="101"/>
        <v>537192.54</v>
      </c>
      <c r="E1186" s="4"/>
      <c r="F1186" s="4"/>
      <c r="G1186" s="4"/>
      <c r="H1186" s="4"/>
      <c r="I1186" s="4"/>
      <c r="J1186" s="4"/>
      <c r="K1186" s="4"/>
      <c r="L1186" s="1"/>
      <c r="M1186" s="4"/>
      <c r="N1186" s="5"/>
      <c r="O1186" s="4"/>
      <c r="P1186" s="4"/>
      <c r="Q1186" s="4">
        <v>25102454.84</v>
      </c>
      <c r="R1186" s="4"/>
      <c r="S1186" s="4"/>
    </row>
    <row r="1187" spans="1:19" hidden="1" x14ac:dyDescent="0.25">
      <c r="A1187" s="31" t="s">
        <v>367</v>
      </c>
      <c r="B1187" s="6" t="s">
        <v>1154</v>
      </c>
      <c r="C1187" s="4">
        <f t="shared" si="100"/>
        <v>23862252.329999998</v>
      </c>
      <c r="D1187" s="4">
        <f t="shared" si="101"/>
        <v>499953.21</v>
      </c>
      <c r="E1187" s="4"/>
      <c r="F1187" s="4"/>
      <c r="G1187" s="4"/>
      <c r="H1187" s="4"/>
      <c r="I1187" s="4"/>
      <c r="J1187" s="4"/>
      <c r="K1187" s="4"/>
      <c r="L1187" s="1"/>
      <c r="M1187" s="4"/>
      <c r="N1187" s="5" t="s">
        <v>1741</v>
      </c>
      <c r="O1187" s="4">
        <v>23362299.120000001</v>
      </c>
      <c r="P1187" s="4"/>
      <c r="Q1187" s="4"/>
      <c r="R1187" s="4"/>
      <c r="S1187" s="4"/>
    </row>
    <row r="1188" spans="1:19" hidden="1" x14ac:dyDescent="0.25">
      <c r="A1188" s="31" t="s">
        <v>369</v>
      </c>
      <c r="B1188" s="6" t="s">
        <v>1162</v>
      </c>
      <c r="C1188" s="4">
        <f t="shared" si="100"/>
        <v>25849707.710000001</v>
      </c>
      <c r="D1188" s="4">
        <f t="shared" si="101"/>
        <v>541593.65</v>
      </c>
      <c r="E1188" s="4"/>
      <c r="F1188" s="4"/>
      <c r="G1188" s="4"/>
      <c r="H1188" s="4"/>
      <c r="I1188" s="4"/>
      <c r="J1188" s="4"/>
      <c r="K1188" s="4"/>
      <c r="L1188" s="1"/>
      <c r="M1188" s="4"/>
      <c r="N1188" s="5"/>
      <c r="O1188" s="4"/>
      <c r="P1188" s="4"/>
      <c r="Q1188" s="4">
        <v>25308114.060000002</v>
      </c>
      <c r="R1188" s="4"/>
      <c r="S1188" s="4"/>
    </row>
    <row r="1189" spans="1:19" hidden="1" x14ac:dyDescent="0.25">
      <c r="A1189" s="31" t="s">
        <v>371</v>
      </c>
      <c r="B1189" s="6" t="s">
        <v>1178</v>
      </c>
      <c r="C1189" s="4">
        <f t="shared" si="100"/>
        <v>9174312.5299999993</v>
      </c>
      <c r="D1189" s="4">
        <f t="shared" si="101"/>
        <v>192216.85</v>
      </c>
      <c r="E1189" s="4"/>
      <c r="F1189" s="4"/>
      <c r="G1189" s="4"/>
      <c r="H1189" s="4"/>
      <c r="I1189" s="4"/>
      <c r="J1189" s="4"/>
      <c r="K1189" s="4"/>
      <c r="L1189" s="1"/>
      <c r="M1189" s="4"/>
      <c r="N1189" s="5"/>
      <c r="O1189" s="4"/>
      <c r="P1189" s="4"/>
      <c r="Q1189" s="4">
        <v>8982095.6799999997</v>
      </c>
      <c r="R1189" s="4"/>
      <c r="S1189" s="4"/>
    </row>
    <row r="1190" spans="1:19" hidden="1" x14ac:dyDescent="0.25">
      <c r="A1190" s="31" t="s">
        <v>373</v>
      </c>
      <c r="B1190" s="6" t="s">
        <v>1186</v>
      </c>
      <c r="C1190" s="4">
        <f t="shared" si="100"/>
        <v>21626120.039999999</v>
      </c>
      <c r="D1190" s="4">
        <f t="shared" si="101"/>
        <v>453102.58</v>
      </c>
      <c r="E1190" s="4"/>
      <c r="F1190" s="4"/>
      <c r="G1190" s="4"/>
      <c r="H1190" s="4"/>
      <c r="I1190" s="4"/>
      <c r="J1190" s="4"/>
      <c r="K1190" s="4"/>
      <c r="L1190" s="1"/>
      <c r="M1190" s="4"/>
      <c r="N1190" s="5" t="s">
        <v>1741</v>
      </c>
      <c r="O1190" s="4">
        <v>9600016.75</v>
      </c>
      <c r="P1190" s="4"/>
      <c r="Q1190" s="4">
        <v>11573000.710000001</v>
      </c>
      <c r="R1190" s="4"/>
      <c r="S1190" s="4"/>
    </row>
    <row r="1191" spans="1:19" hidden="1" x14ac:dyDescent="0.25">
      <c r="A1191" s="31" t="s">
        <v>375</v>
      </c>
      <c r="B1191" s="6" t="s">
        <v>1190</v>
      </c>
      <c r="C1191" s="4">
        <f t="shared" si="100"/>
        <v>35169033.670000002</v>
      </c>
      <c r="D1191" s="4">
        <f t="shared" si="101"/>
        <v>736848.76</v>
      </c>
      <c r="E1191" s="4"/>
      <c r="F1191" s="4"/>
      <c r="G1191" s="4"/>
      <c r="H1191" s="4"/>
      <c r="I1191" s="4"/>
      <c r="J1191" s="4"/>
      <c r="K1191" s="4"/>
      <c r="L1191" s="1"/>
      <c r="M1191" s="4"/>
      <c r="N1191" s="5" t="s">
        <v>1741</v>
      </c>
      <c r="O1191" s="4">
        <v>13157433.199999999</v>
      </c>
      <c r="P1191" s="4">
        <v>5157231.2</v>
      </c>
      <c r="Q1191" s="4">
        <v>16117520.51</v>
      </c>
      <c r="R1191" s="4"/>
      <c r="S1191" s="4"/>
    </row>
    <row r="1192" spans="1:19" hidden="1" x14ac:dyDescent="0.25">
      <c r="A1192" s="31" t="s">
        <v>377</v>
      </c>
      <c r="B1192" s="6" t="s">
        <v>1201</v>
      </c>
      <c r="C1192" s="4">
        <f t="shared" si="100"/>
        <v>11310247.27</v>
      </c>
      <c r="D1192" s="4">
        <f t="shared" si="101"/>
        <v>236968.18000000002</v>
      </c>
      <c r="E1192" s="4"/>
      <c r="F1192" s="4">
        <v>1003823.34</v>
      </c>
      <c r="G1192" s="4"/>
      <c r="H1192" s="4"/>
      <c r="I1192" s="4"/>
      <c r="J1192" s="4"/>
      <c r="K1192" s="4"/>
      <c r="L1192" s="1"/>
      <c r="M1192" s="4"/>
      <c r="N1192" s="5" t="s">
        <v>1741</v>
      </c>
      <c r="O1192" s="4">
        <v>3883406.59</v>
      </c>
      <c r="P1192" s="4"/>
      <c r="Q1192" s="4">
        <v>6186049.1600000001</v>
      </c>
      <c r="R1192" s="4"/>
      <c r="S1192" s="4"/>
    </row>
    <row r="1193" spans="1:19" hidden="1" x14ac:dyDescent="0.25">
      <c r="A1193" s="31" t="s">
        <v>379</v>
      </c>
      <c r="B1193" s="6" t="s">
        <v>1218</v>
      </c>
      <c r="C1193" s="4">
        <f t="shared" si="100"/>
        <v>34138518.990000002</v>
      </c>
      <c r="D1193" s="4">
        <f t="shared" si="101"/>
        <v>715257.79</v>
      </c>
      <c r="E1193" s="4"/>
      <c r="F1193" s="4">
        <v>3220497.9099999997</v>
      </c>
      <c r="G1193" s="4"/>
      <c r="H1193" s="4"/>
      <c r="I1193" s="4"/>
      <c r="J1193" s="4"/>
      <c r="K1193" s="4"/>
      <c r="L1193" s="1"/>
      <c r="M1193" s="4"/>
      <c r="N1193" s="5" t="s">
        <v>1741</v>
      </c>
      <c r="O1193" s="4">
        <v>13539391.529999999</v>
      </c>
      <c r="P1193" s="4"/>
      <c r="Q1193" s="4">
        <v>16663371.76</v>
      </c>
      <c r="R1193" s="4"/>
      <c r="S1193" s="4"/>
    </row>
    <row r="1194" spans="1:19" hidden="1" x14ac:dyDescent="0.25">
      <c r="A1194" s="31" t="s">
        <v>381</v>
      </c>
      <c r="B1194" s="6" t="s">
        <v>1222</v>
      </c>
      <c r="C1194" s="4">
        <f t="shared" si="100"/>
        <v>22288321.25</v>
      </c>
      <c r="D1194" s="4">
        <f t="shared" si="101"/>
        <v>466976.78</v>
      </c>
      <c r="E1194" s="4"/>
      <c r="F1194" s="4">
        <v>2192695.7899999996</v>
      </c>
      <c r="G1194" s="4"/>
      <c r="H1194" s="4"/>
      <c r="I1194" s="4"/>
      <c r="J1194" s="4"/>
      <c r="K1194" s="4"/>
      <c r="L1194" s="1"/>
      <c r="M1194" s="4"/>
      <c r="N1194" s="5" t="s">
        <v>1741</v>
      </c>
      <c r="O1194" s="4">
        <v>8888140.6999999993</v>
      </c>
      <c r="P1194" s="4"/>
      <c r="Q1194" s="4">
        <v>10740507.98</v>
      </c>
      <c r="R1194" s="4"/>
      <c r="S1194" s="4"/>
    </row>
    <row r="1195" spans="1:19" hidden="1" x14ac:dyDescent="0.25">
      <c r="A1195" s="31" t="s">
        <v>383</v>
      </c>
      <c r="B1195" s="6" t="s">
        <v>1224</v>
      </c>
      <c r="C1195" s="4">
        <f t="shared" si="100"/>
        <v>38655634.960000001</v>
      </c>
      <c r="D1195" s="4">
        <f t="shared" si="101"/>
        <v>809898.76</v>
      </c>
      <c r="E1195" s="4"/>
      <c r="F1195" s="4"/>
      <c r="G1195" s="4"/>
      <c r="H1195" s="4"/>
      <c r="I1195" s="4"/>
      <c r="J1195" s="4"/>
      <c r="K1195" s="4"/>
      <c r="L1195" s="1"/>
      <c r="M1195" s="4"/>
      <c r="N1195" s="5"/>
      <c r="O1195" s="4"/>
      <c r="P1195" s="4"/>
      <c r="Q1195" s="4">
        <v>37845736.200000003</v>
      </c>
      <c r="R1195" s="4"/>
      <c r="S1195" s="4"/>
    </row>
    <row r="1196" spans="1:19" hidden="1" x14ac:dyDescent="0.25">
      <c r="A1196" s="31" t="s">
        <v>385</v>
      </c>
      <c r="B1196" s="6" t="s">
        <v>1232</v>
      </c>
      <c r="C1196" s="4">
        <f t="shared" si="100"/>
        <v>46376674.119999997</v>
      </c>
      <c r="D1196" s="4">
        <f t="shared" si="101"/>
        <v>971667.15</v>
      </c>
      <c r="E1196" s="4"/>
      <c r="F1196" s="4"/>
      <c r="G1196" s="4"/>
      <c r="H1196" s="4"/>
      <c r="I1196" s="4"/>
      <c r="J1196" s="4"/>
      <c r="K1196" s="4"/>
      <c r="L1196" s="1"/>
      <c r="M1196" s="4"/>
      <c r="N1196" s="5" t="s">
        <v>1741</v>
      </c>
      <c r="O1196" s="4">
        <v>20977268.880000003</v>
      </c>
      <c r="P1196" s="4"/>
      <c r="Q1196" s="4">
        <v>24427738.09</v>
      </c>
      <c r="R1196" s="4"/>
      <c r="S1196" s="4"/>
    </row>
    <row r="1197" spans="1:19" hidden="1" x14ac:dyDescent="0.25">
      <c r="A1197" s="31" t="s">
        <v>387</v>
      </c>
      <c r="B1197" s="6" t="s">
        <v>1242</v>
      </c>
      <c r="C1197" s="4">
        <f t="shared" si="100"/>
        <v>24106996.850000001</v>
      </c>
      <c r="D1197" s="4">
        <f t="shared" si="101"/>
        <v>505081</v>
      </c>
      <c r="E1197" s="4"/>
      <c r="F1197" s="4"/>
      <c r="G1197" s="4"/>
      <c r="H1197" s="4"/>
      <c r="I1197" s="4"/>
      <c r="J1197" s="4"/>
      <c r="K1197" s="4"/>
      <c r="L1197" s="1"/>
      <c r="M1197" s="4"/>
      <c r="N1197" s="5" t="s">
        <v>1741</v>
      </c>
      <c r="O1197" s="4">
        <v>9335874.2699999996</v>
      </c>
      <c r="P1197" s="4"/>
      <c r="Q1197" s="4">
        <v>14266041.58</v>
      </c>
      <c r="R1197" s="4"/>
      <c r="S1197" s="4"/>
    </row>
    <row r="1198" spans="1:19" hidden="1" x14ac:dyDescent="0.25">
      <c r="A1198" s="31" t="s">
        <v>389</v>
      </c>
      <c r="B1198" s="6" t="s">
        <v>1248</v>
      </c>
      <c r="C1198" s="4">
        <f t="shared" si="100"/>
        <v>50931112.649999999</v>
      </c>
      <c r="D1198" s="4">
        <f t="shared" si="101"/>
        <v>1067090.0900000001</v>
      </c>
      <c r="E1198" s="4"/>
      <c r="F1198" s="4"/>
      <c r="G1198" s="4"/>
      <c r="H1198" s="4"/>
      <c r="I1198" s="4"/>
      <c r="J1198" s="4"/>
      <c r="K1198" s="4"/>
      <c r="L1198" s="1"/>
      <c r="M1198" s="4"/>
      <c r="N1198" s="5" t="s">
        <v>1741</v>
      </c>
      <c r="O1198" s="4">
        <v>23499764.84</v>
      </c>
      <c r="P1198" s="4"/>
      <c r="Q1198" s="4">
        <v>26364257.720000003</v>
      </c>
      <c r="R1198" s="4"/>
      <c r="S1198" s="4"/>
    </row>
    <row r="1199" spans="1:19" hidden="1" x14ac:dyDescent="0.25">
      <c r="A1199" s="31" t="s">
        <v>391</v>
      </c>
      <c r="B1199" s="6" t="s">
        <v>1271</v>
      </c>
      <c r="C1199" s="4">
        <f t="shared" si="100"/>
        <v>4574956.54</v>
      </c>
      <c r="D1199" s="4">
        <f t="shared" si="101"/>
        <v>95852.819999999992</v>
      </c>
      <c r="E1199" s="4"/>
      <c r="F1199" s="4">
        <v>4479103.72</v>
      </c>
      <c r="G1199" s="4"/>
      <c r="H1199" s="4"/>
      <c r="I1199" s="4"/>
      <c r="J1199" s="4"/>
      <c r="K1199" s="4"/>
      <c r="L1199" s="1"/>
      <c r="M1199" s="4"/>
      <c r="N1199" s="5"/>
      <c r="O1199" s="4"/>
      <c r="P1199" s="4"/>
      <c r="Q1199" s="4"/>
      <c r="R1199" s="4"/>
      <c r="S1199" s="4"/>
    </row>
    <row r="1200" spans="1:19" hidden="1" x14ac:dyDescent="0.25">
      <c r="A1200" s="31" t="s">
        <v>393</v>
      </c>
      <c r="B1200" s="6" t="s">
        <v>1273</v>
      </c>
      <c r="C1200" s="4">
        <f t="shared" si="100"/>
        <v>60539214.130000003</v>
      </c>
      <c r="D1200" s="4">
        <f t="shared" si="101"/>
        <v>1268395.52</v>
      </c>
      <c r="E1200" s="4"/>
      <c r="F1200" s="4">
        <v>5549865.79</v>
      </c>
      <c r="G1200" s="4"/>
      <c r="H1200" s="4"/>
      <c r="I1200" s="4"/>
      <c r="J1200" s="4"/>
      <c r="K1200" s="4"/>
      <c r="L1200" s="1"/>
      <c r="M1200" s="4"/>
      <c r="N1200" s="5" t="s">
        <v>1741</v>
      </c>
      <c r="O1200" s="4">
        <v>23045146.059999999</v>
      </c>
      <c r="P1200" s="4"/>
      <c r="Q1200" s="4">
        <v>30675806.760000002</v>
      </c>
      <c r="R1200" s="4"/>
      <c r="S1200" s="4"/>
    </row>
    <row r="1201" spans="1:19" hidden="1" x14ac:dyDescent="0.25">
      <c r="A1201" s="31" t="s">
        <v>395</v>
      </c>
      <c r="B1201" s="6" t="s">
        <v>1275</v>
      </c>
      <c r="C1201" s="4">
        <f t="shared" si="100"/>
        <v>43740946.700000003</v>
      </c>
      <c r="D1201" s="4">
        <f t="shared" si="101"/>
        <v>916444.36</v>
      </c>
      <c r="E1201" s="4"/>
      <c r="F1201" s="4">
        <v>13647145.619999999</v>
      </c>
      <c r="G1201" s="4"/>
      <c r="H1201" s="4"/>
      <c r="I1201" s="4"/>
      <c r="J1201" s="4"/>
      <c r="K1201" s="4"/>
      <c r="L1201" s="1"/>
      <c r="M1201" s="4"/>
      <c r="N1201" s="5" t="s">
        <v>1741</v>
      </c>
      <c r="O1201" s="4">
        <v>12149023.959999999</v>
      </c>
      <c r="P1201" s="4"/>
      <c r="Q1201" s="4">
        <v>17028332.760000002</v>
      </c>
      <c r="R1201" s="4"/>
      <c r="S1201" s="4"/>
    </row>
    <row r="1202" spans="1:19" hidden="1" x14ac:dyDescent="0.25">
      <c r="A1202" s="31" t="s">
        <v>397</v>
      </c>
      <c r="B1202" s="6" t="s">
        <v>1289</v>
      </c>
      <c r="C1202" s="4">
        <f t="shared" si="100"/>
        <v>6756172.79</v>
      </c>
      <c r="D1202" s="4">
        <f t="shared" si="101"/>
        <v>141552.87</v>
      </c>
      <c r="E1202" s="4"/>
      <c r="F1202" s="4"/>
      <c r="G1202" s="4"/>
      <c r="H1202" s="4"/>
      <c r="I1202" s="4"/>
      <c r="J1202" s="4"/>
      <c r="K1202" s="4"/>
      <c r="L1202" s="1"/>
      <c r="M1202" s="4"/>
      <c r="N1202" s="5"/>
      <c r="O1202" s="4"/>
      <c r="P1202" s="4"/>
      <c r="Q1202" s="4">
        <v>6614619.9199999999</v>
      </c>
      <c r="R1202" s="4"/>
      <c r="S1202" s="4"/>
    </row>
    <row r="1203" spans="1:19" hidden="1" x14ac:dyDescent="0.25">
      <c r="A1203" s="31" t="s">
        <v>399</v>
      </c>
      <c r="B1203" s="6" t="s">
        <v>1291</v>
      </c>
      <c r="C1203" s="4">
        <f t="shared" si="100"/>
        <v>9193803.8399999999</v>
      </c>
      <c r="D1203" s="4">
        <f t="shared" si="101"/>
        <v>192625.23</v>
      </c>
      <c r="E1203" s="4"/>
      <c r="F1203" s="4"/>
      <c r="G1203" s="4"/>
      <c r="H1203" s="4"/>
      <c r="I1203" s="4"/>
      <c r="J1203" s="4"/>
      <c r="K1203" s="4"/>
      <c r="L1203" s="1"/>
      <c r="M1203" s="4"/>
      <c r="N1203" s="5"/>
      <c r="O1203" s="4"/>
      <c r="P1203" s="4"/>
      <c r="Q1203" s="4">
        <v>9001178.6099999994</v>
      </c>
      <c r="R1203" s="4"/>
      <c r="S1203" s="4"/>
    </row>
    <row r="1204" spans="1:19" hidden="1" x14ac:dyDescent="0.25">
      <c r="A1204" s="31" t="s">
        <v>401</v>
      </c>
      <c r="B1204" s="6" t="s">
        <v>1295</v>
      </c>
      <c r="C1204" s="4">
        <f t="shared" si="100"/>
        <v>7221036.9199999999</v>
      </c>
      <c r="D1204" s="4">
        <f t="shared" si="101"/>
        <v>151292.53</v>
      </c>
      <c r="E1204" s="4"/>
      <c r="F1204" s="4"/>
      <c r="G1204" s="4"/>
      <c r="H1204" s="4"/>
      <c r="I1204" s="4"/>
      <c r="J1204" s="4"/>
      <c r="K1204" s="4"/>
      <c r="L1204" s="1"/>
      <c r="M1204" s="4"/>
      <c r="N1204" s="5" t="s">
        <v>1741</v>
      </c>
      <c r="O1204" s="4">
        <v>7069744.3899999997</v>
      </c>
      <c r="P1204" s="4"/>
      <c r="Q1204" s="4"/>
      <c r="R1204" s="4"/>
      <c r="S1204" s="4"/>
    </row>
    <row r="1205" spans="1:19" hidden="1" x14ac:dyDescent="0.25">
      <c r="A1205" s="31" t="s">
        <v>403</v>
      </c>
      <c r="B1205" s="6" t="s">
        <v>1297</v>
      </c>
      <c r="C1205" s="4">
        <f t="shared" si="100"/>
        <v>7960752.9000000004</v>
      </c>
      <c r="D1205" s="4">
        <f t="shared" si="101"/>
        <v>166790.79</v>
      </c>
      <c r="E1205" s="4"/>
      <c r="F1205" s="4"/>
      <c r="G1205" s="4"/>
      <c r="H1205" s="4"/>
      <c r="I1205" s="4"/>
      <c r="J1205" s="4"/>
      <c r="K1205" s="4"/>
      <c r="L1205" s="1"/>
      <c r="M1205" s="4"/>
      <c r="N1205" s="5" t="s">
        <v>1741</v>
      </c>
      <c r="O1205" s="4">
        <v>7793962.1099999994</v>
      </c>
      <c r="P1205" s="4"/>
      <c r="Q1205" s="4"/>
      <c r="R1205" s="4"/>
      <c r="S1205" s="4"/>
    </row>
    <row r="1206" spans="1:19" hidden="1" x14ac:dyDescent="0.25">
      <c r="A1206" s="31" t="s">
        <v>405</v>
      </c>
      <c r="B1206" s="6" t="s">
        <v>1313</v>
      </c>
      <c r="C1206" s="4">
        <f t="shared" si="100"/>
        <v>7234941.3700000001</v>
      </c>
      <c r="D1206" s="4">
        <f t="shared" si="101"/>
        <v>151583.86000000002</v>
      </c>
      <c r="E1206" s="4"/>
      <c r="F1206" s="4"/>
      <c r="G1206" s="4"/>
      <c r="H1206" s="4"/>
      <c r="I1206" s="4"/>
      <c r="J1206" s="4"/>
      <c r="K1206" s="4"/>
      <c r="L1206" s="1"/>
      <c r="M1206" s="4"/>
      <c r="N1206" s="5" t="s">
        <v>1741</v>
      </c>
      <c r="O1206" s="4">
        <v>7083357.5099999998</v>
      </c>
      <c r="P1206" s="4"/>
      <c r="Q1206" s="4"/>
      <c r="R1206" s="4"/>
      <c r="S1206" s="4"/>
    </row>
    <row r="1207" spans="1:19" hidden="1" x14ac:dyDescent="0.25">
      <c r="A1207" s="31" t="s">
        <v>407</v>
      </c>
      <c r="B1207" s="6" t="s">
        <v>1315</v>
      </c>
      <c r="C1207" s="4">
        <f t="shared" si="100"/>
        <v>15190084.220000001</v>
      </c>
      <c r="D1207" s="4">
        <f t="shared" si="101"/>
        <v>318257.11</v>
      </c>
      <c r="E1207" s="4"/>
      <c r="F1207" s="4"/>
      <c r="G1207" s="4"/>
      <c r="H1207" s="4"/>
      <c r="I1207" s="4"/>
      <c r="J1207" s="4"/>
      <c r="K1207" s="4"/>
      <c r="L1207" s="1"/>
      <c r="M1207" s="4"/>
      <c r="N1207" s="5" t="s">
        <v>1741</v>
      </c>
      <c r="O1207" s="4">
        <v>14871827.109999999</v>
      </c>
      <c r="P1207" s="4"/>
      <c r="Q1207" s="4"/>
      <c r="R1207" s="4"/>
      <c r="S1207" s="4"/>
    </row>
    <row r="1208" spans="1:19" hidden="1" x14ac:dyDescent="0.25">
      <c r="A1208" s="31" t="s">
        <v>409</v>
      </c>
      <c r="B1208" s="6" t="s">
        <v>1319</v>
      </c>
      <c r="C1208" s="4">
        <f t="shared" si="100"/>
        <v>20617974.579999998</v>
      </c>
      <c r="D1208" s="4">
        <f t="shared" si="101"/>
        <v>431980.28</v>
      </c>
      <c r="E1208" s="4"/>
      <c r="F1208" s="4"/>
      <c r="G1208" s="4"/>
      <c r="H1208" s="4"/>
      <c r="I1208" s="4"/>
      <c r="J1208" s="4"/>
      <c r="K1208" s="4"/>
      <c r="L1208" s="1"/>
      <c r="M1208" s="4"/>
      <c r="N1208" s="5"/>
      <c r="O1208" s="4"/>
      <c r="P1208" s="4"/>
      <c r="Q1208" s="4"/>
      <c r="R1208" s="4">
        <v>20185994.300000001</v>
      </c>
      <c r="S1208" s="4"/>
    </row>
    <row r="1209" spans="1:19" hidden="1" x14ac:dyDescent="0.25">
      <c r="A1209" s="31" t="s">
        <v>411</v>
      </c>
      <c r="B1209" s="6" t="s">
        <v>1331</v>
      </c>
      <c r="C1209" s="4">
        <f t="shared" si="100"/>
        <v>33977348.780000001</v>
      </c>
      <c r="D1209" s="4">
        <f t="shared" si="101"/>
        <v>711881.02</v>
      </c>
      <c r="E1209" s="4"/>
      <c r="F1209" s="4">
        <v>4435821.42</v>
      </c>
      <c r="G1209" s="4"/>
      <c r="H1209" s="4"/>
      <c r="I1209" s="4"/>
      <c r="J1209" s="4"/>
      <c r="K1209" s="4"/>
      <c r="L1209" s="1"/>
      <c r="M1209" s="4"/>
      <c r="N1209" s="5" t="s">
        <v>1741</v>
      </c>
      <c r="O1209" s="4">
        <v>12355263.18</v>
      </c>
      <c r="P1209" s="4"/>
      <c r="Q1209" s="4">
        <v>16474383.16</v>
      </c>
      <c r="R1209" s="4"/>
      <c r="S1209" s="4"/>
    </row>
    <row r="1210" spans="1:19" hidden="1" x14ac:dyDescent="0.25">
      <c r="A1210" s="31" t="s">
        <v>413</v>
      </c>
      <c r="B1210" s="6" t="s">
        <v>1333</v>
      </c>
      <c r="C1210" s="4">
        <f t="shared" si="100"/>
        <v>35821812.280000001</v>
      </c>
      <c r="D1210" s="4">
        <f t="shared" si="101"/>
        <v>750525.54</v>
      </c>
      <c r="E1210" s="4"/>
      <c r="F1210" s="4">
        <v>3616867.96</v>
      </c>
      <c r="G1210" s="4"/>
      <c r="H1210" s="4"/>
      <c r="I1210" s="4"/>
      <c r="J1210" s="4"/>
      <c r="K1210" s="4"/>
      <c r="L1210" s="1"/>
      <c r="M1210" s="4"/>
      <c r="N1210" s="5" t="s">
        <v>1741</v>
      </c>
      <c r="O1210" s="4">
        <v>14666610.43</v>
      </c>
      <c r="P1210" s="4"/>
      <c r="Q1210" s="4">
        <v>16787808.350000001</v>
      </c>
      <c r="R1210" s="4"/>
      <c r="S1210" s="4"/>
    </row>
    <row r="1211" spans="1:19" hidden="1" x14ac:dyDescent="0.25">
      <c r="A1211" s="31" t="s">
        <v>415</v>
      </c>
      <c r="B1211" s="6" t="s">
        <v>1335</v>
      </c>
      <c r="C1211" s="4">
        <f t="shared" si="100"/>
        <v>57167159.049999997</v>
      </c>
      <c r="D1211" s="4">
        <f t="shared" si="101"/>
        <v>1197745.46</v>
      </c>
      <c r="E1211" s="4"/>
      <c r="F1211" s="4">
        <v>5066375.1399999997</v>
      </c>
      <c r="G1211" s="4"/>
      <c r="H1211" s="4"/>
      <c r="I1211" s="4"/>
      <c r="J1211" s="4"/>
      <c r="K1211" s="4"/>
      <c r="L1211" s="1"/>
      <c r="M1211" s="4"/>
      <c r="N1211" s="5" t="s">
        <v>1741</v>
      </c>
      <c r="O1211" s="4">
        <v>20803472.930000003</v>
      </c>
      <c r="P1211" s="4">
        <v>8154198.3199999994</v>
      </c>
      <c r="Q1211" s="4">
        <v>21945367.199999999</v>
      </c>
      <c r="R1211" s="4"/>
      <c r="S1211" s="4"/>
    </row>
    <row r="1212" spans="1:19" hidden="1" x14ac:dyDescent="0.25">
      <c r="A1212" s="31" t="s">
        <v>417</v>
      </c>
      <c r="B1212" s="6" t="s">
        <v>1337</v>
      </c>
      <c r="C1212" s="4">
        <f t="shared" si="100"/>
        <v>38503333.549999997</v>
      </c>
      <c r="D1212" s="4">
        <f t="shared" si="101"/>
        <v>806707.8</v>
      </c>
      <c r="E1212" s="4"/>
      <c r="F1212" s="4">
        <v>3717271.26</v>
      </c>
      <c r="G1212" s="4"/>
      <c r="H1212" s="4"/>
      <c r="I1212" s="4"/>
      <c r="J1212" s="4"/>
      <c r="K1212" s="4"/>
      <c r="L1212" s="1"/>
      <c r="M1212" s="4"/>
      <c r="N1212" s="5" t="s">
        <v>1741</v>
      </c>
      <c r="O1212" s="4">
        <v>18713012.09</v>
      </c>
      <c r="P1212" s="4"/>
      <c r="Q1212" s="4">
        <v>15266342.4</v>
      </c>
      <c r="R1212" s="4"/>
      <c r="S1212" s="4"/>
    </row>
    <row r="1213" spans="1:19" hidden="1" x14ac:dyDescent="0.25">
      <c r="A1213" s="31" t="s">
        <v>419</v>
      </c>
      <c r="B1213" s="6" t="s">
        <v>1343</v>
      </c>
      <c r="C1213" s="4">
        <f t="shared" si="100"/>
        <v>48370781.340000004</v>
      </c>
      <c r="D1213" s="4">
        <f t="shared" si="101"/>
        <v>1013446.96</v>
      </c>
      <c r="E1213" s="4"/>
      <c r="F1213" s="4">
        <v>3957338.7699999996</v>
      </c>
      <c r="G1213" s="4"/>
      <c r="H1213" s="4"/>
      <c r="I1213" s="4"/>
      <c r="J1213" s="4"/>
      <c r="K1213" s="4"/>
      <c r="L1213" s="1"/>
      <c r="M1213" s="4"/>
      <c r="N1213" s="5" t="s">
        <v>1741</v>
      </c>
      <c r="O1213" s="4">
        <v>18010955.020000003</v>
      </c>
      <c r="P1213" s="4"/>
      <c r="Q1213" s="4">
        <v>25389040.59</v>
      </c>
      <c r="R1213" s="4"/>
      <c r="S1213" s="4"/>
    </row>
    <row r="1214" spans="1:19" hidden="1" x14ac:dyDescent="0.25">
      <c r="A1214" s="31" t="s">
        <v>421</v>
      </c>
      <c r="B1214" s="6" t="s">
        <v>1347</v>
      </c>
      <c r="C1214" s="4">
        <f t="shared" si="100"/>
        <v>44258971.68</v>
      </c>
      <c r="D1214" s="4">
        <f t="shared" si="101"/>
        <v>927297.83</v>
      </c>
      <c r="E1214" s="4"/>
      <c r="F1214" s="4">
        <v>4803127.68</v>
      </c>
      <c r="G1214" s="4"/>
      <c r="H1214" s="4"/>
      <c r="I1214" s="4"/>
      <c r="J1214" s="4"/>
      <c r="K1214" s="4"/>
      <c r="L1214" s="1"/>
      <c r="M1214" s="4"/>
      <c r="N1214" s="5" t="s">
        <v>1741</v>
      </c>
      <c r="O1214" s="4">
        <v>19040216.02</v>
      </c>
      <c r="P1214" s="4"/>
      <c r="Q1214" s="4">
        <v>19488330.149999999</v>
      </c>
      <c r="R1214" s="4"/>
      <c r="S1214" s="4"/>
    </row>
    <row r="1215" spans="1:19" hidden="1" x14ac:dyDescent="0.25">
      <c r="A1215" s="31" t="s">
        <v>423</v>
      </c>
      <c r="B1215" s="6" t="s">
        <v>1357</v>
      </c>
      <c r="C1215" s="4">
        <f t="shared" si="100"/>
        <v>20562394.670000002</v>
      </c>
      <c r="D1215" s="4">
        <f t="shared" si="101"/>
        <v>430815.79000000004</v>
      </c>
      <c r="E1215" s="4"/>
      <c r="F1215" s="4"/>
      <c r="G1215" s="4"/>
      <c r="H1215" s="4"/>
      <c r="I1215" s="4"/>
      <c r="J1215" s="4"/>
      <c r="K1215" s="4"/>
      <c r="L1215" s="1"/>
      <c r="M1215" s="4"/>
      <c r="N1215" s="5" t="s">
        <v>1741</v>
      </c>
      <c r="O1215" s="4">
        <v>8691761.0999999996</v>
      </c>
      <c r="P1215" s="4"/>
      <c r="Q1215" s="4">
        <v>11439817.779999999</v>
      </c>
      <c r="R1215" s="4"/>
      <c r="S1215" s="4"/>
    </row>
    <row r="1216" spans="1:19" hidden="1" x14ac:dyDescent="0.25">
      <c r="A1216" s="31" t="s">
        <v>425</v>
      </c>
      <c r="B1216" s="6" t="s">
        <v>1361</v>
      </c>
      <c r="C1216" s="4">
        <f t="shared" si="100"/>
        <v>19239093.239999998</v>
      </c>
      <c r="D1216" s="4">
        <f t="shared" si="101"/>
        <v>403090.46</v>
      </c>
      <c r="E1216" s="4"/>
      <c r="F1216" s="4"/>
      <c r="G1216" s="4"/>
      <c r="H1216" s="4"/>
      <c r="I1216" s="4"/>
      <c r="J1216" s="4"/>
      <c r="K1216" s="4"/>
      <c r="L1216" s="1"/>
      <c r="M1216" s="4"/>
      <c r="N1216" s="5" t="s">
        <v>1741</v>
      </c>
      <c r="O1216" s="4">
        <v>8896977.7799999993</v>
      </c>
      <c r="P1216" s="4"/>
      <c r="Q1216" s="4">
        <v>9939025</v>
      </c>
      <c r="R1216" s="4"/>
      <c r="S1216" s="4"/>
    </row>
    <row r="1217" spans="1:19" hidden="1" x14ac:dyDescent="0.25">
      <c r="A1217" s="31" t="s">
        <v>427</v>
      </c>
      <c r="B1217" s="6" t="s">
        <v>1363</v>
      </c>
      <c r="C1217" s="4">
        <f t="shared" si="100"/>
        <v>14051780.66</v>
      </c>
      <c r="D1217" s="4">
        <f t="shared" si="101"/>
        <v>294407.78000000003</v>
      </c>
      <c r="E1217" s="4"/>
      <c r="F1217" s="4"/>
      <c r="G1217" s="4"/>
      <c r="H1217" s="4"/>
      <c r="I1217" s="4"/>
      <c r="J1217" s="4"/>
      <c r="K1217" s="4"/>
      <c r="L1217" s="1"/>
      <c r="M1217" s="4"/>
      <c r="N1217" s="5" t="s">
        <v>1741</v>
      </c>
      <c r="O1217" s="4">
        <v>13757372.879999999</v>
      </c>
      <c r="P1217" s="4"/>
      <c r="Q1217" s="4"/>
      <c r="R1217" s="4"/>
      <c r="S1217" s="4"/>
    </row>
    <row r="1218" spans="1:19" hidden="1" x14ac:dyDescent="0.25">
      <c r="A1218" s="31" t="s">
        <v>429</v>
      </c>
      <c r="B1218" s="6" t="s">
        <v>1367</v>
      </c>
      <c r="C1218" s="4">
        <f t="shared" si="100"/>
        <v>11823313.279999999</v>
      </c>
      <c r="D1218" s="4">
        <f t="shared" si="101"/>
        <v>247717.75</v>
      </c>
      <c r="E1218" s="4"/>
      <c r="F1218" s="4"/>
      <c r="G1218" s="4"/>
      <c r="H1218" s="4"/>
      <c r="I1218" s="4"/>
      <c r="J1218" s="4"/>
      <c r="K1218" s="4"/>
      <c r="L1218" s="1"/>
      <c r="M1218" s="4"/>
      <c r="N1218" s="5" t="s">
        <v>1741</v>
      </c>
      <c r="O1218" s="4">
        <v>11575595.529999999</v>
      </c>
      <c r="P1218" s="4"/>
      <c r="Q1218" s="4"/>
      <c r="R1218" s="4"/>
      <c r="S1218" s="4"/>
    </row>
    <row r="1219" spans="1:19" hidden="1" x14ac:dyDescent="0.25">
      <c r="A1219" s="31" t="s">
        <v>431</v>
      </c>
      <c r="B1219" s="6" t="s">
        <v>1369</v>
      </c>
      <c r="C1219" s="4">
        <f t="shared" si="100"/>
        <v>12549420.560000001</v>
      </c>
      <c r="D1219" s="4">
        <f t="shared" si="101"/>
        <v>262930.88</v>
      </c>
      <c r="E1219" s="4"/>
      <c r="F1219" s="4"/>
      <c r="G1219" s="4"/>
      <c r="H1219" s="4"/>
      <c r="I1219" s="4"/>
      <c r="J1219" s="4"/>
      <c r="K1219" s="4"/>
      <c r="L1219" s="1"/>
      <c r="M1219" s="4"/>
      <c r="N1219" s="5" t="s">
        <v>1741</v>
      </c>
      <c r="O1219" s="4">
        <v>12286489.68</v>
      </c>
      <c r="P1219" s="4"/>
      <c r="Q1219" s="4"/>
      <c r="R1219" s="4"/>
      <c r="S1219" s="4"/>
    </row>
    <row r="1220" spans="1:19" hidden="1" x14ac:dyDescent="0.25">
      <c r="A1220" s="31" t="s">
        <v>433</v>
      </c>
      <c r="B1220" s="6" t="s">
        <v>1371</v>
      </c>
      <c r="C1220" s="4">
        <f t="shared" si="100"/>
        <v>12407007.25</v>
      </c>
      <c r="D1220" s="4">
        <f t="shared" si="101"/>
        <v>259947.09</v>
      </c>
      <c r="E1220" s="4"/>
      <c r="F1220" s="4"/>
      <c r="G1220" s="4"/>
      <c r="H1220" s="4"/>
      <c r="I1220" s="4"/>
      <c r="J1220" s="4"/>
      <c r="K1220" s="4"/>
      <c r="L1220" s="1"/>
      <c r="M1220" s="4"/>
      <c r="N1220" s="5" t="s">
        <v>1741</v>
      </c>
      <c r="O1220" s="4">
        <v>12147060.16</v>
      </c>
      <c r="P1220" s="4"/>
      <c r="Q1220" s="4"/>
      <c r="R1220" s="4"/>
      <c r="S1220" s="4"/>
    </row>
    <row r="1221" spans="1:19" hidden="1" x14ac:dyDescent="0.25">
      <c r="A1221" s="31" t="s">
        <v>435</v>
      </c>
      <c r="B1221" s="6" t="s">
        <v>1398</v>
      </c>
      <c r="C1221" s="4">
        <f t="shared" si="100"/>
        <v>36909685.759999998</v>
      </c>
      <c r="D1221" s="4">
        <f t="shared" si="101"/>
        <v>773318.27</v>
      </c>
      <c r="E1221" s="4"/>
      <c r="F1221" s="4"/>
      <c r="G1221" s="4"/>
      <c r="H1221" s="4"/>
      <c r="I1221" s="4"/>
      <c r="J1221" s="4"/>
      <c r="K1221" s="4"/>
      <c r="L1221" s="1"/>
      <c r="M1221" s="4"/>
      <c r="N1221" s="5" t="s">
        <v>1741</v>
      </c>
      <c r="O1221" s="4">
        <v>15465406.189999999</v>
      </c>
      <c r="P1221" s="4"/>
      <c r="Q1221" s="4">
        <v>20670961.300000001</v>
      </c>
      <c r="R1221" s="4"/>
      <c r="S1221" s="4"/>
    </row>
    <row r="1222" spans="1:19" hidden="1" x14ac:dyDescent="0.25">
      <c r="A1222" s="31" t="s">
        <v>437</v>
      </c>
      <c r="B1222" s="6" t="s">
        <v>1410</v>
      </c>
      <c r="C1222" s="4">
        <f t="shared" si="100"/>
        <v>4248812</v>
      </c>
      <c r="D1222" s="4">
        <f t="shared" si="101"/>
        <v>89019.56</v>
      </c>
      <c r="E1222" s="4"/>
      <c r="F1222" s="4"/>
      <c r="G1222" s="4"/>
      <c r="H1222" s="4"/>
      <c r="I1222" s="4"/>
      <c r="J1222" s="4"/>
      <c r="K1222" s="4"/>
      <c r="L1222" s="1"/>
      <c r="M1222" s="4"/>
      <c r="N1222" s="5" t="s">
        <v>1741</v>
      </c>
      <c r="O1222" s="4">
        <v>4159792.44</v>
      </c>
      <c r="P1222" s="4"/>
      <c r="Q1222" s="4"/>
      <c r="R1222" s="4"/>
      <c r="S1222" s="4"/>
    </row>
    <row r="1223" spans="1:19" hidden="1" x14ac:dyDescent="0.25">
      <c r="A1223" s="31" t="s">
        <v>439</v>
      </c>
      <c r="B1223" s="6" t="s">
        <v>1417</v>
      </c>
      <c r="C1223" s="4">
        <f t="shared" si="100"/>
        <v>24844400.350000001</v>
      </c>
      <c r="D1223" s="4">
        <f t="shared" si="101"/>
        <v>520530.81</v>
      </c>
      <c r="E1223" s="4"/>
      <c r="F1223" s="4"/>
      <c r="G1223" s="4"/>
      <c r="H1223" s="4"/>
      <c r="I1223" s="4"/>
      <c r="J1223" s="4"/>
      <c r="K1223" s="4"/>
      <c r="L1223" s="1"/>
      <c r="M1223" s="4"/>
      <c r="N1223" s="5" t="s">
        <v>1741</v>
      </c>
      <c r="O1223" s="4">
        <v>12788239.560000001</v>
      </c>
      <c r="P1223" s="4"/>
      <c r="Q1223" s="4">
        <v>11535629.98</v>
      </c>
      <c r="R1223" s="4"/>
      <c r="S1223" s="4"/>
    </row>
    <row r="1224" spans="1:19" ht="15" hidden="1" customHeight="1" x14ac:dyDescent="0.25">
      <c r="A1224" s="50" t="s">
        <v>2045</v>
      </c>
      <c r="B1224" s="51"/>
      <c r="C1224" s="2">
        <f t="shared" ref="C1224:M1224" si="102">SUM(C1182:C1223)</f>
        <v>1057432794.5899997</v>
      </c>
      <c r="D1224" s="2">
        <f t="shared" si="102"/>
        <v>22154946.149999995</v>
      </c>
      <c r="E1224" s="2">
        <f t="shared" si="102"/>
        <v>0</v>
      </c>
      <c r="F1224" s="2">
        <f t="shared" si="102"/>
        <v>59237047.160000004</v>
      </c>
      <c r="G1224" s="2">
        <f t="shared" si="102"/>
        <v>0</v>
      </c>
      <c r="H1224" s="2">
        <f t="shared" si="102"/>
        <v>0</v>
      </c>
      <c r="I1224" s="2">
        <f t="shared" si="102"/>
        <v>0</v>
      </c>
      <c r="J1224" s="2">
        <f t="shared" si="102"/>
        <v>0</v>
      </c>
      <c r="K1224" s="2">
        <f t="shared" si="102"/>
        <v>0</v>
      </c>
      <c r="L1224" s="17">
        <f t="shared" si="102"/>
        <v>0</v>
      </c>
      <c r="M1224" s="2">
        <f t="shared" si="102"/>
        <v>0</v>
      </c>
      <c r="N1224" s="2" t="s">
        <v>1742</v>
      </c>
      <c r="O1224" s="2">
        <f>SUM(O1182:O1223)</f>
        <v>411839385.88999993</v>
      </c>
      <c r="P1224" s="2">
        <f>SUM(P1182:P1223)</f>
        <v>19101768.579999998</v>
      </c>
      <c r="Q1224" s="2">
        <f>SUM(Q1182:Q1223)</f>
        <v>524913652.50999999</v>
      </c>
      <c r="R1224" s="2">
        <f>SUM(R1182:R1223)</f>
        <v>20185994.300000001</v>
      </c>
      <c r="S1224" s="2">
        <f>SUM(S1182:S1223)</f>
        <v>0</v>
      </c>
    </row>
    <row r="1225" spans="1:19" ht="15" hidden="1" customHeight="1" x14ac:dyDescent="0.25">
      <c r="A1225" s="52" t="s">
        <v>1810</v>
      </c>
      <c r="B1225" s="53"/>
      <c r="C1225" s="54"/>
      <c r="D1225" s="2"/>
      <c r="E1225" s="2"/>
      <c r="F1225" s="2"/>
      <c r="G1225" s="2"/>
      <c r="H1225" s="2"/>
      <c r="I1225" s="2"/>
      <c r="J1225" s="2"/>
      <c r="K1225" s="2"/>
      <c r="L1225" s="17"/>
      <c r="M1225" s="2"/>
      <c r="N1225" s="3"/>
      <c r="O1225" s="2"/>
      <c r="P1225" s="2"/>
      <c r="Q1225" s="2"/>
      <c r="R1225" s="2"/>
      <c r="S1225" s="2"/>
    </row>
    <row r="1226" spans="1:19" hidden="1" x14ac:dyDescent="0.25">
      <c r="A1226" s="31" t="s">
        <v>441</v>
      </c>
      <c r="B1226" s="6" t="s">
        <v>1419</v>
      </c>
      <c r="C1226" s="4">
        <f t="shared" ref="C1226:C1266" si="103">ROUNDUP(SUM(D1226+E1226+F1226+G1226+H1226+I1226+J1226+K1226+M1226+O1226+P1226+Q1226+R1226+S1226),2)</f>
        <v>14994403.84</v>
      </c>
      <c r="D1226" s="4">
        <f t="shared" ref="D1226:D1266" si="104">ROUNDUP(SUM(F1226+G1226+H1226+I1226+J1226+K1226+M1226+O1226+P1226+Q1226+R1226+S1226)*0.0214,2)</f>
        <v>314157.28000000003</v>
      </c>
      <c r="E1226" s="4"/>
      <c r="F1226" s="4"/>
      <c r="G1226" s="4"/>
      <c r="H1226" s="4"/>
      <c r="I1226" s="4"/>
      <c r="J1226" s="4"/>
      <c r="K1226" s="4"/>
      <c r="L1226" s="1"/>
      <c r="M1226" s="4"/>
      <c r="N1226" s="5"/>
      <c r="O1226" s="4"/>
      <c r="P1226" s="4"/>
      <c r="Q1226" s="4">
        <v>14680246.560000001</v>
      </c>
      <c r="R1226" s="4"/>
      <c r="S1226" s="4"/>
    </row>
    <row r="1227" spans="1:19" hidden="1" x14ac:dyDescent="0.25">
      <c r="A1227" s="31" t="s">
        <v>443</v>
      </c>
      <c r="B1227" s="6" t="s">
        <v>1427</v>
      </c>
      <c r="C1227" s="4">
        <f t="shared" si="103"/>
        <v>30925335.289999999</v>
      </c>
      <c r="D1227" s="4">
        <f t="shared" si="104"/>
        <v>647936.34</v>
      </c>
      <c r="E1227" s="4"/>
      <c r="F1227" s="4"/>
      <c r="G1227" s="4">
        <v>6474997.5800000001</v>
      </c>
      <c r="H1227" s="4">
        <v>4255566.34</v>
      </c>
      <c r="I1227" s="4">
        <v>1669103.0599999998</v>
      </c>
      <c r="J1227" s="4"/>
      <c r="K1227" s="4"/>
      <c r="L1227" s="1"/>
      <c r="M1227" s="4"/>
      <c r="N1227" s="5"/>
      <c r="O1227" s="4"/>
      <c r="P1227" s="4">
        <v>6201762.96</v>
      </c>
      <c r="Q1227" s="4">
        <v>11675969.01</v>
      </c>
      <c r="R1227" s="4"/>
      <c r="S1227" s="4"/>
    </row>
    <row r="1228" spans="1:19" hidden="1" x14ac:dyDescent="0.25">
      <c r="A1228" s="31" t="s">
        <v>445</v>
      </c>
      <c r="B1228" s="6" t="s">
        <v>1431</v>
      </c>
      <c r="C1228" s="4">
        <f t="shared" si="103"/>
        <v>20164813.960000001</v>
      </c>
      <c r="D1228" s="4">
        <f t="shared" si="104"/>
        <v>422485.83</v>
      </c>
      <c r="E1228" s="4"/>
      <c r="F1228" s="4"/>
      <c r="G1228" s="4">
        <v>5331121.09</v>
      </c>
      <c r="H1228" s="4">
        <v>3503775.75</v>
      </c>
      <c r="I1228" s="4">
        <v>1374238.44</v>
      </c>
      <c r="J1228" s="4"/>
      <c r="K1228" s="4"/>
      <c r="L1228" s="1"/>
      <c r="M1228" s="4"/>
      <c r="N1228" s="5" t="s">
        <v>1741</v>
      </c>
      <c r="O1228" s="4">
        <v>6848738.5499999998</v>
      </c>
      <c r="P1228" s="4">
        <v>2684454.3</v>
      </c>
      <c r="Q1228" s="4"/>
      <c r="R1228" s="4"/>
      <c r="S1228" s="4"/>
    </row>
    <row r="1229" spans="1:19" hidden="1" x14ac:dyDescent="0.25">
      <c r="A1229" s="31" t="s">
        <v>447</v>
      </c>
      <c r="B1229" s="6" t="s">
        <v>1443</v>
      </c>
      <c r="C1229" s="4">
        <f t="shared" si="103"/>
        <v>4733599.51</v>
      </c>
      <c r="D1229" s="4">
        <f t="shared" si="104"/>
        <v>99176.65</v>
      </c>
      <c r="E1229" s="4"/>
      <c r="F1229" s="4"/>
      <c r="G1229" s="4"/>
      <c r="H1229" s="4"/>
      <c r="I1229" s="4"/>
      <c r="J1229" s="4"/>
      <c r="K1229" s="4"/>
      <c r="L1229" s="1"/>
      <c r="M1229" s="4"/>
      <c r="N1229" s="5"/>
      <c r="O1229" s="4"/>
      <c r="P1229" s="4"/>
      <c r="Q1229" s="4">
        <v>4634422.8600000003</v>
      </c>
      <c r="R1229" s="4"/>
      <c r="S1229" s="4"/>
    </row>
    <row r="1230" spans="1:19" hidden="1" x14ac:dyDescent="0.25">
      <c r="A1230" s="31" t="s">
        <v>449</v>
      </c>
      <c r="B1230" s="6" t="s">
        <v>1445</v>
      </c>
      <c r="C1230" s="4">
        <f t="shared" si="103"/>
        <v>7765309.4000000004</v>
      </c>
      <c r="D1230" s="4">
        <f t="shared" si="104"/>
        <v>162695.93000000002</v>
      </c>
      <c r="E1230" s="4"/>
      <c r="F1230" s="4"/>
      <c r="G1230" s="4">
        <v>1822781.68</v>
      </c>
      <c r="H1230" s="4">
        <v>1197987.8400000001</v>
      </c>
      <c r="I1230" s="4">
        <v>469870.52</v>
      </c>
      <c r="J1230" s="4"/>
      <c r="K1230" s="4"/>
      <c r="L1230" s="1"/>
      <c r="M1230" s="4"/>
      <c r="N1230" s="5"/>
      <c r="O1230" s="4"/>
      <c r="P1230" s="4"/>
      <c r="Q1230" s="4">
        <v>4111973.4299999997</v>
      </c>
      <c r="R1230" s="4"/>
      <c r="S1230" s="4"/>
    </row>
    <row r="1231" spans="1:19" hidden="1" x14ac:dyDescent="0.25">
      <c r="A1231" s="31" t="s">
        <v>451</v>
      </c>
      <c r="B1231" s="6" t="s">
        <v>1449</v>
      </c>
      <c r="C1231" s="4">
        <f t="shared" si="103"/>
        <v>2840933.02</v>
      </c>
      <c r="D1231" s="4">
        <f t="shared" si="104"/>
        <v>59522.200000000004</v>
      </c>
      <c r="E1231" s="4"/>
      <c r="F1231" s="4"/>
      <c r="G1231" s="4"/>
      <c r="H1231" s="4"/>
      <c r="I1231" s="4"/>
      <c r="J1231" s="4"/>
      <c r="K1231" s="4"/>
      <c r="L1231" s="1"/>
      <c r="M1231" s="4"/>
      <c r="N1231" s="5"/>
      <c r="O1231" s="4"/>
      <c r="P1231" s="4"/>
      <c r="Q1231" s="4">
        <v>2781410.82</v>
      </c>
      <c r="R1231" s="4"/>
      <c r="S1231" s="4"/>
    </row>
    <row r="1232" spans="1:19" hidden="1" x14ac:dyDescent="0.25">
      <c r="A1232" s="31" t="s">
        <v>453</v>
      </c>
      <c r="B1232" s="6" t="s">
        <v>1451</v>
      </c>
      <c r="C1232" s="4">
        <f t="shared" si="103"/>
        <v>2799851.13</v>
      </c>
      <c r="D1232" s="4">
        <f t="shared" si="104"/>
        <v>58661.46</v>
      </c>
      <c r="E1232" s="4"/>
      <c r="F1232" s="4"/>
      <c r="G1232" s="4"/>
      <c r="H1232" s="4"/>
      <c r="I1232" s="4"/>
      <c r="J1232" s="4"/>
      <c r="K1232" s="4"/>
      <c r="L1232" s="1"/>
      <c r="M1232" s="4"/>
      <c r="N1232" s="5"/>
      <c r="O1232" s="4"/>
      <c r="P1232" s="4"/>
      <c r="Q1232" s="4">
        <v>2741189.67</v>
      </c>
      <c r="R1232" s="4"/>
      <c r="S1232" s="4"/>
    </row>
    <row r="1233" spans="1:19" hidden="1" x14ac:dyDescent="0.25">
      <c r="A1233" s="31" t="s">
        <v>455</v>
      </c>
      <c r="B1233" s="6" t="s">
        <v>1453</v>
      </c>
      <c r="C1233" s="4">
        <f t="shared" si="103"/>
        <v>5640524.4199999999</v>
      </c>
      <c r="D1233" s="4">
        <f t="shared" si="104"/>
        <v>118178.20999999999</v>
      </c>
      <c r="E1233" s="4"/>
      <c r="F1233" s="4">
        <v>629153.41</v>
      </c>
      <c r="G1233" s="4"/>
      <c r="H1233" s="4"/>
      <c r="I1233" s="4"/>
      <c r="J1233" s="4">
        <v>823758.8</v>
      </c>
      <c r="K1233" s="4"/>
      <c r="L1233" s="1"/>
      <c r="M1233" s="4"/>
      <c r="N1233" s="5"/>
      <c r="O1233" s="4"/>
      <c r="P1233" s="4"/>
      <c r="Q1233" s="4">
        <v>4069434</v>
      </c>
      <c r="R1233" s="4"/>
      <c r="S1233" s="4"/>
    </row>
    <row r="1234" spans="1:19" hidden="1" x14ac:dyDescent="0.25">
      <c r="A1234" s="31" t="s">
        <v>457</v>
      </c>
      <c r="B1234" s="6" t="s">
        <v>1455</v>
      </c>
      <c r="C1234" s="4">
        <f t="shared" si="103"/>
        <v>4784831.04</v>
      </c>
      <c r="D1234" s="4">
        <f t="shared" si="104"/>
        <v>100250.04</v>
      </c>
      <c r="E1234" s="4"/>
      <c r="F1234" s="4"/>
      <c r="G1234" s="4"/>
      <c r="H1234" s="4"/>
      <c r="I1234" s="4"/>
      <c r="J1234" s="4"/>
      <c r="K1234" s="4"/>
      <c r="L1234" s="1"/>
      <c r="M1234" s="4"/>
      <c r="N1234" s="5"/>
      <c r="O1234" s="4"/>
      <c r="P1234" s="4"/>
      <c r="Q1234" s="4">
        <v>4684581</v>
      </c>
      <c r="R1234" s="4"/>
      <c r="S1234" s="4"/>
    </row>
    <row r="1235" spans="1:19" hidden="1" x14ac:dyDescent="0.25">
      <c r="A1235" s="31" t="s">
        <v>459</v>
      </c>
      <c r="B1235" s="6" t="s">
        <v>1459</v>
      </c>
      <c r="C1235" s="4">
        <f t="shared" si="103"/>
        <v>2355199.08</v>
      </c>
      <c r="D1235" s="4">
        <f t="shared" si="104"/>
        <v>49345.279999999999</v>
      </c>
      <c r="E1235" s="4"/>
      <c r="F1235" s="4"/>
      <c r="G1235" s="4"/>
      <c r="H1235" s="4"/>
      <c r="I1235" s="4"/>
      <c r="J1235" s="4"/>
      <c r="K1235" s="4"/>
      <c r="L1235" s="1"/>
      <c r="M1235" s="4"/>
      <c r="N1235" s="5"/>
      <c r="O1235" s="4"/>
      <c r="P1235" s="4"/>
      <c r="Q1235" s="4">
        <v>2305853.7999999998</v>
      </c>
      <c r="R1235" s="4"/>
      <c r="S1235" s="4"/>
    </row>
    <row r="1236" spans="1:19" hidden="1" x14ac:dyDescent="0.25">
      <c r="A1236" s="31" t="s">
        <v>461</v>
      </c>
      <c r="B1236" s="6" t="s">
        <v>1461</v>
      </c>
      <c r="C1236" s="4">
        <f t="shared" si="103"/>
        <v>47795467.07</v>
      </c>
      <c r="D1236" s="4">
        <f t="shared" si="104"/>
        <v>1001393.1900000001</v>
      </c>
      <c r="E1236" s="4"/>
      <c r="F1236" s="4"/>
      <c r="G1236" s="4">
        <v>12929602.960000001</v>
      </c>
      <c r="H1236" s="4">
        <v>8497730.3100000005</v>
      </c>
      <c r="I1236" s="4">
        <v>3332949.4899999998</v>
      </c>
      <c r="J1236" s="4"/>
      <c r="K1236" s="4"/>
      <c r="L1236" s="1"/>
      <c r="M1236" s="4"/>
      <c r="N1236" s="5" t="s">
        <v>1741</v>
      </c>
      <c r="O1236" s="4">
        <v>22033791.120000001</v>
      </c>
      <c r="P1236" s="4"/>
      <c r="Q1236" s="4"/>
      <c r="R1236" s="4"/>
      <c r="S1236" s="4"/>
    </row>
    <row r="1237" spans="1:19" hidden="1" x14ac:dyDescent="0.25">
      <c r="A1237" s="31" t="s">
        <v>463</v>
      </c>
      <c r="B1237" s="6" t="s">
        <v>1463</v>
      </c>
      <c r="C1237" s="4">
        <f t="shared" si="103"/>
        <v>20308302.039999999</v>
      </c>
      <c r="D1237" s="4">
        <f t="shared" si="104"/>
        <v>425492.14</v>
      </c>
      <c r="E1237" s="4"/>
      <c r="F1237" s="4"/>
      <c r="G1237" s="4"/>
      <c r="H1237" s="4"/>
      <c r="I1237" s="4"/>
      <c r="J1237" s="4"/>
      <c r="K1237" s="4"/>
      <c r="L1237" s="1"/>
      <c r="M1237" s="4"/>
      <c r="N1237" s="5" t="s">
        <v>1741</v>
      </c>
      <c r="O1237" s="4">
        <v>17576956.100000001</v>
      </c>
      <c r="P1237" s="4"/>
      <c r="Q1237" s="4">
        <v>2305853.7999999998</v>
      </c>
      <c r="R1237" s="4"/>
      <c r="S1237" s="4"/>
    </row>
    <row r="1238" spans="1:19" hidden="1" x14ac:dyDescent="0.25">
      <c r="A1238" s="31" t="s">
        <v>465</v>
      </c>
      <c r="B1238" s="6" t="s">
        <v>1467</v>
      </c>
      <c r="C1238" s="4">
        <f t="shared" si="103"/>
        <v>28075353.43</v>
      </c>
      <c r="D1238" s="4">
        <f t="shared" si="104"/>
        <v>588224.56000000006</v>
      </c>
      <c r="E1238" s="4"/>
      <c r="F1238" s="4">
        <v>3589449.65</v>
      </c>
      <c r="G1238" s="4"/>
      <c r="H1238" s="4"/>
      <c r="I1238" s="4"/>
      <c r="J1238" s="4">
        <v>5680201.7599999998</v>
      </c>
      <c r="K1238" s="4"/>
      <c r="L1238" s="1"/>
      <c r="M1238" s="4"/>
      <c r="N1238" s="5"/>
      <c r="O1238" s="4"/>
      <c r="P1238" s="4"/>
      <c r="Q1238" s="4">
        <v>18217477.460000001</v>
      </c>
      <c r="R1238" s="4"/>
      <c r="S1238" s="4"/>
    </row>
    <row r="1239" spans="1:19" hidden="1" x14ac:dyDescent="0.25">
      <c r="A1239" s="31" t="s">
        <v>467</v>
      </c>
      <c r="B1239" s="6" t="s">
        <v>1469</v>
      </c>
      <c r="C1239" s="4">
        <f t="shared" si="103"/>
        <v>16741404.029999999</v>
      </c>
      <c r="D1239" s="4">
        <f t="shared" si="104"/>
        <v>350759.79000000004</v>
      </c>
      <c r="E1239" s="4"/>
      <c r="F1239" s="4"/>
      <c r="G1239" s="4"/>
      <c r="H1239" s="4"/>
      <c r="I1239" s="4"/>
      <c r="J1239" s="4"/>
      <c r="K1239" s="4"/>
      <c r="L1239" s="1"/>
      <c r="M1239" s="4"/>
      <c r="N1239" s="5" t="s">
        <v>1741</v>
      </c>
      <c r="O1239" s="4">
        <v>16390644.24</v>
      </c>
      <c r="P1239" s="4"/>
      <c r="Q1239" s="4"/>
      <c r="R1239" s="4"/>
      <c r="S1239" s="4"/>
    </row>
    <row r="1240" spans="1:19" hidden="1" x14ac:dyDescent="0.25">
      <c r="A1240" s="31" t="s">
        <v>469</v>
      </c>
      <c r="B1240" s="6" t="s">
        <v>1473</v>
      </c>
      <c r="C1240" s="4">
        <f t="shared" si="103"/>
        <v>32976008.539999999</v>
      </c>
      <c r="D1240" s="4">
        <f t="shared" si="104"/>
        <v>690901.3</v>
      </c>
      <c r="E1240" s="4"/>
      <c r="F1240" s="4"/>
      <c r="G1240" s="4">
        <v>9046916.0199999996</v>
      </c>
      <c r="H1240" s="4">
        <v>5945909.7599999998</v>
      </c>
      <c r="I1240" s="4">
        <v>2332083.5299999998</v>
      </c>
      <c r="J1240" s="4"/>
      <c r="K1240" s="4"/>
      <c r="L1240" s="1"/>
      <c r="M1240" s="4"/>
      <c r="N1240" s="5" t="s">
        <v>1741</v>
      </c>
      <c r="O1240" s="4">
        <v>14960197.93</v>
      </c>
      <c r="P1240" s="4"/>
      <c r="Q1240" s="4"/>
      <c r="R1240" s="4"/>
      <c r="S1240" s="4"/>
    </row>
    <row r="1241" spans="1:19" hidden="1" x14ac:dyDescent="0.25">
      <c r="A1241" s="31" t="s">
        <v>471</v>
      </c>
      <c r="B1241" s="6" t="s">
        <v>1489</v>
      </c>
      <c r="C1241" s="4">
        <f t="shared" si="103"/>
        <v>12489138.699999999</v>
      </c>
      <c r="D1241" s="4">
        <f t="shared" si="104"/>
        <v>261667.88</v>
      </c>
      <c r="E1241" s="4"/>
      <c r="F1241" s="4"/>
      <c r="G1241" s="4">
        <v>3931201.2</v>
      </c>
      <c r="H1241" s="4"/>
      <c r="I1241" s="4"/>
      <c r="J1241" s="4"/>
      <c r="K1241" s="4"/>
      <c r="L1241" s="1"/>
      <c r="M1241" s="4"/>
      <c r="N1241" s="5" t="s">
        <v>1741</v>
      </c>
      <c r="O1241" s="4">
        <v>5960120.8600000003</v>
      </c>
      <c r="P1241" s="4">
        <v>2336148.7599999998</v>
      </c>
      <c r="Q1241" s="4"/>
      <c r="R1241" s="4"/>
      <c r="S1241" s="4"/>
    </row>
    <row r="1242" spans="1:19" hidden="1" x14ac:dyDescent="0.25">
      <c r="A1242" s="31" t="s">
        <v>473</v>
      </c>
      <c r="B1242" s="6" t="s">
        <v>1493</v>
      </c>
      <c r="C1242" s="4">
        <f t="shared" si="103"/>
        <v>65438537.159999996</v>
      </c>
      <c r="D1242" s="4">
        <f t="shared" si="104"/>
        <v>1371044.35</v>
      </c>
      <c r="E1242" s="4"/>
      <c r="F1242" s="4"/>
      <c r="G1242" s="4">
        <v>14026437.539999999</v>
      </c>
      <c r="H1242" s="4"/>
      <c r="I1242" s="4"/>
      <c r="J1242" s="4"/>
      <c r="K1242" s="4"/>
      <c r="L1242" s="1"/>
      <c r="M1242" s="4"/>
      <c r="N1242" s="5" t="s">
        <v>1741</v>
      </c>
      <c r="O1242" s="4">
        <v>24218514.170000002</v>
      </c>
      <c r="P1242" s="4"/>
      <c r="Q1242" s="4">
        <v>25822541.100000001</v>
      </c>
      <c r="R1242" s="4"/>
      <c r="S1242" s="4"/>
    </row>
    <row r="1243" spans="1:19" hidden="1" x14ac:dyDescent="0.25">
      <c r="A1243" s="31" t="s">
        <v>475</v>
      </c>
      <c r="B1243" s="6" t="s">
        <v>1506</v>
      </c>
      <c r="C1243" s="4">
        <f t="shared" si="103"/>
        <v>16524958.25</v>
      </c>
      <c r="D1243" s="4">
        <f t="shared" si="104"/>
        <v>346224.9</v>
      </c>
      <c r="E1243" s="4"/>
      <c r="F1243" s="4"/>
      <c r="G1243" s="4"/>
      <c r="H1243" s="4"/>
      <c r="I1243" s="4"/>
      <c r="J1243" s="4"/>
      <c r="K1243" s="4"/>
      <c r="L1243" s="1"/>
      <c r="M1243" s="4"/>
      <c r="N1243" s="5" t="s">
        <v>1741</v>
      </c>
      <c r="O1243" s="4">
        <v>16178733.35</v>
      </c>
      <c r="P1243" s="4"/>
      <c r="Q1243" s="4"/>
      <c r="R1243" s="4"/>
      <c r="S1243" s="4"/>
    </row>
    <row r="1244" spans="1:19" hidden="1" x14ac:dyDescent="0.25">
      <c r="A1244" s="31" t="s">
        <v>477</v>
      </c>
      <c r="B1244" s="6" t="s">
        <v>1508</v>
      </c>
      <c r="C1244" s="4">
        <f t="shared" si="103"/>
        <v>5254248.74</v>
      </c>
      <c r="D1244" s="4">
        <f t="shared" si="104"/>
        <v>110085.11</v>
      </c>
      <c r="E1244" s="4"/>
      <c r="F1244" s="4"/>
      <c r="G1244" s="4"/>
      <c r="H1244" s="4"/>
      <c r="I1244" s="4"/>
      <c r="J1244" s="4"/>
      <c r="K1244" s="4"/>
      <c r="L1244" s="1"/>
      <c r="M1244" s="4"/>
      <c r="N1244" s="5" t="s">
        <v>1741</v>
      </c>
      <c r="O1244" s="4">
        <v>5144163.63</v>
      </c>
      <c r="P1244" s="4"/>
      <c r="Q1244" s="4"/>
      <c r="R1244" s="4"/>
      <c r="S1244" s="4"/>
    </row>
    <row r="1245" spans="1:19" hidden="1" x14ac:dyDescent="0.25">
      <c r="A1245" s="31" t="s">
        <v>479</v>
      </c>
      <c r="B1245" s="6" t="s">
        <v>1510</v>
      </c>
      <c r="C1245" s="4">
        <f t="shared" si="103"/>
        <v>16524958.25</v>
      </c>
      <c r="D1245" s="4">
        <f t="shared" si="104"/>
        <v>346224.9</v>
      </c>
      <c r="E1245" s="4"/>
      <c r="F1245" s="4"/>
      <c r="G1245" s="4"/>
      <c r="H1245" s="4"/>
      <c r="I1245" s="4"/>
      <c r="J1245" s="4"/>
      <c r="K1245" s="4"/>
      <c r="L1245" s="1"/>
      <c r="M1245" s="4"/>
      <c r="N1245" s="5" t="s">
        <v>1741</v>
      </c>
      <c r="O1245" s="4">
        <v>16178733.35</v>
      </c>
      <c r="P1245" s="4"/>
      <c r="Q1245" s="4"/>
      <c r="R1245" s="4"/>
      <c r="S1245" s="4"/>
    </row>
    <row r="1246" spans="1:19" hidden="1" x14ac:dyDescent="0.25">
      <c r="A1246" s="31" t="s">
        <v>481</v>
      </c>
      <c r="B1246" s="6" t="s">
        <v>1512</v>
      </c>
      <c r="C1246" s="4">
        <f t="shared" si="103"/>
        <v>5254248.74</v>
      </c>
      <c r="D1246" s="4">
        <f t="shared" si="104"/>
        <v>110085.11</v>
      </c>
      <c r="E1246" s="4"/>
      <c r="F1246" s="4"/>
      <c r="G1246" s="4"/>
      <c r="H1246" s="4"/>
      <c r="I1246" s="4"/>
      <c r="J1246" s="4"/>
      <c r="K1246" s="4"/>
      <c r="L1246" s="1"/>
      <c r="M1246" s="4"/>
      <c r="N1246" s="5" t="s">
        <v>1741</v>
      </c>
      <c r="O1246" s="4">
        <v>5144163.63</v>
      </c>
      <c r="P1246" s="4"/>
      <c r="Q1246" s="4"/>
      <c r="R1246" s="4"/>
      <c r="S1246" s="4"/>
    </row>
    <row r="1247" spans="1:19" hidden="1" x14ac:dyDescent="0.25">
      <c r="A1247" s="31" t="s">
        <v>483</v>
      </c>
      <c r="B1247" s="6" t="s">
        <v>1514</v>
      </c>
      <c r="C1247" s="4">
        <f t="shared" si="103"/>
        <v>7438588.0599999996</v>
      </c>
      <c r="D1247" s="4">
        <f t="shared" si="104"/>
        <v>155850.59</v>
      </c>
      <c r="E1247" s="4"/>
      <c r="F1247" s="4"/>
      <c r="G1247" s="4"/>
      <c r="H1247" s="4"/>
      <c r="I1247" s="4"/>
      <c r="J1247" s="4"/>
      <c r="K1247" s="4"/>
      <c r="L1247" s="1"/>
      <c r="M1247" s="4"/>
      <c r="N1247" s="5" t="s">
        <v>1741</v>
      </c>
      <c r="O1247" s="4">
        <v>7282737.4699999997</v>
      </c>
      <c r="P1247" s="4"/>
      <c r="Q1247" s="4"/>
      <c r="R1247" s="4"/>
      <c r="S1247" s="4"/>
    </row>
    <row r="1248" spans="1:19" hidden="1" x14ac:dyDescent="0.25">
      <c r="A1248" s="31" t="s">
        <v>485</v>
      </c>
      <c r="B1248" s="6" t="s">
        <v>1529</v>
      </c>
      <c r="C1248" s="4">
        <f t="shared" si="103"/>
        <v>10423159.710000001</v>
      </c>
      <c r="D1248" s="4">
        <f t="shared" si="104"/>
        <v>218382.24000000002</v>
      </c>
      <c r="E1248" s="4"/>
      <c r="F1248" s="4"/>
      <c r="G1248" s="4">
        <v>2571771.2200000002</v>
      </c>
      <c r="H1248" s="4">
        <v>1690246.66</v>
      </c>
      <c r="I1248" s="4">
        <v>662942.52</v>
      </c>
      <c r="J1248" s="4"/>
      <c r="K1248" s="4"/>
      <c r="L1248" s="1"/>
      <c r="M1248" s="4"/>
      <c r="N1248" s="5" t="s">
        <v>1741</v>
      </c>
      <c r="O1248" s="4">
        <v>3793071.98</v>
      </c>
      <c r="P1248" s="4">
        <v>1486745.09</v>
      </c>
      <c r="Q1248" s="4"/>
      <c r="R1248" s="4"/>
      <c r="S1248" s="4"/>
    </row>
    <row r="1249" spans="1:19" hidden="1" x14ac:dyDescent="0.25">
      <c r="A1249" s="31" t="s">
        <v>487</v>
      </c>
      <c r="B1249" s="6" t="s">
        <v>1531</v>
      </c>
      <c r="C1249" s="4">
        <f t="shared" si="103"/>
        <v>6986275.3700000001</v>
      </c>
      <c r="D1249" s="4">
        <f t="shared" si="104"/>
        <v>146373.90000000002</v>
      </c>
      <c r="E1249" s="4"/>
      <c r="F1249" s="4"/>
      <c r="G1249" s="4"/>
      <c r="H1249" s="4"/>
      <c r="I1249" s="4"/>
      <c r="J1249" s="4"/>
      <c r="K1249" s="4"/>
      <c r="L1249" s="1"/>
      <c r="M1249" s="4"/>
      <c r="N1249" s="5" t="s">
        <v>1741</v>
      </c>
      <c r="O1249" s="4">
        <v>6839901.4699999997</v>
      </c>
      <c r="P1249" s="4"/>
      <c r="Q1249" s="4"/>
      <c r="R1249" s="4"/>
      <c r="S1249" s="4"/>
    </row>
    <row r="1250" spans="1:19" hidden="1" x14ac:dyDescent="0.25">
      <c r="A1250" s="31" t="s">
        <v>489</v>
      </c>
      <c r="B1250" s="6" t="s">
        <v>1533</v>
      </c>
      <c r="C1250" s="4">
        <f t="shared" si="103"/>
        <v>7291160.1900000004</v>
      </c>
      <c r="D1250" s="4">
        <f t="shared" si="104"/>
        <v>152761.73000000001</v>
      </c>
      <c r="E1250" s="4"/>
      <c r="F1250" s="4"/>
      <c r="G1250" s="4"/>
      <c r="H1250" s="4"/>
      <c r="I1250" s="4"/>
      <c r="J1250" s="4"/>
      <c r="K1250" s="4"/>
      <c r="L1250" s="1"/>
      <c r="M1250" s="4"/>
      <c r="N1250" s="5" t="s">
        <v>1741</v>
      </c>
      <c r="O1250" s="4">
        <v>7138398.46</v>
      </c>
      <c r="P1250" s="4"/>
      <c r="Q1250" s="4"/>
      <c r="R1250" s="4"/>
      <c r="S1250" s="4"/>
    </row>
    <row r="1251" spans="1:19" hidden="1" x14ac:dyDescent="0.25">
      <c r="A1251" s="31" t="s">
        <v>491</v>
      </c>
      <c r="B1251" s="6" t="s">
        <v>1540</v>
      </c>
      <c r="C1251" s="4">
        <f t="shared" si="103"/>
        <v>2048777.66</v>
      </c>
      <c r="D1251" s="4">
        <f t="shared" si="104"/>
        <v>42925.25</v>
      </c>
      <c r="E1251" s="4"/>
      <c r="F1251" s="4"/>
      <c r="G1251" s="4"/>
      <c r="H1251" s="4"/>
      <c r="I1251" s="4"/>
      <c r="J1251" s="4"/>
      <c r="K1251" s="4"/>
      <c r="L1251" s="1"/>
      <c r="M1251" s="4"/>
      <c r="N1251" s="5"/>
      <c r="O1251" s="4"/>
      <c r="P1251" s="4"/>
      <c r="Q1251" s="4">
        <v>2005852.41</v>
      </c>
      <c r="R1251" s="4"/>
      <c r="S1251" s="4"/>
    </row>
    <row r="1252" spans="1:19" hidden="1" x14ac:dyDescent="0.25">
      <c r="A1252" s="31" t="s">
        <v>493</v>
      </c>
      <c r="B1252" s="6" t="s">
        <v>1552</v>
      </c>
      <c r="C1252" s="4">
        <f t="shared" si="103"/>
        <v>20490464.359999999</v>
      </c>
      <c r="D1252" s="4">
        <f t="shared" si="104"/>
        <v>429308.74</v>
      </c>
      <c r="E1252" s="4"/>
      <c r="F1252" s="4"/>
      <c r="G1252" s="4">
        <v>3971691.1</v>
      </c>
      <c r="H1252" s="4">
        <v>2610316.7999999998</v>
      </c>
      <c r="I1252" s="4">
        <v>1023809.15</v>
      </c>
      <c r="J1252" s="4"/>
      <c r="K1252" s="4"/>
      <c r="L1252" s="1"/>
      <c r="M1252" s="4"/>
      <c r="N1252" s="5" t="s">
        <v>1741</v>
      </c>
      <c r="O1252" s="4">
        <v>8948036.4800000004</v>
      </c>
      <c r="P1252" s="4">
        <v>3507302.09</v>
      </c>
      <c r="Q1252" s="4"/>
      <c r="R1252" s="4"/>
      <c r="S1252" s="4"/>
    </row>
    <row r="1253" spans="1:19" hidden="1" x14ac:dyDescent="0.25">
      <c r="A1253" s="31" t="s">
        <v>495</v>
      </c>
      <c r="B1253" s="6" t="s">
        <v>1554</v>
      </c>
      <c r="C1253" s="4">
        <f t="shared" si="103"/>
        <v>23678237.800000001</v>
      </c>
      <c r="D1253" s="4">
        <f t="shared" si="104"/>
        <v>496097.8</v>
      </c>
      <c r="E1253" s="4"/>
      <c r="F1253" s="4"/>
      <c r="G1253" s="4">
        <v>5138241.93</v>
      </c>
      <c r="H1253" s="4">
        <v>3377009.67</v>
      </c>
      <c r="I1253" s="4">
        <v>1324518.7</v>
      </c>
      <c r="J1253" s="4"/>
      <c r="K1253" s="4"/>
      <c r="L1253" s="1"/>
      <c r="M1253" s="4"/>
      <c r="N1253" s="5" t="s">
        <v>1741</v>
      </c>
      <c r="O1253" s="4">
        <v>9585288.2799999993</v>
      </c>
      <c r="P1253" s="4">
        <v>3757081.42</v>
      </c>
      <c r="Q1253" s="4"/>
      <c r="R1253" s="4"/>
      <c r="S1253" s="4"/>
    </row>
    <row r="1254" spans="1:19" hidden="1" x14ac:dyDescent="0.25">
      <c r="A1254" s="31" t="s">
        <v>497</v>
      </c>
      <c r="B1254" s="6" t="s">
        <v>1556</v>
      </c>
      <c r="C1254" s="4">
        <f t="shared" si="103"/>
        <v>53208892.079999998</v>
      </c>
      <c r="D1254" s="4">
        <f t="shared" si="104"/>
        <v>1114813.29</v>
      </c>
      <c r="E1254" s="4"/>
      <c r="F1254" s="4"/>
      <c r="G1254" s="4"/>
      <c r="H1254" s="4"/>
      <c r="I1254" s="4"/>
      <c r="J1254" s="4"/>
      <c r="K1254" s="4"/>
      <c r="L1254" s="1"/>
      <c r="M1254" s="4"/>
      <c r="N1254" s="5"/>
      <c r="O1254" s="4"/>
      <c r="P1254" s="4"/>
      <c r="Q1254" s="4"/>
      <c r="R1254" s="4">
        <v>52094078.789999999</v>
      </c>
      <c r="S1254" s="4"/>
    </row>
    <row r="1255" spans="1:19" hidden="1" x14ac:dyDescent="0.25">
      <c r="A1255" s="31" t="s">
        <v>499</v>
      </c>
      <c r="B1255" s="6" t="s">
        <v>1558</v>
      </c>
      <c r="C1255" s="4">
        <f t="shared" si="103"/>
        <v>26820729.440000001</v>
      </c>
      <c r="D1255" s="4">
        <f t="shared" si="104"/>
        <v>561938.14</v>
      </c>
      <c r="E1255" s="4"/>
      <c r="F1255" s="4"/>
      <c r="G1255" s="4"/>
      <c r="H1255" s="4"/>
      <c r="I1255" s="4"/>
      <c r="J1255" s="4"/>
      <c r="K1255" s="4"/>
      <c r="L1255" s="1"/>
      <c r="M1255" s="4"/>
      <c r="N1255" s="5" t="s">
        <v>1741</v>
      </c>
      <c r="O1255" s="4">
        <v>26258791.300000001</v>
      </c>
      <c r="P1255" s="4"/>
      <c r="Q1255" s="4"/>
      <c r="R1255" s="4"/>
      <c r="S1255" s="4"/>
    </row>
    <row r="1256" spans="1:19" hidden="1" x14ac:dyDescent="0.25">
      <c r="A1256" s="31" t="s">
        <v>501</v>
      </c>
      <c r="B1256" s="6" t="s">
        <v>1562</v>
      </c>
      <c r="C1256" s="4">
        <f t="shared" si="103"/>
        <v>18838673.050000001</v>
      </c>
      <c r="D1256" s="4">
        <f t="shared" si="104"/>
        <v>394701.01</v>
      </c>
      <c r="E1256" s="4"/>
      <c r="F1256" s="4"/>
      <c r="G1256" s="4"/>
      <c r="H1256" s="4"/>
      <c r="I1256" s="4"/>
      <c r="J1256" s="4"/>
      <c r="K1256" s="4"/>
      <c r="L1256" s="1"/>
      <c r="M1256" s="4"/>
      <c r="N1256" s="5" t="s">
        <v>1741</v>
      </c>
      <c r="O1256" s="4">
        <v>18443972.040000003</v>
      </c>
      <c r="P1256" s="4"/>
      <c r="Q1256" s="4"/>
      <c r="R1256" s="4"/>
      <c r="S1256" s="4"/>
    </row>
    <row r="1257" spans="1:19" hidden="1" x14ac:dyDescent="0.25">
      <c r="A1257" s="31" t="s">
        <v>503</v>
      </c>
      <c r="B1257" s="6" t="s">
        <v>1564</v>
      </c>
      <c r="C1257" s="4">
        <f t="shared" si="103"/>
        <v>32319386.719999999</v>
      </c>
      <c r="D1257" s="4">
        <f t="shared" si="104"/>
        <v>677144</v>
      </c>
      <c r="E1257" s="4"/>
      <c r="F1257" s="4"/>
      <c r="G1257" s="4"/>
      <c r="H1257" s="4"/>
      <c r="I1257" s="4"/>
      <c r="J1257" s="4"/>
      <c r="K1257" s="4"/>
      <c r="L1257" s="1"/>
      <c r="M1257" s="4"/>
      <c r="N1257" s="5"/>
      <c r="O1257" s="4"/>
      <c r="P1257" s="4"/>
      <c r="Q1257" s="4"/>
      <c r="R1257" s="4">
        <v>31642242.719999999</v>
      </c>
      <c r="S1257" s="4"/>
    </row>
    <row r="1258" spans="1:19" hidden="1" x14ac:dyDescent="0.25">
      <c r="A1258" s="31" t="s">
        <v>505</v>
      </c>
      <c r="B1258" s="6" t="s">
        <v>1566</v>
      </c>
      <c r="C1258" s="4">
        <f t="shared" si="103"/>
        <v>11978207.85</v>
      </c>
      <c r="D1258" s="4">
        <f t="shared" si="104"/>
        <v>250963.04</v>
      </c>
      <c r="E1258" s="4"/>
      <c r="F1258" s="4"/>
      <c r="G1258" s="4"/>
      <c r="H1258" s="4"/>
      <c r="I1258" s="4"/>
      <c r="J1258" s="4"/>
      <c r="K1258" s="4"/>
      <c r="L1258" s="1"/>
      <c r="M1258" s="4"/>
      <c r="N1258" s="5" t="s">
        <v>1741</v>
      </c>
      <c r="O1258" s="4">
        <v>11727244.810000001</v>
      </c>
      <c r="P1258" s="4"/>
      <c r="Q1258" s="4"/>
      <c r="R1258" s="4"/>
      <c r="S1258" s="4"/>
    </row>
    <row r="1259" spans="1:19" hidden="1" x14ac:dyDescent="0.25">
      <c r="A1259" s="31" t="s">
        <v>507</v>
      </c>
      <c r="B1259" s="6" t="s">
        <v>1568</v>
      </c>
      <c r="C1259" s="4">
        <f t="shared" si="103"/>
        <v>25332829.66</v>
      </c>
      <c r="D1259" s="4">
        <f t="shared" si="104"/>
        <v>530764.21</v>
      </c>
      <c r="E1259" s="4"/>
      <c r="F1259" s="4"/>
      <c r="G1259" s="4"/>
      <c r="H1259" s="4"/>
      <c r="I1259" s="4"/>
      <c r="J1259" s="4"/>
      <c r="K1259" s="4"/>
      <c r="L1259" s="1"/>
      <c r="M1259" s="4"/>
      <c r="N1259" s="5"/>
      <c r="O1259" s="4"/>
      <c r="P1259" s="4"/>
      <c r="Q1259" s="4"/>
      <c r="R1259" s="4">
        <v>24802065.450000003</v>
      </c>
      <c r="S1259" s="4"/>
    </row>
    <row r="1260" spans="1:19" hidden="1" x14ac:dyDescent="0.25">
      <c r="A1260" s="31" t="s">
        <v>509</v>
      </c>
      <c r="B1260" s="6" t="s">
        <v>1572</v>
      </c>
      <c r="C1260" s="4">
        <f t="shared" si="103"/>
        <v>15190637.960000001</v>
      </c>
      <c r="D1260" s="4">
        <f t="shared" si="104"/>
        <v>318268.71000000002</v>
      </c>
      <c r="E1260" s="4"/>
      <c r="F1260" s="4"/>
      <c r="G1260" s="4">
        <v>2311310.73</v>
      </c>
      <c r="H1260" s="4">
        <v>1519064.07</v>
      </c>
      <c r="I1260" s="4">
        <v>595801.9</v>
      </c>
      <c r="J1260" s="4"/>
      <c r="K1260" s="4"/>
      <c r="L1260" s="1"/>
      <c r="M1260" s="4"/>
      <c r="N1260" s="5" t="s">
        <v>1741</v>
      </c>
      <c r="O1260" s="4">
        <v>7504646.4199999999</v>
      </c>
      <c r="P1260" s="4">
        <v>2941546.13</v>
      </c>
      <c r="Q1260" s="4"/>
      <c r="R1260" s="4"/>
      <c r="S1260" s="4"/>
    </row>
    <row r="1261" spans="1:19" hidden="1" x14ac:dyDescent="0.25">
      <c r="A1261" s="31" t="s">
        <v>511</v>
      </c>
      <c r="B1261" s="6" t="s">
        <v>1578</v>
      </c>
      <c r="C1261" s="4">
        <f t="shared" si="103"/>
        <v>8182747.7400000002</v>
      </c>
      <c r="D1261" s="4">
        <f t="shared" si="104"/>
        <v>171441.95</v>
      </c>
      <c r="E1261" s="4"/>
      <c r="F1261" s="4"/>
      <c r="G1261" s="4"/>
      <c r="H1261" s="4"/>
      <c r="I1261" s="4"/>
      <c r="J1261" s="4"/>
      <c r="K1261" s="4"/>
      <c r="L1261" s="1"/>
      <c r="M1261" s="4"/>
      <c r="N1261" s="5" t="s">
        <v>1741</v>
      </c>
      <c r="O1261" s="4">
        <v>8011305.79</v>
      </c>
      <c r="P1261" s="4"/>
      <c r="Q1261" s="4"/>
      <c r="R1261" s="4"/>
      <c r="S1261" s="4"/>
    </row>
    <row r="1262" spans="1:19" hidden="1" x14ac:dyDescent="0.25">
      <c r="A1262" s="31" t="s">
        <v>513</v>
      </c>
      <c r="B1262" s="6" t="s">
        <v>1580</v>
      </c>
      <c r="C1262" s="4">
        <f t="shared" si="103"/>
        <v>6185964.8899999997</v>
      </c>
      <c r="D1262" s="4">
        <f t="shared" si="104"/>
        <v>129606.08</v>
      </c>
      <c r="E1262" s="4"/>
      <c r="F1262" s="4"/>
      <c r="G1262" s="4"/>
      <c r="H1262" s="4"/>
      <c r="I1262" s="4"/>
      <c r="J1262" s="4"/>
      <c r="K1262" s="4"/>
      <c r="L1262" s="1"/>
      <c r="M1262" s="4"/>
      <c r="N1262" s="5"/>
      <c r="O1262" s="4"/>
      <c r="P1262" s="4"/>
      <c r="Q1262" s="4">
        <v>6056358.8099999996</v>
      </c>
      <c r="R1262" s="4"/>
      <c r="S1262" s="4"/>
    </row>
    <row r="1263" spans="1:19" hidden="1" x14ac:dyDescent="0.25">
      <c r="A1263" s="31" t="s">
        <v>515</v>
      </c>
      <c r="B1263" s="6" t="s">
        <v>1582</v>
      </c>
      <c r="C1263" s="4">
        <f t="shared" si="103"/>
        <v>7724600.0999999996</v>
      </c>
      <c r="D1263" s="4">
        <f t="shared" si="104"/>
        <v>161843.01</v>
      </c>
      <c r="E1263" s="4"/>
      <c r="F1263" s="4"/>
      <c r="G1263" s="4"/>
      <c r="H1263" s="4"/>
      <c r="I1263" s="4"/>
      <c r="J1263" s="4"/>
      <c r="K1263" s="4"/>
      <c r="L1263" s="1"/>
      <c r="M1263" s="4"/>
      <c r="N1263" s="5"/>
      <c r="O1263" s="4"/>
      <c r="P1263" s="4"/>
      <c r="Q1263" s="4"/>
      <c r="R1263" s="4">
        <v>7562757.0899999999</v>
      </c>
      <c r="S1263" s="4"/>
    </row>
    <row r="1264" spans="1:19" hidden="1" x14ac:dyDescent="0.25">
      <c r="A1264" s="31" t="s">
        <v>517</v>
      </c>
      <c r="B1264" s="6" t="s">
        <v>1586</v>
      </c>
      <c r="C1264" s="4">
        <f t="shared" si="103"/>
        <v>7291160.1900000004</v>
      </c>
      <c r="D1264" s="4">
        <f t="shared" si="104"/>
        <v>152761.73000000001</v>
      </c>
      <c r="E1264" s="4"/>
      <c r="F1264" s="4"/>
      <c r="G1264" s="4"/>
      <c r="H1264" s="4"/>
      <c r="I1264" s="4"/>
      <c r="J1264" s="4"/>
      <c r="K1264" s="4"/>
      <c r="L1264" s="1"/>
      <c r="M1264" s="4"/>
      <c r="N1264" s="5" t="s">
        <v>1741</v>
      </c>
      <c r="O1264" s="4">
        <v>7138398.46</v>
      </c>
      <c r="P1264" s="4"/>
      <c r="Q1264" s="4"/>
      <c r="R1264" s="4"/>
      <c r="S1264" s="4"/>
    </row>
    <row r="1265" spans="1:19" hidden="1" x14ac:dyDescent="0.25">
      <c r="A1265" s="31" t="s">
        <v>519</v>
      </c>
      <c r="B1265" s="6" t="s">
        <v>1588</v>
      </c>
      <c r="C1265" s="4">
        <f t="shared" si="103"/>
        <v>9849562.1699999999</v>
      </c>
      <c r="D1265" s="4">
        <f t="shared" si="104"/>
        <v>206364.44</v>
      </c>
      <c r="E1265" s="4"/>
      <c r="F1265" s="4"/>
      <c r="G1265" s="4"/>
      <c r="H1265" s="4"/>
      <c r="I1265" s="4"/>
      <c r="J1265" s="4"/>
      <c r="K1265" s="4"/>
      <c r="L1265" s="1"/>
      <c r="M1265" s="4"/>
      <c r="N1265" s="5"/>
      <c r="O1265" s="4"/>
      <c r="P1265" s="4"/>
      <c r="Q1265" s="4"/>
      <c r="R1265" s="4">
        <v>9643197.7300000004</v>
      </c>
      <c r="S1265" s="4"/>
    </row>
    <row r="1266" spans="1:19" hidden="1" x14ac:dyDescent="0.25">
      <c r="A1266" s="31" t="s">
        <v>521</v>
      </c>
      <c r="B1266" s="6" t="s">
        <v>1592</v>
      </c>
      <c r="C1266" s="4">
        <f t="shared" si="103"/>
        <v>24175161</v>
      </c>
      <c r="D1266" s="4">
        <f t="shared" si="104"/>
        <v>506509.15</v>
      </c>
      <c r="E1266" s="4"/>
      <c r="F1266" s="4"/>
      <c r="G1266" s="4">
        <v>5165333.3600000003</v>
      </c>
      <c r="H1266" s="4">
        <v>3394814.98</v>
      </c>
      <c r="I1266" s="4">
        <v>1331502.23</v>
      </c>
      <c r="J1266" s="4"/>
      <c r="K1266" s="4"/>
      <c r="L1266" s="1"/>
      <c r="M1266" s="4"/>
      <c r="N1266" s="5" t="s">
        <v>1741</v>
      </c>
      <c r="O1266" s="4">
        <v>9897531.8399999999</v>
      </c>
      <c r="P1266" s="4">
        <v>3879469.44</v>
      </c>
      <c r="Q1266" s="4"/>
      <c r="R1266" s="4"/>
      <c r="S1266" s="4"/>
    </row>
    <row r="1267" spans="1:19" ht="15" hidden="1" customHeight="1" x14ac:dyDescent="0.25">
      <c r="A1267" s="50" t="s">
        <v>2046</v>
      </c>
      <c r="B1267" s="51"/>
      <c r="C1267" s="2">
        <f>SUM(C1226:C1266)</f>
        <v>689842641.6400001</v>
      </c>
      <c r="D1267" s="2">
        <f t="shared" ref="D1267:S1267" si="105">SUM(D1226:D1266)</f>
        <v>14453331.460000001</v>
      </c>
      <c r="E1267" s="2">
        <f t="shared" si="105"/>
        <v>0</v>
      </c>
      <c r="F1267" s="2">
        <f t="shared" si="105"/>
        <v>4218603.0599999996</v>
      </c>
      <c r="G1267" s="2">
        <f t="shared" si="105"/>
        <v>72721406.409999996</v>
      </c>
      <c r="H1267" s="2">
        <f t="shared" si="105"/>
        <v>35992422.18</v>
      </c>
      <c r="I1267" s="2">
        <f t="shared" si="105"/>
        <v>14116819.539999999</v>
      </c>
      <c r="J1267" s="2">
        <f t="shared" si="105"/>
        <v>6503960.5599999996</v>
      </c>
      <c r="K1267" s="2">
        <f t="shared" si="105"/>
        <v>0</v>
      </c>
      <c r="L1267" s="17">
        <f t="shared" si="105"/>
        <v>0</v>
      </c>
      <c r="M1267" s="2">
        <f t="shared" si="105"/>
        <v>0</v>
      </c>
      <c r="N1267" s="2" t="s">
        <v>1742</v>
      </c>
      <c r="O1267" s="2">
        <f t="shared" si="105"/>
        <v>283204081.7299999</v>
      </c>
      <c r="P1267" s="2">
        <f t="shared" si="105"/>
        <v>26794510.189999998</v>
      </c>
      <c r="Q1267" s="2">
        <f t="shared" si="105"/>
        <v>106093164.72999999</v>
      </c>
      <c r="R1267" s="2">
        <f t="shared" si="105"/>
        <v>125744341.78</v>
      </c>
      <c r="S1267" s="2">
        <f t="shared" si="105"/>
        <v>0</v>
      </c>
    </row>
    <row r="1268" spans="1:19" hidden="1" x14ac:dyDescent="0.25">
      <c r="A1268" s="52" t="s">
        <v>2027</v>
      </c>
      <c r="B1268" s="53"/>
      <c r="C1268" s="54"/>
      <c r="D1268" s="2"/>
      <c r="E1268" s="2"/>
      <c r="F1268" s="2"/>
      <c r="G1268" s="2"/>
      <c r="H1268" s="2"/>
      <c r="I1268" s="2"/>
      <c r="J1268" s="2"/>
      <c r="K1268" s="2"/>
      <c r="L1268" s="17"/>
      <c r="M1268" s="2"/>
      <c r="N1268" s="3"/>
      <c r="O1268" s="2"/>
      <c r="P1268" s="2"/>
      <c r="Q1268" s="2"/>
      <c r="R1268" s="2"/>
      <c r="S1268" s="2"/>
    </row>
    <row r="1269" spans="1:19" hidden="1" x14ac:dyDescent="0.25">
      <c r="A1269" s="31" t="s">
        <v>523</v>
      </c>
      <c r="B1269" s="6" t="s">
        <v>1598</v>
      </c>
      <c r="C1269" s="4">
        <f t="shared" ref="C1269:C1287" si="106">ROUNDUP(SUM(D1269+E1269+F1269+G1269+H1269+I1269+J1269+K1269+M1269+O1269+P1269+Q1269+R1269+S1269),2)</f>
        <v>7261787.8300000001</v>
      </c>
      <c r="D1269" s="4">
        <f t="shared" ref="D1269:D1287" si="107">ROUNDUP(SUM(F1269+G1269+H1269+I1269+J1269+K1269+M1269+O1269+P1269+Q1269+R1269+S1269)*0.0214,2)</f>
        <v>152146.33000000002</v>
      </c>
      <c r="E1269" s="4"/>
      <c r="F1269" s="4"/>
      <c r="G1269" s="4"/>
      <c r="H1269" s="4"/>
      <c r="I1269" s="4"/>
      <c r="J1269" s="4"/>
      <c r="K1269" s="4"/>
      <c r="L1269" s="1"/>
      <c r="M1269" s="4"/>
      <c r="N1269" s="5" t="s">
        <v>1740</v>
      </c>
      <c r="O1269" s="4">
        <v>7109641.5</v>
      </c>
      <c r="P1269" s="4"/>
      <c r="Q1269" s="4"/>
      <c r="R1269" s="4"/>
      <c r="S1269" s="4"/>
    </row>
    <row r="1270" spans="1:19" hidden="1" x14ac:dyDescent="0.25">
      <c r="A1270" s="31" t="s">
        <v>524</v>
      </c>
      <c r="B1270" s="6" t="s">
        <v>1600</v>
      </c>
      <c r="C1270" s="4">
        <f t="shared" si="106"/>
        <v>7261787.8300000001</v>
      </c>
      <c r="D1270" s="4">
        <f t="shared" si="107"/>
        <v>152146.33000000002</v>
      </c>
      <c r="E1270" s="4"/>
      <c r="F1270" s="4"/>
      <c r="G1270" s="4"/>
      <c r="H1270" s="4"/>
      <c r="I1270" s="4"/>
      <c r="J1270" s="4"/>
      <c r="K1270" s="4"/>
      <c r="L1270" s="1"/>
      <c r="M1270" s="4"/>
      <c r="N1270" s="5" t="s">
        <v>1740</v>
      </c>
      <c r="O1270" s="4">
        <v>7109641.5</v>
      </c>
      <c r="P1270" s="4"/>
      <c r="Q1270" s="4"/>
      <c r="R1270" s="4"/>
      <c r="S1270" s="4"/>
    </row>
    <row r="1271" spans="1:19" hidden="1" x14ac:dyDescent="0.25">
      <c r="A1271" s="31" t="s">
        <v>526</v>
      </c>
      <c r="B1271" s="6" t="s">
        <v>1602</v>
      </c>
      <c r="C1271" s="4">
        <f t="shared" si="106"/>
        <v>16903270.02</v>
      </c>
      <c r="D1271" s="4">
        <f t="shared" si="107"/>
        <v>354151.15</v>
      </c>
      <c r="E1271" s="4"/>
      <c r="F1271" s="4"/>
      <c r="G1271" s="4"/>
      <c r="H1271" s="4"/>
      <c r="I1271" s="4"/>
      <c r="J1271" s="4"/>
      <c r="K1271" s="4"/>
      <c r="L1271" s="1"/>
      <c r="M1271" s="4"/>
      <c r="N1271" s="5"/>
      <c r="O1271" s="4"/>
      <c r="P1271" s="4"/>
      <c r="Q1271" s="4"/>
      <c r="R1271" s="4">
        <v>16549118.869999999</v>
      </c>
      <c r="S1271" s="4"/>
    </row>
    <row r="1272" spans="1:19" hidden="1" x14ac:dyDescent="0.25">
      <c r="A1272" s="31" t="s">
        <v>528</v>
      </c>
      <c r="B1272" s="6" t="s">
        <v>1604</v>
      </c>
      <c r="C1272" s="4">
        <f t="shared" si="106"/>
        <v>20705243.710000001</v>
      </c>
      <c r="D1272" s="4">
        <f t="shared" si="107"/>
        <v>433808.71</v>
      </c>
      <c r="E1272" s="4"/>
      <c r="F1272" s="4"/>
      <c r="G1272" s="4"/>
      <c r="H1272" s="4"/>
      <c r="I1272" s="4"/>
      <c r="J1272" s="4"/>
      <c r="K1272" s="4"/>
      <c r="L1272" s="1"/>
      <c r="M1272" s="4"/>
      <c r="N1272" s="5"/>
      <c r="O1272" s="4"/>
      <c r="P1272" s="4"/>
      <c r="Q1272" s="4"/>
      <c r="R1272" s="4">
        <v>20271435</v>
      </c>
      <c r="S1272" s="4"/>
    </row>
    <row r="1273" spans="1:19" hidden="1" x14ac:dyDescent="0.25">
      <c r="A1273" s="31" t="s">
        <v>530</v>
      </c>
      <c r="B1273" s="6" t="s">
        <v>1606</v>
      </c>
      <c r="C1273" s="4">
        <f t="shared" si="106"/>
        <v>14819902.17</v>
      </c>
      <c r="D1273" s="4">
        <f t="shared" si="107"/>
        <v>310501.19</v>
      </c>
      <c r="E1273" s="4"/>
      <c r="F1273" s="4"/>
      <c r="G1273" s="4"/>
      <c r="H1273" s="4"/>
      <c r="I1273" s="4"/>
      <c r="J1273" s="4"/>
      <c r="K1273" s="4"/>
      <c r="L1273" s="1"/>
      <c r="M1273" s="4"/>
      <c r="N1273" s="5"/>
      <c r="O1273" s="4"/>
      <c r="P1273" s="4"/>
      <c r="Q1273" s="4"/>
      <c r="R1273" s="4">
        <v>14509400.98</v>
      </c>
      <c r="S1273" s="4"/>
    </row>
    <row r="1274" spans="1:19" hidden="1" x14ac:dyDescent="0.25">
      <c r="A1274" s="31" t="s">
        <v>532</v>
      </c>
      <c r="B1274" s="6" t="s">
        <v>1608</v>
      </c>
      <c r="C1274" s="4">
        <f t="shared" si="106"/>
        <v>14819902.17</v>
      </c>
      <c r="D1274" s="4">
        <f t="shared" si="107"/>
        <v>310501.19</v>
      </c>
      <c r="E1274" s="4"/>
      <c r="F1274" s="4"/>
      <c r="G1274" s="4"/>
      <c r="H1274" s="4"/>
      <c r="I1274" s="4"/>
      <c r="J1274" s="4"/>
      <c r="K1274" s="4"/>
      <c r="L1274" s="1"/>
      <c r="M1274" s="4"/>
      <c r="N1274" s="5"/>
      <c r="O1274" s="4"/>
      <c r="P1274" s="4"/>
      <c r="Q1274" s="4"/>
      <c r="R1274" s="4">
        <v>14509400.98</v>
      </c>
      <c r="S1274" s="4"/>
    </row>
    <row r="1275" spans="1:19" hidden="1" x14ac:dyDescent="0.25">
      <c r="A1275" s="31" t="s">
        <v>534</v>
      </c>
      <c r="B1275" s="6" t="s">
        <v>1610</v>
      </c>
      <c r="C1275" s="4">
        <f t="shared" si="106"/>
        <v>14169443</v>
      </c>
      <c r="D1275" s="4">
        <f t="shared" si="107"/>
        <v>296873</v>
      </c>
      <c r="E1275" s="4"/>
      <c r="F1275" s="4"/>
      <c r="G1275" s="4"/>
      <c r="H1275" s="4"/>
      <c r="I1275" s="4"/>
      <c r="J1275" s="4"/>
      <c r="K1275" s="4"/>
      <c r="L1275" s="1"/>
      <c r="M1275" s="4"/>
      <c r="N1275" s="5"/>
      <c r="O1275" s="4"/>
      <c r="P1275" s="4"/>
      <c r="Q1275" s="4"/>
      <c r="R1275" s="4">
        <v>13872570</v>
      </c>
      <c r="S1275" s="4"/>
    </row>
    <row r="1276" spans="1:19" hidden="1" x14ac:dyDescent="0.25">
      <c r="A1276" s="31" t="s">
        <v>536</v>
      </c>
      <c r="B1276" s="6" t="s">
        <v>1614</v>
      </c>
      <c r="C1276" s="4">
        <f t="shared" si="106"/>
        <v>26718970.969999999</v>
      </c>
      <c r="D1276" s="4">
        <f t="shared" si="107"/>
        <v>559806.13</v>
      </c>
      <c r="E1276" s="4"/>
      <c r="F1276" s="4"/>
      <c r="G1276" s="4"/>
      <c r="H1276" s="4"/>
      <c r="I1276" s="4"/>
      <c r="J1276" s="4"/>
      <c r="K1276" s="4"/>
      <c r="L1276" s="1"/>
      <c r="M1276" s="4"/>
      <c r="N1276" s="5"/>
      <c r="O1276" s="4"/>
      <c r="P1276" s="4"/>
      <c r="Q1276" s="4"/>
      <c r="R1276" s="4">
        <v>26159164.84</v>
      </c>
      <c r="S1276" s="4"/>
    </row>
    <row r="1277" spans="1:19" hidden="1" x14ac:dyDescent="0.25">
      <c r="A1277" s="31" t="s">
        <v>538</v>
      </c>
      <c r="B1277" s="6" t="s">
        <v>1619</v>
      </c>
      <c r="C1277" s="4">
        <f t="shared" si="106"/>
        <v>26389779.030000001</v>
      </c>
      <c r="D1277" s="4">
        <f t="shared" si="107"/>
        <v>552909.02</v>
      </c>
      <c r="E1277" s="4"/>
      <c r="F1277" s="4"/>
      <c r="G1277" s="4"/>
      <c r="H1277" s="4"/>
      <c r="I1277" s="4"/>
      <c r="J1277" s="4"/>
      <c r="K1277" s="4"/>
      <c r="L1277" s="1"/>
      <c r="M1277" s="4"/>
      <c r="N1277" s="5" t="s">
        <v>1740</v>
      </c>
      <c r="O1277" s="4">
        <v>11244517.73</v>
      </c>
      <c r="P1277" s="4"/>
      <c r="Q1277" s="4"/>
      <c r="R1277" s="4">
        <v>14592352.279999999</v>
      </c>
      <c r="S1277" s="4"/>
    </row>
    <row r="1278" spans="1:19" hidden="1" x14ac:dyDescent="0.25">
      <c r="A1278" s="31" t="s">
        <v>540</v>
      </c>
      <c r="B1278" s="6" t="s">
        <v>1621</v>
      </c>
      <c r="C1278" s="4">
        <f t="shared" si="106"/>
        <v>14130194.82</v>
      </c>
      <c r="D1278" s="4">
        <f t="shared" si="107"/>
        <v>296050.69</v>
      </c>
      <c r="E1278" s="4"/>
      <c r="F1278" s="4"/>
      <c r="G1278" s="4"/>
      <c r="H1278" s="4"/>
      <c r="I1278" s="4"/>
      <c r="J1278" s="4"/>
      <c r="K1278" s="4"/>
      <c r="L1278" s="1"/>
      <c r="M1278" s="4"/>
      <c r="N1278" s="5" t="s">
        <v>1740</v>
      </c>
      <c r="O1278" s="4">
        <v>13834144.130000001</v>
      </c>
      <c r="P1278" s="4"/>
      <c r="Q1278" s="4"/>
      <c r="R1278" s="4"/>
      <c r="S1278" s="4"/>
    </row>
    <row r="1279" spans="1:19" hidden="1" x14ac:dyDescent="0.25">
      <c r="A1279" s="31" t="s">
        <v>542</v>
      </c>
      <c r="B1279" s="6" t="s">
        <v>1623</v>
      </c>
      <c r="C1279" s="4">
        <f t="shared" si="106"/>
        <v>4088807.7</v>
      </c>
      <c r="D1279" s="4">
        <f t="shared" si="107"/>
        <v>85667.209999999992</v>
      </c>
      <c r="E1279" s="4"/>
      <c r="F1279" s="4"/>
      <c r="G1279" s="4"/>
      <c r="H1279" s="4"/>
      <c r="I1279" s="4"/>
      <c r="J1279" s="4"/>
      <c r="K1279" s="4"/>
      <c r="L1279" s="1"/>
      <c r="M1279" s="4"/>
      <c r="N1279" s="5" t="s">
        <v>1741</v>
      </c>
      <c r="O1279" s="4">
        <v>4003140.49</v>
      </c>
      <c r="P1279" s="4"/>
      <c r="Q1279" s="4"/>
      <c r="R1279" s="4"/>
      <c r="S1279" s="4"/>
    </row>
    <row r="1280" spans="1:19" hidden="1" x14ac:dyDescent="0.25">
      <c r="A1280" s="31" t="s">
        <v>544</v>
      </c>
      <c r="B1280" s="6" t="s">
        <v>1625</v>
      </c>
      <c r="C1280" s="4">
        <f t="shared" si="106"/>
        <v>11063732.82</v>
      </c>
      <c r="D1280" s="4">
        <f t="shared" si="107"/>
        <v>231803.30000000002</v>
      </c>
      <c r="E1280" s="4"/>
      <c r="F1280" s="4"/>
      <c r="G1280" s="4"/>
      <c r="H1280" s="4"/>
      <c r="I1280" s="4"/>
      <c r="J1280" s="4"/>
      <c r="K1280" s="4"/>
      <c r="L1280" s="1"/>
      <c r="M1280" s="4"/>
      <c r="N1280" s="5"/>
      <c r="O1280" s="4"/>
      <c r="P1280" s="4"/>
      <c r="Q1280" s="4"/>
      <c r="R1280" s="4">
        <v>10831929.52</v>
      </c>
      <c r="S1280" s="4"/>
    </row>
    <row r="1281" spans="1:19" hidden="1" x14ac:dyDescent="0.25">
      <c r="A1281" s="31" t="s">
        <v>546</v>
      </c>
      <c r="B1281" s="6" t="s">
        <v>1627</v>
      </c>
      <c r="C1281" s="4">
        <f t="shared" si="106"/>
        <v>14888532.449999999</v>
      </c>
      <c r="D1281" s="4">
        <f t="shared" si="107"/>
        <v>311939.10000000003</v>
      </c>
      <c r="E1281" s="4"/>
      <c r="F1281" s="4"/>
      <c r="G1281" s="4"/>
      <c r="H1281" s="4"/>
      <c r="I1281" s="4"/>
      <c r="J1281" s="4"/>
      <c r="K1281" s="4"/>
      <c r="L1281" s="1"/>
      <c r="M1281" s="4"/>
      <c r="N1281" s="5"/>
      <c r="O1281" s="4"/>
      <c r="P1281" s="4"/>
      <c r="Q1281" s="4"/>
      <c r="R1281" s="4">
        <v>14576593.35</v>
      </c>
      <c r="S1281" s="4"/>
    </row>
    <row r="1282" spans="1:19" hidden="1" x14ac:dyDescent="0.25">
      <c r="A1282" s="31" t="s">
        <v>548</v>
      </c>
      <c r="B1282" s="6" t="s">
        <v>1629</v>
      </c>
      <c r="C1282" s="4">
        <f t="shared" si="106"/>
        <v>7413903.6399999997</v>
      </c>
      <c r="D1282" s="4">
        <f t="shared" si="107"/>
        <v>155333.41</v>
      </c>
      <c r="E1282" s="4"/>
      <c r="F1282" s="4"/>
      <c r="G1282" s="4"/>
      <c r="H1282" s="4"/>
      <c r="I1282" s="4"/>
      <c r="J1282" s="4"/>
      <c r="K1282" s="4"/>
      <c r="L1282" s="1"/>
      <c r="M1282" s="4"/>
      <c r="N1282" s="5" t="s">
        <v>1740</v>
      </c>
      <c r="O1282" s="4">
        <v>7258570.2299999995</v>
      </c>
      <c r="P1282" s="4"/>
      <c r="Q1282" s="4"/>
      <c r="R1282" s="4"/>
      <c r="S1282" s="4"/>
    </row>
    <row r="1283" spans="1:19" hidden="1" x14ac:dyDescent="0.25">
      <c r="A1283" s="31" t="s">
        <v>550</v>
      </c>
      <c r="B1283" s="6" t="s">
        <v>1631</v>
      </c>
      <c r="C1283" s="4">
        <f t="shared" si="106"/>
        <v>18118064.309999999</v>
      </c>
      <c r="D1283" s="4">
        <f t="shared" si="107"/>
        <v>379603.08</v>
      </c>
      <c r="E1283" s="4"/>
      <c r="F1283" s="4"/>
      <c r="G1283" s="4"/>
      <c r="H1283" s="4"/>
      <c r="I1283" s="4"/>
      <c r="J1283" s="4"/>
      <c r="K1283" s="4"/>
      <c r="L1283" s="1"/>
      <c r="M1283" s="4"/>
      <c r="N1283" s="5"/>
      <c r="O1283" s="4"/>
      <c r="P1283" s="4"/>
      <c r="Q1283" s="4"/>
      <c r="R1283" s="4">
        <v>17738461.23</v>
      </c>
      <c r="S1283" s="4"/>
    </row>
    <row r="1284" spans="1:19" hidden="1" x14ac:dyDescent="0.25">
      <c r="A1284" s="31" t="s">
        <v>552</v>
      </c>
      <c r="B1284" s="6" t="s">
        <v>1633</v>
      </c>
      <c r="C1284" s="4">
        <f t="shared" si="106"/>
        <v>14650481.4</v>
      </c>
      <c r="D1284" s="4">
        <f t="shared" si="107"/>
        <v>306951.54000000004</v>
      </c>
      <c r="E1284" s="4"/>
      <c r="F1284" s="4"/>
      <c r="G1284" s="4"/>
      <c r="H1284" s="4"/>
      <c r="I1284" s="4"/>
      <c r="J1284" s="4"/>
      <c r="K1284" s="4"/>
      <c r="L1284" s="1"/>
      <c r="M1284" s="4"/>
      <c r="N1284" s="5"/>
      <c r="O1284" s="4"/>
      <c r="P1284" s="4"/>
      <c r="Q1284" s="4"/>
      <c r="R1284" s="4">
        <v>14343529.859999999</v>
      </c>
      <c r="S1284" s="4"/>
    </row>
    <row r="1285" spans="1:19" hidden="1" x14ac:dyDescent="0.25">
      <c r="A1285" s="31" t="s">
        <v>554</v>
      </c>
      <c r="B1285" s="6" t="s">
        <v>1643</v>
      </c>
      <c r="C1285" s="4">
        <f t="shared" si="106"/>
        <v>33258929.920000002</v>
      </c>
      <c r="D1285" s="4">
        <f t="shared" si="107"/>
        <v>696828.97</v>
      </c>
      <c r="E1285" s="4"/>
      <c r="F1285" s="4"/>
      <c r="G1285" s="4"/>
      <c r="H1285" s="4"/>
      <c r="I1285" s="4"/>
      <c r="J1285" s="4"/>
      <c r="K1285" s="4"/>
      <c r="L1285" s="1"/>
      <c r="M1285" s="4"/>
      <c r="N1285" s="5" t="s">
        <v>1740</v>
      </c>
      <c r="O1285" s="4">
        <v>14672873.810000001</v>
      </c>
      <c r="P1285" s="4"/>
      <c r="Q1285" s="4"/>
      <c r="R1285" s="4">
        <v>17889227.140000001</v>
      </c>
      <c r="S1285" s="4"/>
    </row>
    <row r="1286" spans="1:19" hidden="1" x14ac:dyDescent="0.25">
      <c r="A1286" s="31" t="s">
        <v>556</v>
      </c>
      <c r="B1286" s="6" t="s">
        <v>1645</v>
      </c>
      <c r="C1286" s="4">
        <f t="shared" si="106"/>
        <v>26566930.379999999</v>
      </c>
      <c r="D1286" s="4">
        <f t="shared" si="107"/>
        <v>556620.63</v>
      </c>
      <c r="E1286" s="4"/>
      <c r="F1286" s="4"/>
      <c r="G1286" s="4"/>
      <c r="H1286" s="4"/>
      <c r="I1286" s="4"/>
      <c r="J1286" s="4"/>
      <c r="K1286" s="4"/>
      <c r="L1286" s="1"/>
      <c r="M1286" s="4"/>
      <c r="N1286" s="5" t="s">
        <v>1740</v>
      </c>
      <c r="O1286" s="4">
        <v>11644056.93</v>
      </c>
      <c r="P1286" s="4"/>
      <c r="Q1286" s="4"/>
      <c r="R1286" s="4">
        <v>14366252.82</v>
      </c>
      <c r="S1286" s="4"/>
    </row>
    <row r="1287" spans="1:19" hidden="1" x14ac:dyDescent="0.25">
      <c r="A1287" s="31" t="s">
        <v>558</v>
      </c>
      <c r="B1287" s="6" t="s">
        <v>1649</v>
      </c>
      <c r="C1287" s="4">
        <f t="shared" si="106"/>
        <v>28670539.73</v>
      </c>
      <c r="D1287" s="4">
        <f t="shared" si="107"/>
        <v>600694.69000000006</v>
      </c>
      <c r="E1287" s="4"/>
      <c r="F1287" s="4"/>
      <c r="G1287" s="4">
        <v>2575000</v>
      </c>
      <c r="H1287" s="4"/>
      <c r="I1287" s="4"/>
      <c r="J1287" s="4"/>
      <c r="K1287" s="4"/>
      <c r="L1287" s="1"/>
      <c r="M1287" s="4"/>
      <c r="N1287" s="5" t="s">
        <v>1740</v>
      </c>
      <c r="O1287" s="4">
        <v>11407400.300000001</v>
      </c>
      <c r="P1287" s="4"/>
      <c r="Q1287" s="4"/>
      <c r="R1287" s="4">
        <v>14087444.74</v>
      </c>
      <c r="S1287" s="4"/>
    </row>
    <row r="1288" spans="1:19" ht="15" hidden="1" customHeight="1" x14ac:dyDescent="0.25">
      <c r="A1288" s="50" t="s">
        <v>2047</v>
      </c>
      <c r="B1288" s="51"/>
      <c r="C1288" s="2">
        <f t="shared" ref="C1288:M1288" si="108">SUM(C1269:C1287)</f>
        <v>321900203.89999998</v>
      </c>
      <c r="D1288" s="2">
        <f t="shared" si="108"/>
        <v>6744335.6699999999</v>
      </c>
      <c r="E1288" s="2">
        <f t="shared" si="108"/>
        <v>0</v>
      </c>
      <c r="F1288" s="2">
        <f t="shared" si="108"/>
        <v>0</v>
      </c>
      <c r="G1288" s="2">
        <f t="shared" si="108"/>
        <v>2575000</v>
      </c>
      <c r="H1288" s="2">
        <f t="shared" si="108"/>
        <v>0</v>
      </c>
      <c r="I1288" s="2">
        <f t="shared" si="108"/>
        <v>0</v>
      </c>
      <c r="J1288" s="2">
        <f t="shared" si="108"/>
        <v>0</v>
      </c>
      <c r="K1288" s="2">
        <f t="shared" si="108"/>
        <v>0</v>
      </c>
      <c r="L1288" s="17">
        <f t="shared" si="108"/>
        <v>0</v>
      </c>
      <c r="M1288" s="2">
        <f t="shared" si="108"/>
        <v>0</v>
      </c>
      <c r="N1288" s="2" t="s">
        <v>1742</v>
      </c>
      <c r="O1288" s="2">
        <f>SUM(O1269:O1287)</f>
        <v>88283986.61999999</v>
      </c>
      <c r="P1288" s="2">
        <f>SUM(P1269:P1287)</f>
        <v>0</v>
      </c>
      <c r="Q1288" s="2">
        <f>SUM(Q1269:Q1287)</f>
        <v>0</v>
      </c>
      <c r="R1288" s="2">
        <f>SUM(R1269:R1287)</f>
        <v>224296881.60999995</v>
      </c>
      <c r="S1288" s="2">
        <f>SUM(S1269:S1287)</f>
        <v>0</v>
      </c>
    </row>
    <row r="1289" spans="1:19" ht="15" hidden="1" customHeight="1" x14ac:dyDescent="0.25">
      <c r="A1289" s="52" t="s">
        <v>2028</v>
      </c>
      <c r="B1289" s="53"/>
      <c r="C1289" s="54"/>
      <c r="D1289" s="2"/>
      <c r="E1289" s="2"/>
      <c r="F1289" s="2"/>
      <c r="G1289" s="2"/>
      <c r="H1289" s="2"/>
      <c r="I1289" s="2"/>
      <c r="J1289" s="2"/>
      <c r="K1289" s="2"/>
      <c r="L1289" s="17"/>
      <c r="M1289" s="2"/>
      <c r="N1289" s="3"/>
      <c r="O1289" s="2"/>
      <c r="P1289" s="2"/>
      <c r="Q1289" s="2"/>
      <c r="R1289" s="2"/>
      <c r="S1289" s="2"/>
    </row>
    <row r="1290" spans="1:19" hidden="1" x14ac:dyDescent="0.25">
      <c r="A1290" s="31" t="s">
        <v>560</v>
      </c>
      <c r="B1290" s="6" t="s">
        <v>1813</v>
      </c>
      <c r="C1290" s="4">
        <f t="shared" ref="C1290:C1298" si="109">ROUNDUP(SUM(D1290+E1290+F1290+G1290+H1290+I1290+J1290+K1290+M1290+O1290+P1290+Q1290+R1290+S1290),2)</f>
        <v>42864237.879999995</v>
      </c>
      <c r="D1290" s="2"/>
      <c r="E1290" s="2"/>
      <c r="F1290" s="2"/>
      <c r="G1290" s="2"/>
      <c r="H1290" s="4">
        <v>19335746.879999999</v>
      </c>
      <c r="I1290" s="4">
        <v>8443188.8399999999</v>
      </c>
      <c r="J1290" s="4">
        <v>5751820.6200000001</v>
      </c>
      <c r="K1290" s="2"/>
      <c r="L1290" s="17"/>
      <c r="M1290" s="2"/>
      <c r="N1290" s="3"/>
      <c r="O1290" s="2"/>
      <c r="P1290" s="2"/>
      <c r="Q1290" s="4"/>
      <c r="R1290" s="4">
        <v>9333481.5360000003</v>
      </c>
      <c r="S1290" s="2"/>
    </row>
    <row r="1291" spans="1:19" hidden="1" x14ac:dyDescent="0.25">
      <c r="A1291" s="31" t="s">
        <v>562</v>
      </c>
      <c r="B1291" s="6" t="s">
        <v>1661</v>
      </c>
      <c r="C1291" s="4">
        <f t="shared" si="109"/>
        <v>5569974.9699999997</v>
      </c>
      <c r="D1291" s="4">
        <f t="shared" ref="D1291:D1298" si="110">ROUNDUP(SUM(F1291+G1291+H1291+I1291+J1291+K1291+M1291+O1291+P1291+Q1291+R1291+S1291)*0.0214,2)</f>
        <v>116700.09</v>
      </c>
      <c r="E1291" s="4"/>
      <c r="F1291" s="4">
        <v>868102.98</v>
      </c>
      <c r="G1291" s="4"/>
      <c r="H1291" s="4"/>
      <c r="I1291" s="4"/>
      <c r="J1291" s="4">
        <v>568309.30000000005</v>
      </c>
      <c r="K1291" s="4"/>
      <c r="L1291" s="1"/>
      <c r="M1291" s="4"/>
      <c r="N1291" s="5"/>
      <c r="O1291" s="4"/>
      <c r="P1291" s="4"/>
      <c r="Q1291" s="4">
        <v>4016862.5999999996</v>
      </c>
      <c r="R1291" s="4"/>
      <c r="S1291" s="4"/>
    </row>
    <row r="1292" spans="1:19" hidden="1" x14ac:dyDescent="0.25">
      <c r="A1292" s="31" t="s">
        <v>564</v>
      </c>
      <c r="B1292" s="6" t="s">
        <v>1667</v>
      </c>
      <c r="C1292" s="4">
        <f t="shared" si="109"/>
        <v>14152880.470000001</v>
      </c>
      <c r="D1292" s="4">
        <f t="shared" si="110"/>
        <v>296525.99</v>
      </c>
      <c r="E1292" s="4"/>
      <c r="F1292" s="4"/>
      <c r="G1292" s="4"/>
      <c r="H1292" s="4"/>
      <c r="I1292" s="4"/>
      <c r="J1292" s="4"/>
      <c r="K1292" s="4"/>
      <c r="L1292" s="1"/>
      <c r="M1292" s="4"/>
      <c r="N1292" s="5" t="s">
        <v>1740</v>
      </c>
      <c r="O1292" s="4">
        <v>13856354.48</v>
      </c>
      <c r="P1292" s="4"/>
      <c r="Q1292" s="4"/>
      <c r="R1292" s="4"/>
      <c r="S1292" s="4"/>
    </row>
    <row r="1293" spans="1:19" hidden="1" x14ac:dyDescent="0.25">
      <c r="A1293" s="31" t="s">
        <v>566</v>
      </c>
      <c r="B1293" s="6" t="s">
        <v>1668</v>
      </c>
      <c r="C1293" s="4">
        <f t="shared" si="109"/>
        <v>41629404.049999997</v>
      </c>
      <c r="D1293" s="4">
        <f t="shared" si="110"/>
        <v>872204.08</v>
      </c>
      <c r="E1293" s="4"/>
      <c r="F1293" s="4"/>
      <c r="G1293" s="4"/>
      <c r="H1293" s="4"/>
      <c r="I1293" s="4"/>
      <c r="J1293" s="4"/>
      <c r="K1293" s="4"/>
      <c r="L1293" s="1"/>
      <c r="M1293" s="4"/>
      <c r="N1293" s="5"/>
      <c r="O1293" s="4"/>
      <c r="P1293" s="4"/>
      <c r="Q1293" s="4"/>
      <c r="R1293" s="4">
        <v>40757199.969999999</v>
      </c>
      <c r="S1293" s="4"/>
    </row>
    <row r="1294" spans="1:19" hidden="1" x14ac:dyDescent="0.25">
      <c r="A1294" s="31" t="s">
        <v>568</v>
      </c>
      <c r="B1294" s="6" t="s">
        <v>1677</v>
      </c>
      <c r="C1294" s="4">
        <f t="shared" si="109"/>
        <v>15577181.710000001</v>
      </c>
      <c r="D1294" s="4">
        <f t="shared" si="110"/>
        <v>326367.43</v>
      </c>
      <c r="E1294" s="4"/>
      <c r="F1294" s="4"/>
      <c r="G1294" s="4"/>
      <c r="H1294" s="4"/>
      <c r="I1294" s="4"/>
      <c r="J1294" s="4"/>
      <c r="K1294" s="4"/>
      <c r="L1294" s="1"/>
      <c r="M1294" s="4"/>
      <c r="N1294" s="5" t="s">
        <v>1740</v>
      </c>
      <c r="O1294" s="4">
        <v>6590017.71</v>
      </c>
      <c r="P1294" s="4"/>
      <c r="Q1294" s="4">
        <v>8660796.5700000003</v>
      </c>
      <c r="R1294" s="4"/>
      <c r="S1294" s="4"/>
    </row>
    <row r="1295" spans="1:19" hidden="1" x14ac:dyDescent="0.25">
      <c r="A1295" s="31" t="s">
        <v>570</v>
      </c>
      <c r="B1295" s="6" t="s">
        <v>1678</v>
      </c>
      <c r="C1295" s="4">
        <f t="shared" si="109"/>
        <v>6646033.7300000004</v>
      </c>
      <c r="D1295" s="4">
        <f t="shared" si="110"/>
        <v>139245.28</v>
      </c>
      <c r="E1295" s="4"/>
      <c r="F1295" s="4">
        <v>657111.32000000007</v>
      </c>
      <c r="G1295" s="4"/>
      <c r="H1295" s="4"/>
      <c r="I1295" s="4"/>
      <c r="J1295" s="4"/>
      <c r="K1295" s="4"/>
      <c r="L1295" s="1"/>
      <c r="M1295" s="4"/>
      <c r="N1295" s="5" t="s">
        <v>1740</v>
      </c>
      <c r="O1295" s="4">
        <v>5849677.1299999999</v>
      </c>
      <c r="P1295" s="4"/>
      <c r="Q1295" s="4"/>
      <c r="R1295" s="4"/>
      <c r="S1295" s="4"/>
    </row>
    <row r="1296" spans="1:19" hidden="1" x14ac:dyDescent="0.25">
      <c r="A1296" s="31" t="s">
        <v>572</v>
      </c>
      <c r="B1296" s="6" t="s">
        <v>1682</v>
      </c>
      <c r="C1296" s="4">
        <f t="shared" si="109"/>
        <v>34792605.020000003</v>
      </c>
      <c r="D1296" s="4">
        <f t="shared" si="110"/>
        <v>728961.97</v>
      </c>
      <c r="E1296" s="4"/>
      <c r="F1296" s="4"/>
      <c r="G1296" s="4"/>
      <c r="H1296" s="4"/>
      <c r="I1296" s="4"/>
      <c r="J1296" s="4"/>
      <c r="K1296" s="4"/>
      <c r="L1296" s="1"/>
      <c r="M1296" s="4"/>
      <c r="N1296" s="5" t="s">
        <v>1740</v>
      </c>
      <c r="O1296" s="4">
        <v>34063643.049999997</v>
      </c>
      <c r="P1296" s="4"/>
      <c r="Q1296" s="4"/>
      <c r="R1296" s="4"/>
      <c r="S1296" s="4"/>
    </row>
    <row r="1297" spans="1:19" hidden="1" x14ac:dyDescent="0.25">
      <c r="A1297" s="31" t="s">
        <v>574</v>
      </c>
      <c r="B1297" s="6" t="s">
        <v>1683</v>
      </c>
      <c r="C1297" s="4">
        <f t="shared" si="109"/>
        <v>8655271.5500000007</v>
      </c>
      <c r="D1297" s="4">
        <f t="shared" si="110"/>
        <v>181342.1</v>
      </c>
      <c r="E1297" s="4"/>
      <c r="F1297" s="4"/>
      <c r="G1297" s="4"/>
      <c r="H1297" s="4"/>
      <c r="I1297" s="4"/>
      <c r="J1297" s="4"/>
      <c r="K1297" s="4"/>
      <c r="L1297" s="1"/>
      <c r="M1297" s="4"/>
      <c r="N1297" s="5" t="s">
        <v>1740</v>
      </c>
      <c r="O1297" s="4">
        <v>8473929.4499999993</v>
      </c>
      <c r="P1297" s="4"/>
      <c r="Q1297" s="4"/>
      <c r="R1297" s="4"/>
      <c r="S1297" s="4"/>
    </row>
    <row r="1298" spans="1:19" hidden="1" x14ac:dyDescent="0.25">
      <c r="A1298" s="31" t="s">
        <v>576</v>
      </c>
      <c r="B1298" s="6" t="s">
        <v>1697</v>
      </c>
      <c r="C1298" s="4">
        <f t="shared" si="109"/>
        <v>28846503.329999998</v>
      </c>
      <c r="D1298" s="4">
        <f t="shared" si="110"/>
        <v>604381.41</v>
      </c>
      <c r="E1298" s="4"/>
      <c r="F1298" s="4"/>
      <c r="G1298" s="4"/>
      <c r="H1298" s="4"/>
      <c r="I1298" s="4"/>
      <c r="J1298" s="4"/>
      <c r="K1298" s="4"/>
      <c r="L1298" s="1"/>
      <c r="M1298" s="4"/>
      <c r="N1298" s="5" t="s">
        <v>1740</v>
      </c>
      <c r="O1298" s="4"/>
      <c r="P1298" s="4"/>
      <c r="Q1298" s="4"/>
      <c r="R1298" s="4">
        <v>28242121.920000002</v>
      </c>
      <c r="S1298" s="4"/>
    </row>
    <row r="1299" spans="1:19" ht="15" hidden="1" customHeight="1" x14ac:dyDescent="0.25">
      <c r="A1299" s="50" t="s">
        <v>2048</v>
      </c>
      <c r="B1299" s="51"/>
      <c r="C1299" s="2">
        <f t="shared" ref="C1299:M1299" si="111">SUM(C1290:C1298)</f>
        <v>198734092.70999998</v>
      </c>
      <c r="D1299" s="2">
        <f t="shared" si="111"/>
        <v>3265728.35</v>
      </c>
      <c r="E1299" s="2">
        <f t="shared" si="111"/>
        <v>0</v>
      </c>
      <c r="F1299" s="2">
        <f t="shared" si="111"/>
        <v>1525214.3</v>
      </c>
      <c r="G1299" s="2">
        <f t="shared" si="111"/>
        <v>0</v>
      </c>
      <c r="H1299" s="2">
        <f t="shared" si="111"/>
        <v>19335746.879999999</v>
      </c>
      <c r="I1299" s="2">
        <f t="shared" si="111"/>
        <v>8443188.8399999999</v>
      </c>
      <c r="J1299" s="2">
        <f t="shared" si="111"/>
        <v>6320129.9199999999</v>
      </c>
      <c r="K1299" s="2">
        <f t="shared" si="111"/>
        <v>0</v>
      </c>
      <c r="L1299" s="18">
        <f t="shared" si="111"/>
        <v>0</v>
      </c>
      <c r="M1299" s="2">
        <f t="shared" si="111"/>
        <v>0</v>
      </c>
      <c r="N1299" s="2" t="s">
        <v>1742</v>
      </c>
      <c r="O1299" s="2">
        <f>SUM(O1290:O1298)</f>
        <v>68833621.819999993</v>
      </c>
      <c r="P1299" s="2">
        <f>SUM(P1290:P1298)</f>
        <v>0</v>
      </c>
      <c r="Q1299" s="2">
        <f>SUM(Q1290:Q1298)</f>
        <v>12677659.17</v>
      </c>
      <c r="R1299" s="2">
        <f>SUM(R1290:R1298)</f>
        <v>78332803.425999999</v>
      </c>
      <c r="S1299" s="2">
        <f>SUM(S1290:S1298)</f>
        <v>0</v>
      </c>
    </row>
    <row r="1300" spans="1:19" ht="15" hidden="1" customHeight="1" x14ac:dyDescent="0.25">
      <c r="A1300" s="52" t="s">
        <v>2030</v>
      </c>
      <c r="B1300" s="53"/>
      <c r="C1300" s="54"/>
      <c r="D1300" s="2"/>
      <c r="E1300" s="2"/>
      <c r="F1300" s="2"/>
      <c r="G1300" s="2"/>
      <c r="H1300" s="2"/>
      <c r="I1300" s="2"/>
      <c r="J1300" s="2"/>
      <c r="K1300" s="2"/>
      <c r="L1300" s="17"/>
      <c r="M1300" s="2"/>
      <c r="N1300" s="3"/>
      <c r="O1300" s="2"/>
      <c r="P1300" s="2"/>
      <c r="Q1300" s="2"/>
      <c r="R1300" s="2"/>
      <c r="S1300" s="2"/>
    </row>
    <row r="1301" spans="1:19" hidden="1" x14ac:dyDescent="0.25">
      <c r="A1301" s="31" t="s">
        <v>578</v>
      </c>
      <c r="B1301" s="6" t="s">
        <v>1712</v>
      </c>
      <c r="C1301" s="4">
        <f t="shared" ref="C1301:C1307" si="112">ROUNDUP(SUM(D1301+E1301+F1301+G1301+H1301+I1301+J1301+K1301+M1301+O1301+P1301+Q1301+R1301+S1301),2)</f>
        <v>3676936.02</v>
      </c>
      <c r="D1301" s="4">
        <f t="shared" ref="D1301:D1307" si="113">ROUNDUP(SUM(F1301+G1301+H1301+I1301+J1301+K1301+M1301+O1301+P1301+Q1301+R1301+S1301)*0.0214,2)</f>
        <v>77037.83</v>
      </c>
      <c r="E1301" s="4"/>
      <c r="F1301" s="4"/>
      <c r="G1301" s="4"/>
      <c r="H1301" s="4"/>
      <c r="I1301" s="4"/>
      <c r="J1301" s="4"/>
      <c r="K1301" s="4"/>
      <c r="L1301" s="1"/>
      <c r="M1301" s="4"/>
      <c r="N1301" s="5" t="s">
        <v>1740</v>
      </c>
      <c r="O1301" s="4">
        <v>3599898.19</v>
      </c>
      <c r="P1301" s="4"/>
      <c r="Q1301" s="4"/>
      <c r="R1301" s="4"/>
      <c r="S1301" s="4"/>
    </row>
    <row r="1302" spans="1:19" hidden="1" x14ac:dyDescent="0.25">
      <c r="A1302" s="31" t="s">
        <v>580</v>
      </c>
      <c r="B1302" s="6" t="s">
        <v>1714</v>
      </c>
      <c r="C1302" s="4">
        <f t="shared" si="112"/>
        <v>11972710.550000001</v>
      </c>
      <c r="D1302" s="4">
        <f t="shared" si="113"/>
        <v>250847.87</v>
      </c>
      <c r="E1302" s="4"/>
      <c r="F1302" s="4"/>
      <c r="G1302" s="4"/>
      <c r="H1302" s="4"/>
      <c r="I1302" s="4"/>
      <c r="J1302" s="4"/>
      <c r="K1302" s="4"/>
      <c r="L1302" s="1"/>
      <c r="M1302" s="4"/>
      <c r="N1302" s="5"/>
      <c r="O1302" s="4"/>
      <c r="P1302" s="4"/>
      <c r="Q1302" s="4">
        <v>11721862.68</v>
      </c>
      <c r="R1302" s="4"/>
      <c r="S1302" s="4"/>
    </row>
    <row r="1303" spans="1:19" hidden="1" x14ac:dyDescent="0.25">
      <c r="A1303" s="31" t="s">
        <v>582</v>
      </c>
      <c r="B1303" s="6" t="s">
        <v>1715</v>
      </c>
      <c r="C1303" s="4">
        <f t="shared" si="112"/>
        <v>14822943.029999999</v>
      </c>
      <c r="D1303" s="4">
        <f t="shared" si="113"/>
        <v>310564.90000000002</v>
      </c>
      <c r="E1303" s="4"/>
      <c r="F1303" s="4">
        <v>3980179.7399999998</v>
      </c>
      <c r="G1303" s="4"/>
      <c r="H1303" s="4"/>
      <c r="I1303" s="4"/>
      <c r="J1303" s="4">
        <v>2605650.7400000002</v>
      </c>
      <c r="K1303" s="4"/>
      <c r="L1303" s="1"/>
      <c r="M1303" s="4"/>
      <c r="N1303" s="5"/>
      <c r="O1303" s="4"/>
      <c r="P1303" s="4"/>
      <c r="Q1303" s="4">
        <v>7926547.6499999994</v>
      </c>
      <c r="R1303" s="4"/>
      <c r="S1303" s="4"/>
    </row>
    <row r="1304" spans="1:19" hidden="1" x14ac:dyDescent="0.25">
      <c r="A1304" s="31" t="s">
        <v>584</v>
      </c>
      <c r="B1304" s="6" t="s">
        <v>1721</v>
      </c>
      <c r="C1304" s="4">
        <f t="shared" si="112"/>
        <v>7254375.3200000003</v>
      </c>
      <c r="D1304" s="4">
        <f t="shared" si="113"/>
        <v>151991.03</v>
      </c>
      <c r="E1304" s="4"/>
      <c r="F1304" s="4"/>
      <c r="G1304" s="4"/>
      <c r="H1304" s="4"/>
      <c r="I1304" s="4"/>
      <c r="J1304" s="4"/>
      <c r="K1304" s="4">
        <v>1736436.92</v>
      </c>
      <c r="L1304" s="1"/>
      <c r="M1304" s="4"/>
      <c r="N1304" s="5" t="s">
        <v>1740</v>
      </c>
      <c r="O1304" s="4">
        <v>5365947.37</v>
      </c>
      <c r="P1304" s="4"/>
      <c r="Q1304" s="4"/>
      <c r="R1304" s="4"/>
      <c r="S1304" s="4"/>
    </row>
    <row r="1305" spans="1:19" hidden="1" x14ac:dyDescent="0.25">
      <c r="A1305" s="31" t="s">
        <v>586</v>
      </c>
      <c r="B1305" s="6" t="s">
        <v>1722</v>
      </c>
      <c r="C1305" s="4">
        <f t="shared" si="112"/>
        <v>16350971.18</v>
      </c>
      <c r="D1305" s="4">
        <f t="shared" si="113"/>
        <v>342579.59</v>
      </c>
      <c r="E1305" s="4"/>
      <c r="F1305" s="4">
        <v>1549954.02</v>
      </c>
      <c r="G1305" s="4">
        <v>2689833.25</v>
      </c>
      <c r="H1305" s="4">
        <v>1775092.52</v>
      </c>
      <c r="I1305" s="4">
        <v>775115.72</v>
      </c>
      <c r="J1305" s="4"/>
      <c r="K1305" s="4"/>
      <c r="L1305" s="1"/>
      <c r="M1305" s="4"/>
      <c r="N1305" s="5" t="s">
        <v>1740</v>
      </c>
      <c r="O1305" s="4">
        <v>903228.1</v>
      </c>
      <c r="P1305" s="4"/>
      <c r="Q1305" s="4"/>
      <c r="R1305" s="4">
        <v>8315167.9799999995</v>
      </c>
      <c r="S1305" s="4"/>
    </row>
    <row r="1306" spans="1:19" hidden="1" x14ac:dyDescent="0.25">
      <c r="A1306" s="31" t="s">
        <v>588</v>
      </c>
      <c r="B1306" s="6" t="s">
        <v>1728</v>
      </c>
      <c r="C1306" s="4">
        <f t="shared" si="112"/>
        <v>14892298.48</v>
      </c>
      <c r="D1306" s="4">
        <f t="shared" si="113"/>
        <v>312018.01</v>
      </c>
      <c r="E1306" s="4"/>
      <c r="F1306" s="4">
        <v>2914661.78</v>
      </c>
      <c r="G1306" s="4"/>
      <c r="H1306" s="4"/>
      <c r="I1306" s="4"/>
      <c r="J1306" s="4"/>
      <c r="K1306" s="4"/>
      <c r="L1306" s="1"/>
      <c r="M1306" s="4"/>
      <c r="N1306" s="5"/>
      <c r="O1306" s="4"/>
      <c r="P1306" s="4"/>
      <c r="Q1306" s="4"/>
      <c r="R1306" s="4">
        <v>11665618.689999999</v>
      </c>
      <c r="S1306" s="4"/>
    </row>
    <row r="1307" spans="1:19" hidden="1" x14ac:dyDescent="0.25">
      <c r="A1307" s="31" t="s">
        <v>590</v>
      </c>
      <c r="B1307" s="6" t="s">
        <v>1731</v>
      </c>
      <c r="C1307" s="4">
        <f t="shared" si="112"/>
        <v>1768937.54</v>
      </c>
      <c r="D1307" s="4">
        <f t="shared" si="113"/>
        <v>37062.14</v>
      </c>
      <c r="E1307" s="4"/>
      <c r="F1307" s="4"/>
      <c r="G1307" s="4"/>
      <c r="H1307" s="4"/>
      <c r="I1307" s="4"/>
      <c r="J1307" s="4"/>
      <c r="K1307" s="4"/>
      <c r="L1307" s="1"/>
      <c r="M1307" s="4"/>
      <c r="N1307" s="5"/>
      <c r="O1307" s="4"/>
      <c r="P1307" s="4"/>
      <c r="Q1307" s="4">
        <v>1731875.4</v>
      </c>
      <c r="R1307" s="4"/>
      <c r="S1307" s="4"/>
    </row>
    <row r="1308" spans="1:19" ht="15" hidden="1" customHeight="1" x14ac:dyDescent="0.25">
      <c r="A1308" s="50" t="s">
        <v>2049</v>
      </c>
      <c r="B1308" s="51"/>
      <c r="C1308" s="2">
        <f t="shared" ref="C1308:M1308" si="114">SUM(C1301:C1307)</f>
        <v>70739172.120000005</v>
      </c>
      <c r="D1308" s="2">
        <f t="shared" si="114"/>
        <v>1482101.37</v>
      </c>
      <c r="E1308" s="2">
        <f t="shared" si="114"/>
        <v>0</v>
      </c>
      <c r="F1308" s="2">
        <f t="shared" si="114"/>
        <v>8444795.5399999991</v>
      </c>
      <c r="G1308" s="2">
        <f t="shared" si="114"/>
        <v>2689833.25</v>
      </c>
      <c r="H1308" s="2">
        <f t="shared" si="114"/>
        <v>1775092.52</v>
      </c>
      <c r="I1308" s="2">
        <f t="shared" si="114"/>
        <v>775115.72</v>
      </c>
      <c r="J1308" s="2">
        <f t="shared" si="114"/>
        <v>2605650.7400000002</v>
      </c>
      <c r="K1308" s="2">
        <f t="shared" si="114"/>
        <v>1736436.92</v>
      </c>
      <c r="L1308" s="17">
        <f t="shared" si="114"/>
        <v>0</v>
      </c>
      <c r="M1308" s="2">
        <f t="shared" si="114"/>
        <v>0</v>
      </c>
      <c r="N1308" s="2" t="s">
        <v>1742</v>
      </c>
      <c r="O1308" s="2">
        <f>SUM(O1301:O1307)</f>
        <v>9869073.6600000001</v>
      </c>
      <c r="P1308" s="2">
        <f>SUM(P1301:P1307)</f>
        <v>0</v>
      </c>
      <c r="Q1308" s="2">
        <f>SUM(Q1301:Q1307)</f>
        <v>21380285.729999997</v>
      </c>
      <c r="R1308" s="2">
        <f>SUM(R1301:R1307)</f>
        <v>19980786.669999998</v>
      </c>
      <c r="S1308" s="2">
        <f>SUM(S1301:S1307)</f>
        <v>0</v>
      </c>
    </row>
    <row r="1309" spans="1:19" x14ac:dyDescent="0.25">
      <c r="A1309" s="52" t="s">
        <v>1778</v>
      </c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4"/>
    </row>
    <row r="1310" spans="1:19" x14ac:dyDescent="0.25">
      <c r="A1310" s="30" t="str">
        <f>A1851</f>
        <v>502</v>
      </c>
      <c r="B1310" s="29" t="s">
        <v>1999</v>
      </c>
      <c r="C1310" s="2">
        <f t="shared" ref="C1310:M1310" si="115">SUM(C1322+C1359+C1372+C1386+C1391+C1442+C1466+C1501+C1515+C1534+C1538+C1557+C1578+C1584+C1604+C1725+C1772+C1775+C1822+C1852)</f>
        <v>7585610969.1799974</v>
      </c>
      <c r="D1310" s="2">
        <f t="shared" si="115"/>
        <v>158359320.24000001</v>
      </c>
      <c r="E1310" s="2">
        <f t="shared" si="115"/>
        <v>27283532.799599998</v>
      </c>
      <c r="F1310" s="2">
        <f t="shared" si="115"/>
        <v>605303142.5200001</v>
      </c>
      <c r="G1310" s="2">
        <f t="shared" si="115"/>
        <v>1687054105.9549999</v>
      </c>
      <c r="H1310" s="2">
        <f t="shared" si="115"/>
        <v>1022680454.6900001</v>
      </c>
      <c r="I1310" s="2">
        <f t="shared" si="115"/>
        <v>419663265.60000002</v>
      </c>
      <c r="J1310" s="2">
        <f t="shared" si="115"/>
        <v>531792822.39000005</v>
      </c>
      <c r="K1310" s="2">
        <f t="shared" si="115"/>
        <v>21507249.07</v>
      </c>
      <c r="L1310" s="17">
        <f t="shared" si="115"/>
        <v>17</v>
      </c>
      <c r="M1310" s="2">
        <f t="shared" si="115"/>
        <v>68174194.579999998</v>
      </c>
      <c r="N1310" s="2" t="s">
        <v>1742</v>
      </c>
      <c r="O1310" s="2">
        <f>SUM(O1322+O1359+O1372+O1386+O1391+O1442+O1466+O1501+O1515+O1534+O1538+O1557+O1578+O1584+O1604+O1725+O1772+O1775+O1822+O1852)</f>
        <v>1147996992.6162002</v>
      </c>
      <c r="P1310" s="2">
        <f>SUM(P1322+P1359+P1372+P1386+P1391+P1442+P1466+P1501+P1515+P1534+P1538+P1557+P1578+P1584+P1604+P1725+P1772+P1775+P1822+P1852)</f>
        <v>604461538.79999995</v>
      </c>
      <c r="Q1310" s="2">
        <f>SUM(Q1322+Q1359+Q1372+Q1386+Q1391+Q1442+Q1466+Q1501+Q1515+Q1534+Q1538+Q1557+Q1578+Q1584+Q1604+Q1725+Q1772+Q1775+Q1822+Q1852)</f>
        <v>877110208.13999999</v>
      </c>
      <c r="R1310" s="2">
        <f>SUM(R1322+R1359+R1372+R1386+R1391+R1442+R1466+R1501+R1515+R1534+R1538+R1557+R1578+R1584+R1604+R1725+R1772+R1775+R1822+R1852)</f>
        <v>408168041.57680005</v>
      </c>
      <c r="S1310" s="2">
        <f>SUM(S1322+S1359+S1372+S1386+S1391+S1442+S1466+S1501+S1515+S1534+S1538+S1557+S1578+S1584+S1604+S1725+S1772+S1775+S1822+S1852)</f>
        <v>6056100.1500000004</v>
      </c>
    </row>
    <row r="1311" spans="1:19" ht="15" hidden="1" customHeight="1" x14ac:dyDescent="0.25">
      <c r="A1311" s="52" t="s">
        <v>1804</v>
      </c>
      <c r="B1311" s="53"/>
      <c r="C1311" s="54"/>
      <c r="D1311" s="2"/>
      <c r="E1311" s="2"/>
      <c r="F1311" s="2"/>
      <c r="G1311" s="2"/>
      <c r="H1311" s="2"/>
      <c r="I1311" s="2"/>
      <c r="J1311" s="2"/>
      <c r="K1311" s="2"/>
      <c r="L1311" s="17"/>
      <c r="M1311" s="2"/>
      <c r="N1311" s="3"/>
      <c r="O1311" s="2"/>
      <c r="P1311" s="2"/>
      <c r="Q1311" s="2"/>
      <c r="R1311" s="2"/>
      <c r="S1311" s="2"/>
    </row>
    <row r="1312" spans="1:19" hidden="1" x14ac:dyDescent="0.25">
      <c r="A1312" s="31" t="s">
        <v>17</v>
      </c>
      <c r="B1312" s="6" t="s">
        <v>37</v>
      </c>
      <c r="C1312" s="4">
        <f t="shared" ref="C1312:C1321" si="116">ROUNDUP(SUM(D1312+E1312+F1312+G1312+H1312+I1312+J1312+K1312+M1312+O1312+P1312+Q1312+R1312+S1312),2)</f>
        <v>9930357.2200000007</v>
      </c>
      <c r="D1312" s="4">
        <f t="shared" ref="D1312:D1321" si="117">ROUNDUP(SUM(F1312+G1312+H1312+I1312+J1312+K1312+M1312+O1312+P1312+Q1312+R1312+S1312)*0.0214,2)</f>
        <v>208057.22</v>
      </c>
      <c r="E1312" s="4"/>
      <c r="F1312" s="4"/>
      <c r="G1312" s="4"/>
      <c r="H1312" s="4"/>
      <c r="I1312" s="4"/>
      <c r="J1312" s="4"/>
      <c r="K1312" s="4"/>
      <c r="L1312" s="1"/>
      <c r="M1312" s="4"/>
      <c r="N1312" s="5"/>
      <c r="O1312" s="4"/>
      <c r="P1312" s="4"/>
      <c r="Q1312" s="4"/>
      <c r="R1312" s="4">
        <v>9722300</v>
      </c>
      <c r="S1312" s="4"/>
    </row>
    <row r="1313" spans="1:19" hidden="1" x14ac:dyDescent="0.25">
      <c r="A1313" s="31" t="s">
        <v>18</v>
      </c>
      <c r="B1313" s="6" t="s">
        <v>40</v>
      </c>
      <c r="C1313" s="4">
        <f t="shared" si="116"/>
        <v>10893231</v>
      </c>
      <c r="D1313" s="4">
        <f t="shared" si="117"/>
        <v>228231</v>
      </c>
      <c r="E1313" s="4"/>
      <c r="F1313" s="4">
        <v>2954000</v>
      </c>
      <c r="G1313" s="4"/>
      <c r="H1313" s="4">
        <v>3934000</v>
      </c>
      <c r="I1313" s="4">
        <v>1433000</v>
      </c>
      <c r="J1313" s="4">
        <v>2344000</v>
      </c>
      <c r="K1313" s="4"/>
      <c r="L1313" s="1"/>
      <c r="M1313" s="4"/>
      <c r="N1313" s="5"/>
      <c r="O1313" s="4"/>
      <c r="P1313" s="4"/>
      <c r="Q1313" s="4"/>
      <c r="R1313" s="4"/>
      <c r="S1313" s="4"/>
    </row>
    <row r="1314" spans="1:19" hidden="1" x14ac:dyDescent="0.25">
      <c r="A1314" s="31" t="s">
        <v>19</v>
      </c>
      <c r="B1314" s="6" t="s">
        <v>41</v>
      </c>
      <c r="C1314" s="4">
        <f t="shared" si="116"/>
        <v>2998830.4</v>
      </c>
      <c r="D1314" s="4">
        <f t="shared" si="117"/>
        <v>62830.400000000001</v>
      </c>
      <c r="E1314" s="4"/>
      <c r="F1314" s="4"/>
      <c r="G1314" s="4"/>
      <c r="H1314" s="4">
        <v>1490000</v>
      </c>
      <c r="I1314" s="4">
        <v>560000</v>
      </c>
      <c r="J1314" s="4">
        <v>886000</v>
      </c>
      <c r="K1314" s="4"/>
      <c r="L1314" s="1"/>
      <c r="M1314" s="4"/>
      <c r="N1314" s="5"/>
      <c r="O1314" s="4"/>
      <c r="P1314" s="4"/>
      <c r="Q1314" s="4"/>
      <c r="R1314" s="4"/>
      <c r="S1314" s="4"/>
    </row>
    <row r="1315" spans="1:19" hidden="1" x14ac:dyDescent="0.25">
      <c r="A1315" s="31" t="s">
        <v>20</v>
      </c>
      <c r="B1315" s="6" t="s">
        <v>42</v>
      </c>
      <c r="C1315" s="4">
        <f t="shared" si="116"/>
        <v>2998830.4</v>
      </c>
      <c r="D1315" s="4">
        <f t="shared" si="117"/>
        <v>62830.400000000001</v>
      </c>
      <c r="E1315" s="4"/>
      <c r="F1315" s="4"/>
      <c r="G1315" s="4"/>
      <c r="H1315" s="4">
        <v>1490000</v>
      </c>
      <c r="I1315" s="4">
        <v>560000</v>
      </c>
      <c r="J1315" s="4">
        <v>886000</v>
      </c>
      <c r="K1315" s="4"/>
      <c r="L1315" s="1"/>
      <c r="M1315" s="4"/>
      <c r="N1315" s="5"/>
      <c r="O1315" s="4"/>
      <c r="P1315" s="4"/>
      <c r="Q1315" s="4"/>
      <c r="R1315" s="4"/>
      <c r="S1315" s="4"/>
    </row>
    <row r="1316" spans="1:19" hidden="1" x14ac:dyDescent="0.25">
      <c r="A1316" s="31" t="s">
        <v>21</v>
      </c>
      <c r="B1316" s="6" t="s">
        <v>43</v>
      </c>
      <c r="C1316" s="4">
        <f t="shared" si="116"/>
        <v>28985106.550000001</v>
      </c>
      <c r="D1316" s="4">
        <f t="shared" si="117"/>
        <v>607285.38</v>
      </c>
      <c r="E1316" s="4"/>
      <c r="F1316" s="4"/>
      <c r="G1316" s="4">
        <v>8672321.1699999999</v>
      </c>
      <c r="H1316" s="4">
        <v>1560000</v>
      </c>
      <c r="I1316" s="4">
        <v>650000</v>
      </c>
      <c r="J1316" s="4">
        <v>1273000</v>
      </c>
      <c r="K1316" s="4"/>
      <c r="L1316" s="1"/>
      <c r="M1316" s="4"/>
      <c r="N1316" s="5"/>
      <c r="O1316" s="4"/>
      <c r="P1316" s="4"/>
      <c r="Q1316" s="4"/>
      <c r="R1316" s="4">
        <v>16222500</v>
      </c>
      <c r="S1316" s="4"/>
    </row>
    <row r="1317" spans="1:19" hidden="1" x14ac:dyDescent="0.25">
      <c r="A1317" s="31" t="s">
        <v>22</v>
      </c>
      <c r="B1317" s="6" t="s">
        <v>44</v>
      </c>
      <c r="C1317" s="4">
        <f t="shared" si="116"/>
        <v>29268421.280000001</v>
      </c>
      <c r="D1317" s="4">
        <f t="shared" si="117"/>
        <v>613221.28</v>
      </c>
      <c r="E1317" s="4"/>
      <c r="F1317" s="4"/>
      <c r="G1317" s="4"/>
      <c r="H1317" s="4"/>
      <c r="I1317" s="4"/>
      <c r="J1317" s="4"/>
      <c r="K1317" s="4"/>
      <c r="L1317" s="1"/>
      <c r="M1317" s="4"/>
      <c r="N1317" s="5"/>
      <c r="O1317" s="4"/>
      <c r="P1317" s="4"/>
      <c r="Q1317" s="4"/>
      <c r="R1317" s="4">
        <v>28655200</v>
      </c>
      <c r="S1317" s="4"/>
    </row>
    <row r="1318" spans="1:19" hidden="1" x14ac:dyDescent="0.25">
      <c r="A1318" s="31" t="s">
        <v>23</v>
      </c>
      <c r="B1318" s="6" t="s">
        <v>45</v>
      </c>
      <c r="C1318" s="4">
        <f t="shared" si="116"/>
        <v>7876015.4000000004</v>
      </c>
      <c r="D1318" s="4">
        <f t="shared" si="117"/>
        <v>165015.4</v>
      </c>
      <c r="E1318" s="4"/>
      <c r="F1318" s="4"/>
      <c r="G1318" s="4"/>
      <c r="H1318" s="4">
        <v>3934000</v>
      </c>
      <c r="I1318" s="4">
        <v>1433000</v>
      </c>
      <c r="J1318" s="4">
        <v>2344000</v>
      </c>
      <c r="K1318" s="4"/>
      <c r="L1318" s="1"/>
      <c r="M1318" s="4"/>
      <c r="N1318" s="5"/>
      <c r="O1318" s="4"/>
      <c r="P1318" s="4"/>
      <c r="Q1318" s="4"/>
      <c r="R1318" s="4"/>
      <c r="S1318" s="4"/>
    </row>
    <row r="1319" spans="1:19" hidden="1" x14ac:dyDescent="0.25">
      <c r="A1319" s="31" t="s">
        <v>24</v>
      </c>
      <c r="B1319" s="6" t="s">
        <v>46</v>
      </c>
      <c r="C1319" s="4">
        <f t="shared" si="116"/>
        <v>33698948.060000002</v>
      </c>
      <c r="D1319" s="4">
        <f t="shared" si="117"/>
        <v>706048.06</v>
      </c>
      <c r="E1319" s="4"/>
      <c r="F1319" s="4"/>
      <c r="G1319" s="4"/>
      <c r="H1319" s="4">
        <v>3934000</v>
      </c>
      <c r="I1319" s="4">
        <v>1433000</v>
      </c>
      <c r="J1319" s="4">
        <v>2344000</v>
      </c>
      <c r="K1319" s="4"/>
      <c r="L1319" s="1"/>
      <c r="M1319" s="4"/>
      <c r="N1319" s="5"/>
      <c r="O1319" s="4"/>
      <c r="P1319" s="4"/>
      <c r="Q1319" s="4"/>
      <c r="R1319" s="4">
        <v>25281900</v>
      </c>
      <c r="S1319" s="4"/>
    </row>
    <row r="1320" spans="1:19" hidden="1" x14ac:dyDescent="0.25">
      <c r="A1320" s="31" t="s">
        <v>25</v>
      </c>
      <c r="B1320" s="6" t="s">
        <v>47</v>
      </c>
      <c r="C1320" s="4">
        <f t="shared" si="116"/>
        <v>6004810.5999999996</v>
      </c>
      <c r="D1320" s="4">
        <f t="shared" si="117"/>
        <v>125810.6</v>
      </c>
      <c r="E1320" s="4"/>
      <c r="F1320" s="4"/>
      <c r="G1320" s="4"/>
      <c r="H1320" s="4">
        <v>2988000</v>
      </c>
      <c r="I1320" s="4">
        <v>1120000</v>
      </c>
      <c r="J1320" s="4">
        <v>1771000</v>
      </c>
      <c r="K1320" s="4"/>
      <c r="L1320" s="1"/>
      <c r="M1320" s="4"/>
      <c r="N1320" s="5"/>
      <c r="O1320" s="4"/>
      <c r="P1320" s="4"/>
      <c r="Q1320" s="4"/>
      <c r="R1320" s="4"/>
      <c r="S1320" s="4"/>
    </row>
    <row r="1321" spans="1:19" hidden="1" x14ac:dyDescent="0.25">
      <c r="A1321" s="31" t="s">
        <v>26</v>
      </c>
      <c r="B1321" s="6" t="s">
        <v>53</v>
      </c>
      <c r="C1321" s="4">
        <f t="shared" si="116"/>
        <v>7876015.4000000004</v>
      </c>
      <c r="D1321" s="4">
        <f t="shared" si="117"/>
        <v>165015.4</v>
      </c>
      <c r="E1321" s="4"/>
      <c r="F1321" s="4"/>
      <c r="G1321" s="4"/>
      <c r="H1321" s="4">
        <v>3934000</v>
      </c>
      <c r="I1321" s="4">
        <v>1433000</v>
      </c>
      <c r="J1321" s="4">
        <v>2344000</v>
      </c>
      <c r="K1321" s="4"/>
      <c r="L1321" s="1"/>
      <c r="M1321" s="4"/>
      <c r="N1321" s="5"/>
      <c r="O1321" s="4"/>
      <c r="P1321" s="4"/>
      <c r="Q1321" s="4"/>
      <c r="R1321" s="4"/>
      <c r="S1321" s="4"/>
    </row>
    <row r="1322" spans="1:19" ht="15" hidden="1" customHeight="1" x14ac:dyDescent="0.25">
      <c r="A1322" s="50" t="s">
        <v>2050</v>
      </c>
      <c r="B1322" s="51"/>
      <c r="C1322" s="2">
        <f t="shared" ref="C1322:K1322" si="118">SUM(C1312:C1321)</f>
        <v>140530566.31</v>
      </c>
      <c r="D1322" s="2">
        <f t="shared" si="118"/>
        <v>2944345.1399999997</v>
      </c>
      <c r="E1322" s="2">
        <f t="shared" si="118"/>
        <v>0</v>
      </c>
      <c r="F1322" s="2">
        <f t="shared" si="118"/>
        <v>2954000</v>
      </c>
      <c r="G1322" s="2">
        <f t="shared" si="118"/>
        <v>8672321.1699999999</v>
      </c>
      <c r="H1322" s="2">
        <f t="shared" si="118"/>
        <v>23264000</v>
      </c>
      <c r="I1322" s="2">
        <f t="shared" si="118"/>
        <v>8622000</v>
      </c>
      <c r="J1322" s="2">
        <f t="shared" si="118"/>
        <v>14192000</v>
      </c>
      <c r="K1322" s="2">
        <f t="shared" si="118"/>
        <v>0</v>
      </c>
      <c r="L1322" s="17">
        <f>SUM(L1312:L1320)</f>
        <v>0</v>
      </c>
      <c r="M1322" s="2">
        <f>SUM(M1312:M1320)</f>
        <v>0</v>
      </c>
      <c r="N1322" s="2" t="s">
        <v>1742</v>
      </c>
      <c r="O1322" s="2">
        <f>SUM(O1312:O1321)</f>
        <v>0</v>
      </c>
      <c r="P1322" s="2">
        <f>SUM(P1312:P1321)</f>
        <v>0</v>
      </c>
      <c r="Q1322" s="2">
        <f>SUM(Q1312:Q1321)</f>
        <v>0</v>
      </c>
      <c r="R1322" s="2">
        <f>SUM(R1312:R1321)</f>
        <v>79881900</v>
      </c>
      <c r="S1322" s="2">
        <f>SUM(S1312:S1321)</f>
        <v>0</v>
      </c>
    </row>
    <row r="1323" spans="1:19" ht="15" hidden="1" customHeight="1" x14ac:dyDescent="0.25">
      <c r="A1323" s="52" t="s">
        <v>2002</v>
      </c>
      <c r="B1323" s="53"/>
      <c r="C1323" s="54"/>
      <c r="D1323" s="2"/>
      <c r="E1323" s="2"/>
      <c r="F1323" s="2"/>
      <c r="G1323" s="2"/>
      <c r="H1323" s="2"/>
      <c r="I1323" s="2"/>
      <c r="J1323" s="2"/>
      <c r="K1323" s="2"/>
      <c r="L1323" s="17"/>
      <c r="M1323" s="2"/>
      <c r="N1323" s="3"/>
      <c r="O1323" s="2"/>
      <c r="P1323" s="2"/>
      <c r="Q1323" s="2"/>
      <c r="R1323" s="2"/>
      <c r="S1323" s="2"/>
    </row>
    <row r="1324" spans="1:19" hidden="1" x14ac:dyDescent="0.25">
      <c r="A1324" s="31" t="s">
        <v>27</v>
      </c>
      <c r="B1324" s="6" t="s">
        <v>56</v>
      </c>
      <c r="C1324" s="4">
        <f t="shared" ref="C1324:C1358" si="119">ROUNDUP(SUM(D1324+E1324+F1324+G1324+H1324+I1324+J1324+K1324+M1324+O1324+P1324+Q1324+R1324+S1324),2)</f>
        <v>1940996.71</v>
      </c>
      <c r="D1324" s="4">
        <f t="shared" ref="D1324:D1358" si="120">ROUNDUP(SUM(F1324+G1324+H1324+I1324+J1324+K1324+M1324+O1324+P1324+Q1324+R1324+S1324)*0.0214,2)</f>
        <v>40667.060000000005</v>
      </c>
      <c r="E1324" s="4"/>
      <c r="F1324" s="4"/>
      <c r="G1324" s="4"/>
      <c r="H1324" s="4"/>
      <c r="I1324" s="4"/>
      <c r="J1324" s="4">
        <v>1900329.65</v>
      </c>
      <c r="K1324" s="4"/>
      <c r="L1324" s="1"/>
      <c r="M1324" s="4"/>
      <c r="N1324" s="5"/>
      <c r="O1324" s="4"/>
      <c r="P1324" s="4"/>
      <c r="Q1324" s="4"/>
      <c r="R1324" s="4"/>
      <c r="S1324" s="4"/>
    </row>
    <row r="1325" spans="1:19" hidden="1" x14ac:dyDescent="0.25">
      <c r="A1325" s="31" t="s">
        <v>28</v>
      </c>
      <c r="B1325" s="6" t="s">
        <v>60</v>
      </c>
      <c r="C1325" s="4">
        <f t="shared" si="119"/>
        <v>10094186.6</v>
      </c>
      <c r="D1325" s="4">
        <f t="shared" si="120"/>
        <v>211489.72</v>
      </c>
      <c r="E1325" s="4"/>
      <c r="F1325" s="4"/>
      <c r="G1325" s="4"/>
      <c r="H1325" s="4">
        <v>3186295.8099999996</v>
      </c>
      <c r="I1325" s="4">
        <v>1338621.77</v>
      </c>
      <c r="J1325" s="4">
        <v>2199906.73</v>
      </c>
      <c r="K1325" s="4"/>
      <c r="L1325" s="1"/>
      <c r="M1325" s="4"/>
      <c r="N1325" s="5"/>
      <c r="O1325" s="4"/>
      <c r="P1325" s="4">
        <v>3157872.57</v>
      </c>
      <c r="Q1325" s="4"/>
      <c r="R1325" s="4"/>
      <c r="S1325" s="4"/>
    </row>
    <row r="1326" spans="1:19" hidden="1" x14ac:dyDescent="0.25">
      <c r="A1326" s="31" t="s">
        <v>29</v>
      </c>
      <c r="B1326" s="6" t="s">
        <v>70</v>
      </c>
      <c r="C1326" s="4">
        <f t="shared" si="119"/>
        <v>1721502.03</v>
      </c>
      <c r="D1326" s="4">
        <f t="shared" si="120"/>
        <v>36068.29</v>
      </c>
      <c r="E1326" s="4"/>
      <c r="F1326" s="4"/>
      <c r="G1326" s="4"/>
      <c r="H1326" s="4">
        <v>858235.4</v>
      </c>
      <c r="I1326" s="4">
        <v>336614.03</v>
      </c>
      <c r="J1326" s="4">
        <v>490584.31</v>
      </c>
      <c r="K1326" s="4"/>
      <c r="L1326" s="1"/>
      <c r="M1326" s="4"/>
      <c r="N1326" s="5"/>
      <c r="O1326" s="4"/>
      <c r="P1326" s="4"/>
      <c r="Q1326" s="4"/>
      <c r="R1326" s="4"/>
      <c r="S1326" s="4"/>
    </row>
    <row r="1327" spans="1:19" hidden="1" x14ac:dyDescent="0.25">
      <c r="A1327" s="31" t="s">
        <v>30</v>
      </c>
      <c r="B1327" s="6" t="s">
        <v>72</v>
      </c>
      <c r="C1327" s="4">
        <f t="shared" si="119"/>
        <v>7742687.7300000004</v>
      </c>
      <c r="D1327" s="4">
        <f t="shared" si="120"/>
        <v>162221.97</v>
      </c>
      <c r="E1327" s="4"/>
      <c r="F1327" s="4">
        <v>1908915.68</v>
      </c>
      <c r="G1327" s="4">
        <v>2531888.48</v>
      </c>
      <c r="H1327" s="4">
        <v>1487606.24</v>
      </c>
      <c r="I1327" s="4">
        <v>624970.88</v>
      </c>
      <c r="J1327" s="4">
        <v>1027084.48</v>
      </c>
      <c r="K1327" s="4"/>
      <c r="L1327" s="1"/>
      <c r="M1327" s="4"/>
      <c r="N1327" s="5"/>
      <c r="O1327" s="4"/>
      <c r="P1327" s="4"/>
      <c r="Q1327" s="4"/>
      <c r="R1327" s="4"/>
      <c r="S1327" s="4"/>
    </row>
    <row r="1328" spans="1:19" hidden="1" x14ac:dyDescent="0.25">
      <c r="A1328" s="31" t="s">
        <v>31</v>
      </c>
      <c r="B1328" s="6" t="s">
        <v>76</v>
      </c>
      <c r="C1328" s="4">
        <f t="shared" si="119"/>
        <v>2472011.62</v>
      </c>
      <c r="D1328" s="4">
        <f t="shared" si="120"/>
        <v>51792.69</v>
      </c>
      <c r="E1328" s="4"/>
      <c r="F1328" s="4"/>
      <c r="G1328" s="4">
        <v>2420218.9300000002</v>
      </c>
      <c r="H1328" s="4"/>
      <c r="I1328" s="4"/>
      <c r="J1328" s="4"/>
      <c r="K1328" s="4"/>
      <c r="L1328" s="1"/>
      <c r="M1328" s="4"/>
      <c r="N1328" s="5"/>
      <c r="O1328" s="4"/>
      <c r="P1328" s="4"/>
      <c r="Q1328" s="4"/>
      <c r="R1328" s="4"/>
      <c r="S1328" s="4"/>
    </row>
    <row r="1329" spans="1:19" hidden="1" x14ac:dyDescent="0.25">
      <c r="A1329" s="31" t="s">
        <v>48</v>
      </c>
      <c r="B1329" s="6" t="s">
        <v>78</v>
      </c>
      <c r="C1329" s="4">
        <f t="shared" si="119"/>
        <v>6259374.8199999994</v>
      </c>
      <c r="D1329" s="4">
        <f t="shared" si="120"/>
        <v>131144.14000000001</v>
      </c>
      <c r="E1329" s="4"/>
      <c r="F1329" s="4"/>
      <c r="G1329" s="4">
        <f>5471518.87/2</f>
        <v>2735759.4350000001</v>
      </c>
      <c r="H1329" s="4">
        <f>3214780.46/2</f>
        <v>1607390.23</v>
      </c>
      <c r="I1329" s="4">
        <f>1350588.7/2</f>
        <v>675294.35</v>
      </c>
      <c r="J1329" s="4">
        <f>2219573.32/2</f>
        <v>1109786.6599999999</v>
      </c>
      <c r="K1329" s="4"/>
      <c r="L1329" s="1"/>
      <c r="M1329" s="4"/>
      <c r="N1329" s="5"/>
      <c r="O1329" s="4"/>
      <c r="P1329" s="4"/>
      <c r="Q1329" s="4"/>
      <c r="R1329" s="4"/>
      <c r="S1329" s="4"/>
    </row>
    <row r="1330" spans="1:19" hidden="1" x14ac:dyDescent="0.25">
      <c r="A1330" s="31" t="s">
        <v>32</v>
      </c>
      <c r="B1330" s="6" t="s">
        <v>80</v>
      </c>
      <c r="C1330" s="4">
        <f t="shared" si="119"/>
        <v>18785894.41</v>
      </c>
      <c r="D1330" s="4">
        <f t="shared" si="120"/>
        <v>393595.21</v>
      </c>
      <c r="E1330" s="4"/>
      <c r="F1330" s="4">
        <v>2569680.0699999998</v>
      </c>
      <c r="G1330" s="4">
        <v>5412027.2699999996</v>
      </c>
      <c r="H1330" s="4">
        <v>3556949.76</v>
      </c>
      <c r="I1330" s="4">
        <v>1395094.16</v>
      </c>
      <c r="J1330" s="4">
        <v>2033222.74</v>
      </c>
      <c r="K1330" s="4"/>
      <c r="L1330" s="1"/>
      <c r="M1330" s="4"/>
      <c r="N1330" s="5"/>
      <c r="O1330" s="4"/>
      <c r="P1330" s="4">
        <v>3425325.2</v>
      </c>
      <c r="Q1330" s="4"/>
      <c r="R1330" s="4"/>
      <c r="S1330" s="4"/>
    </row>
    <row r="1331" spans="1:19" hidden="1" x14ac:dyDescent="0.25">
      <c r="A1331" s="31" t="s">
        <v>50</v>
      </c>
      <c r="B1331" s="6" t="s">
        <v>82</v>
      </c>
      <c r="C1331" s="4">
        <f t="shared" si="119"/>
        <v>7545541.5999999996</v>
      </c>
      <c r="D1331" s="4">
        <f t="shared" si="120"/>
        <v>158091.44</v>
      </c>
      <c r="E1331" s="4"/>
      <c r="F1331" s="4">
        <v>1039721.61</v>
      </c>
      <c r="G1331" s="4">
        <v>2189767.41</v>
      </c>
      <c r="H1331" s="4">
        <v>1439182.08</v>
      </c>
      <c r="I1331" s="4">
        <v>564470.87</v>
      </c>
      <c r="J1331" s="4">
        <v>822664.91</v>
      </c>
      <c r="K1331" s="4"/>
      <c r="L1331" s="1"/>
      <c r="M1331" s="4"/>
      <c r="N1331" s="5"/>
      <c r="O1331" s="4"/>
      <c r="P1331" s="4">
        <v>1331643.28</v>
      </c>
      <c r="Q1331" s="4"/>
      <c r="R1331" s="4"/>
      <c r="S1331" s="4"/>
    </row>
    <row r="1332" spans="1:19" hidden="1" x14ac:dyDescent="0.25">
      <c r="A1332" s="31" t="s">
        <v>33</v>
      </c>
      <c r="B1332" s="6" t="s">
        <v>84</v>
      </c>
      <c r="C1332" s="4">
        <f t="shared" si="119"/>
        <v>18732451.899999999</v>
      </c>
      <c r="D1332" s="4">
        <f t="shared" si="120"/>
        <v>392475.5</v>
      </c>
      <c r="E1332" s="4"/>
      <c r="F1332" s="4">
        <v>2560696.7699999996</v>
      </c>
      <c r="G1332" s="4">
        <v>5393107.4500000002</v>
      </c>
      <c r="H1332" s="4">
        <v>3544515.08</v>
      </c>
      <c r="I1332" s="4">
        <v>1390217.07</v>
      </c>
      <c r="J1332" s="4">
        <v>2026114.83</v>
      </c>
      <c r="K1332" s="4"/>
      <c r="L1332" s="1"/>
      <c r="M1332" s="4"/>
      <c r="N1332" s="5"/>
      <c r="O1332" s="4"/>
      <c r="P1332" s="4">
        <v>3425325.2</v>
      </c>
      <c r="Q1332" s="4"/>
      <c r="R1332" s="4"/>
      <c r="S1332" s="4"/>
    </row>
    <row r="1333" spans="1:19" hidden="1" x14ac:dyDescent="0.25">
      <c r="A1333" s="31" t="s">
        <v>52</v>
      </c>
      <c r="B1333" s="6" t="s">
        <v>86</v>
      </c>
      <c r="C1333" s="4">
        <f t="shared" si="119"/>
        <v>7514557.4199999999</v>
      </c>
      <c r="D1333" s="4">
        <f t="shared" si="120"/>
        <v>157442.27000000002</v>
      </c>
      <c r="E1333" s="4"/>
      <c r="F1333" s="4">
        <v>1034513.39</v>
      </c>
      <c r="G1333" s="4">
        <v>2178798.33</v>
      </c>
      <c r="H1333" s="4">
        <v>1431972.87</v>
      </c>
      <c r="I1333" s="4">
        <v>561643.30000000005</v>
      </c>
      <c r="J1333" s="4">
        <v>818543.98</v>
      </c>
      <c r="K1333" s="4"/>
      <c r="L1333" s="1"/>
      <c r="M1333" s="4"/>
      <c r="N1333" s="5"/>
      <c r="O1333" s="4"/>
      <c r="P1333" s="4">
        <v>1331643.28</v>
      </c>
      <c r="Q1333" s="4"/>
      <c r="R1333" s="4"/>
      <c r="S1333" s="4"/>
    </row>
    <row r="1334" spans="1:19" hidden="1" x14ac:dyDescent="0.25">
      <c r="A1334" s="31" t="s">
        <v>34</v>
      </c>
      <c r="B1334" s="6" t="s">
        <v>88</v>
      </c>
      <c r="C1334" s="4">
        <f t="shared" si="119"/>
        <v>17425251.739999998</v>
      </c>
      <c r="D1334" s="4">
        <f t="shared" si="120"/>
        <v>365087.52</v>
      </c>
      <c r="E1334" s="4"/>
      <c r="F1334" s="4">
        <v>2340965.7899999996</v>
      </c>
      <c r="G1334" s="4">
        <v>4930329.9800000004</v>
      </c>
      <c r="H1334" s="4">
        <v>3240363.58</v>
      </c>
      <c r="I1334" s="4">
        <v>1270923.8500000001</v>
      </c>
      <c r="J1334" s="4">
        <v>1852255.82</v>
      </c>
      <c r="K1334" s="4"/>
      <c r="L1334" s="1"/>
      <c r="M1334" s="4"/>
      <c r="N1334" s="5"/>
      <c r="O1334" s="4"/>
      <c r="P1334" s="4">
        <v>3425325.2</v>
      </c>
      <c r="Q1334" s="4"/>
      <c r="R1334" s="4"/>
      <c r="S1334" s="4"/>
    </row>
    <row r="1335" spans="1:19" hidden="1" x14ac:dyDescent="0.25">
      <c r="A1335" s="31" t="s">
        <v>1743</v>
      </c>
      <c r="B1335" s="6" t="s">
        <v>92</v>
      </c>
      <c r="C1335" s="4">
        <f t="shared" si="119"/>
        <v>3596028.25</v>
      </c>
      <c r="D1335" s="4">
        <f t="shared" si="120"/>
        <v>75342.679999999993</v>
      </c>
      <c r="E1335" s="4"/>
      <c r="F1335" s="4"/>
      <c r="G1335" s="4"/>
      <c r="H1335" s="4">
        <v>2479149.17</v>
      </c>
      <c r="I1335" s="4">
        <v>1041536.4</v>
      </c>
      <c r="J1335" s="4"/>
      <c r="K1335" s="4"/>
      <c r="L1335" s="1"/>
      <c r="M1335" s="4"/>
      <c r="N1335" s="5"/>
      <c r="O1335" s="4"/>
      <c r="P1335" s="4"/>
      <c r="Q1335" s="4"/>
      <c r="R1335" s="4"/>
      <c r="S1335" s="4"/>
    </row>
    <row r="1336" spans="1:19" hidden="1" x14ac:dyDescent="0.25">
      <c r="A1336" s="31" t="s">
        <v>35</v>
      </c>
      <c r="B1336" s="6" t="s">
        <v>104</v>
      </c>
      <c r="C1336" s="4">
        <f t="shared" si="119"/>
        <v>3680584.42</v>
      </c>
      <c r="D1336" s="4">
        <f t="shared" si="120"/>
        <v>77114.26999999999</v>
      </c>
      <c r="E1336" s="4"/>
      <c r="F1336" s="4"/>
      <c r="G1336" s="4"/>
      <c r="H1336" s="4">
        <v>1421231.62</v>
      </c>
      <c r="I1336" s="4">
        <v>557430.4</v>
      </c>
      <c r="J1336" s="4">
        <v>1624808.1300000001</v>
      </c>
      <c r="K1336" s="4"/>
      <c r="L1336" s="1"/>
      <c r="M1336" s="4"/>
      <c r="N1336" s="5"/>
      <c r="O1336" s="4"/>
      <c r="P1336" s="4"/>
      <c r="Q1336" s="4"/>
      <c r="R1336" s="4"/>
      <c r="S1336" s="4"/>
    </row>
    <row r="1337" spans="1:19" hidden="1" x14ac:dyDescent="0.25">
      <c r="A1337" s="31" t="s">
        <v>1744</v>
      </c>
      <c r="B1337" s="6" t="s">
        <v>112</v>
      </c>
      <c r="C1337" s="4">
        <f t="shared" si="119"/>
        <v>7461322.8099999996</v>
      </c>
      <c r="D1337" s="4">
        <f t="shared" si="120"/>
        <v>156326.92000000001</v>
      </c>
      <c r="E1337" s="4"/>
      <c r="F1337" s="4">
        <v>1025565.03</v>
      </c>
      <c r="G1337" s="4">
        <v>2159952.12</v>
      </c>
      <c r="H1337" s="4">
        <v>1419586.5600000001</v>
      </c>
      <c r="I1337" s="4">
        <v>556785.18000000005</v>
      </c>
      <c r="J1337" s="4">
        <v>811463.72</v>
      </c>
      <c r="K1337" s="4"/>
      <c r="L1337" s="1"/>
      <c r="M1337" s="4"/>
      <c r="N1337" s="5"/>
      <c r="O1337" s="4"/>
      <c r="P1337" s="4">
        <v>1331643.28</v>
      </c>
      <c r="Q1337" s="4"/>
      <c r="R1337" s="4"/>
      <c r="S1337" s="4"/>
    </row>
    <row r="1338" spans="1:19" hidden="1" x14ac:dyDescent="0.25">
      <c r="A1338" s="31" t="s">
        <v>1745</v>
      </c>
      <c r="B1338" s="6" t="s">
        <v>114</v>
      </c>
      <c r="C1338" s="4">
        <f t="shared" si="119"/>
        <v>1943231.02</v>
      </c>
      <c r="D1338" s="4">
        <f t="shared" si="120"/>
        <v>40713.870000000003</v>
      </c>
      <c r="E1338" s="4"/>
      <c r="F1338" s="4"/>
      <c r="G1338" s="4"/>
      <c r="H1338" s="4">
        <v>1366538.35</v>
      </c>
      <c r="I1338" s="4">
        <v>535978.80000000005</v>
      </c>
      <c r="J1338" s="4"/>
      <c r="K1338" s="4"/>
      <c r="L1338" s="1"/>
      <c r="M1338" s="4"/>
      <c r="N1338" s="5"/>
      <c r="O1338" s="4"/>
      <c r="P1338" s="4"/>
      <c r="Q1338" s="4"/>
      <c r="R1338" s="4"/>
      <c r="S1338" s="4"/>
    </row>
    <row r="1339" spans="1:19" hidden="1" x14ac:dyDescent="0.25">
      <c r="A1339" s="31" t="s">
        <v>1746</v>
      </c>
      <c r="B1339" s="6" t="s">
        <v>116</v>
      </c>
      <c r="C1339" s="4">
        <f t="shared" si="119"/>
        <v>17536462.100000001</v>
      </c>
      <c r="D1339" s="4">
        <f t="shared" si="120"/>
        <v>367417.56</v>
      </c>
      <c r="E1339" s="4"/>
      <c r="F1339" s="4">
        <v>2359659.4499999997</v>
      </c>
      <c r="G1339" s="4">
        <v>4969700.88</v>
      </c>
      <c r="H1339" s="4">
        <v>3266239.34</v>
      </c>
      <c r="I1339" s="4">
        <v>1281072.75</v>
      </c>
      <c r="J1339" s="4">
        <v>1867046.92</v>
      </c>
      <c r="K1339" s="4"/>
      <c r="L1339" s="1"/>
      <c r="M1339" s="4"/>
      <c r="N1339" s="5"/>
      <c r="O1339" s="4"/>
      <c r="P1339" s="4">
        <v>3425325.2</v>
      </c>
      <c r="Q1339" s="4"/>
      <c r="R1339" s="4"/>
      <c r="S1339" s="4"/>
    </row>
    <row r="1340" spans="1:19" hidden="1" x14ac:dyDescent="0.25">
      <c r="A1340" s="31" t="s">
        <v>1747</v>
      </c>
      <c r="B1340" s="6" t="s">
        <v>126</v>
      </c>
      <c r="C1340" s="4">
        <f t="shared" si="119"/>
        <v>22900664.890000001</v>
      </c>
      <c r="D1340" s="4">
        <f t="shared" si="120"/>
        <v>479806.38</v>
      </c>
      <c r="E1340" s="4"/>
      <c r="F1340" s="4">
        <v>2575431.1399999997</v>
      </c>
      <c r="G1340" s="4">
        <v>6831841.2400000002</v>
      </c>
      <c r="H1340" s="4">
        <v>4014035.2699999996</v>
      </c>
      <c r="I1340" s="4">
        <v>1686370.42</v>
      </c>
      <c r="J1340" s="4">
        <v>2771400.94</v>
      </c>
      <c r="K1340" s="4"/>
      <c r="L1340" s="1"/>
      <c r="M1340" s="4"/>
      <c r="N1340" s="5"/>
      <c r="O1340" s="4"/>
      <c r="P1340" s="4">
        <v>4541779.5</v>
      </c>
      <c r="Q1340" s="4"/>
      <c r="R1340" s="4"/>
      <c r="S1340" s="4"/>
    </row>
    <row r="1341" spans="1:19" hidden="1" x14ac:dyDescent="0.25">
      <c r="A1341" s="31" t="s">
        <v>1748</v>
      </c>
      <c r="B1341" s="6" t="s">
        <v>128</v>
      </c>
      <c r="C1341" s="4">
        <f t="shared" si="119"/>
        <v>3456333.79</v>
      </c>
      <c r="D1341" s="4">
        <f t="shared" si="120"/>
        <v>72415.849999999991</v>
      </c>
      <c r="E1341" s="4"/>
      <c r="F1341" s="4"/>
      <c r="G1341" s="4">
        <f>4012181/2</f>
        <v>2006090.5</v>
      </c>
      <c r="H1341" s="4"/>
      <c r="I1341" s="4"/>
      <c r="J1341" s="4"/>
      <c r="K1341" s="4"/>
      <c r="L1341" s="1"/>
      <c r="M1341" s="4"/>
      <c r="N1341" s="5"/>
      <c r="O1341" s="4"/>
      <c r="P1341" s="4">
        <v>1377827.44</v>
      </c>
      <c r="Q1341" s="4"/>
      <c r="R1341" s="4"/>
      <c r="S1341" s="4"/>
    </row>
    <row r="1342" spans="1:19" hidden="1" x14ac:dyDescent="0.25">
      <c r="A1342" s="31" t="s">
        <v>1749</v>
      </c>
      <c r="B1342" s="6" t="s">
        <v>130</v>
      </c>
      <c r="C1342" s="4">
        <f t="shared" si="119"/>
        <v>2434055.4500000002</v>
      </c>
      <c r="D1342" s="4">
        <f t="shared" si="120"/>
        <v>50997.450000000004</v>
      </c>
      <c r="E1342" s="4"/>
      <c r="F1342" s="4">
        <v>2383058</v>
      </c>
      <c r="G1342" s="4"/>
      <c r="H1342" s="4"/>
      <c r="I1342" s="4"/>
      <c r="J1342" s="4"/>
      <c r="K1342" s="4"/>
      <c r="L1342" s="1"/>
      <c r="M1342" s="4"/>
      <c r="N1342" s="5"/>
      <c r="O1342" s="4"/>
      <c r="P1342" s="4"/>
      <c r="Q1342" s="4"/>
      <c r="R1342" s="4"/>
      <c r="S1342" s="4"/>
    </row>
    <row r="1343" spans="1:19" hidden="1" x14ac:dyDescent="0.25">
      <c r="A1343" s="31" t="s">
        <v>1750</v>
      </c>
      <c r="B1343" s="6" t="s">
        <v>132</v>
      </c>
      <c r="C1343" s="4">
        <f t="shared" si="119"/>
        <v>2445937.2400000002</v>
      </c>
      <c r="D1343" s="4">
        <f t="shared" si="120"/>
        <v>51246.39</v>
      </c>
      <c r="E1343" s="4"/>
      <c r="F1343" s="4">
        <v>2394690.8499999996</v>
      </c>
      <c r="G1343" s="4"/>
      <c r="H1343" s="4"/>
      <c r="I1343" s="4"/>
      <c r="J1343" s="4"/>
      <c r="K1343" s="4"/>
      <c r="L1343" s="1"/>
      <c r="M1343" s="4"/>
      <c r="N1343" s="5"/>
      <c r="O1343" s="4"/>
      <c r="P1343" s="4"/>
      <c r="Q1343" s="4"/>
      <c r="R1343" s="4"/>
      <c r="S1343" s="4"/>
    </row>
    <row r="1344" spans="1:19" hidden="1" x14ac:dyDescent="0.25">
      <c r="A1344" s="31" t="s">
        <v>1751</v>
      </c>
      <c r="B1344" s="6" t="s">
        <v>134</v>
      </c>
      <c r="C1344" s="4">
        <f t="shared" si="119"/>
        <v>11623001.23</v>
      </c>
      <c r="D1344" s="4">
        <f t="shared" si="120"/>
        <v>243520.88</v>
      </c>
      <c r="E1344" s="4"/>
      <c r="F1344" s="4">
        <v>2063640.58</v>
      </c>
      <c r="G1344" s="4">
        <f>5474215.39/2</f>
        <v>2737107.6949999998</v>
      </c>
      <c r="H1344" s="4">
        <f>3216364.8/2</f>
        <v>1608182.4</v>
      </c>
      <c r="I1344" s="4">
        <f>1351254.31/2</f>
        <v>675627.15500000003</v>
      </c>
      <c r="J1344" s="4">
        <f>2220667.19/2</f>
        <v>1110333.595</v>
      </c>
      <c r="K1344" s="4"/>
      <c r="L1344" s="1"/>
      <c r="M1344" s="4"/>
      <c r="N1344" s="5"/>
      <c r="O1344" s="4"/>
      <c r="P1344" s="4">
        <v>3184588.92</v>
      </c>
      <c r="Q1344" s="4"/>
      <c r="R1344" s="4"/>
      <c r="S1344" s="4"/>
    </row>
    <row r="1345" spans="1:19" hidden="1" x14ac:dyDescent="0.25">
      <c r="A1345" s="31" t="s">
        <v>1752</v>
      </c>
      <c r="B1345" s="6" t="s">
        <v>136</v>
      </c>
      <c r="C1345" s="4">
        <f t="shared" si="119"/>
        <v>11591134.210000001</v>
      </c>
      <c r="D1345" s="4">
        <f t="shared" si="120"/>
        <v>242853.22</v>
      </c>
      <c r="E1345" s="4"/>
      <c r="F1345" s="4">
        <v>2054438.4</v>
      </c>
      <c r="G1345" s="4">
        <f>5449804.8/2</f>
        <v>2724902.4</v>
      </c>
      <c r="H1345" s="4">
        <f>3202022.4/2</f>
        <v>1601011.2</v>
      </c>
      <c r="I1345" s="4">
        <f>1345228.8/2</f>
        <v>672614.40000000002</v>
      </c>
      <c r="J1345" s="4">
        <f>2210764.8/2</f>
        <v>1105382.3999999999</v>
      </c>
      <c r="K1345" s="4"/>
      <c r="L1345" s="1"/>
      <c r="M1345" s="4"/>
      <c r="N1345" s="5"/>
      <c r="O1345" s="4"/>
      <c r="P1345" s="4">
        <v>3189932.19</v>
      </c>
      <c r="Q1345" s="4"/>
      <c r="R1345" s="4"/>
      <c r="S1345" s="4"/>
    </row>
    <row r="1346" spans="1:19" hidden="1" x14ac:dyDescent="0.25">
      <c r="A1346" s="31" t="s">
        <v>1753</v>
      </c>
      <c r="B1346" s="6" t="s">
        <v>138</v>
      </c>
      <c r="C1346" s="4">
        <f t="shared" si="119"/>
        <v>11621265.189999999</v>
      </c>
      <c r="D1346" s="4">
        <f t="shared" si="120"/>
        <v>243484.51</v>
      </c>
      <c r="E1346" s="4"/>
      <c r="F1346" s="4">
        <v>2063212.57</v>
      </c>
      <c r="G1346" s="4">
        <f>5473080.01/2</f>
        <v>2736540.0049999999</v>
      </c>
      <c r="H1346" s="4">
        <f>3215697.71/2</f>
        <v>1607848.855</v>
      </c>
      <c r="I1346" s="4">
        <f>1350974.05/2</f>
        <v>675487.02500000002</v>
      </c>
      <c r="J1346" s="4">
        <f>2220206.61/2</f>
        <v>1110103.3049999999</v>
      </c>
      <c r="K1346" s="4"/>
      <c r="L1346" s="1"/>
      <c r="M1346" s="4"/>
      <c r="N1346" s="5"/>
      <c r="O1346" s="4"/>
      <c r="P1346" s="4">
        <v>3184588.92</v>
      </c>
      <c r="Q1346" s="4"/>
      <c r="R1346" s="4"/>
      <c r="S1346" s="4"/>
    </row>
    <row r="1347" spans="1:19" hidden="1" x14ac:dyDescent="0.25">
      <c r="A1347" s="31" t="s">
        <v>1754</v>
      </c>
      <c r="B1347" s="6" t="s">
        <v>140</v>
      </c>
      <c r="C1347" s="4">
        <f t="shared" si="119"/>
        <v>1041228.48</v>
      </c>
      <c r="D1347" s="4">
        <f t="shared" si="120"/>
        <v>21815.439999999999</v>
      </c>
      <c r="E1347" s="4"/>
      <c r="F1347" s="4">
        <v>1019413.04</v>
      </c>
      <c r="G1347" s="4"/>
      <c r="H1347" s="4"/>
      <c r="I1347" s="4"/>
      <c r="J1347" s="4"/>
      <c r="K1347" s="4"/>
      <c r="L1347" s="1"/>
      <c r="M1347" s="4"/>
      <c r="N1347" s="5"/>
      <c r="O1347" s="4"/>
      <c r="P1347" s="4"/>
      <c r="Q1347" s="4"/>
      <c r="R1347" s="4"/>
      <c r="S1347" s="4"/>
    </row>
    <row r="1348" spans="1:19" hidden="1" x14ac:dyDescent="0.25">
      <c r="A1348" s="31" t="s">
        <v>1755</v>
      </c>
      <c r="B1348" s="6" t="s">
        <v>146</v>
      </c>
      <c r="C1348" s="4">
        <f t="shared" si="119"/>
        <v>17309799.23</v>
      </c>
      <c r="D1348" s="4">
        <f t="shared" si="120"/>
        <v>362668.60000000003</v>
      </c>
      <c r="E1348" s="4"/>
      <c r="F1348" s="4">
        <v>2321559.0499999998</v>
      </c>
      <c r="G1348" s="4">
        <v>4889457.26</v>
      </c>
      <c r="H1348" s="4">
        <v>3213500.78</v>
      </c>
      <c r="I1348" s="4">
        <v>1260387.82</v>
      </c>
      <c r="J1348" s="4">
        <v>1836900.52</v>
      </c>
      <c r="K1348" s="4"/>
      <c r="L1348" s="1"/>
      <c r="M1348" s="4"/>
      <c r="N1348" s="5"/>
      <c r="O1348" s="4"/>
      <c r="P1348" s="4">
        <v>3425325.2</v>
      </c>
      <c r="Q1348" s="4"/>
      <c r="R1348" s="4"/>
      <c r="S1348" s="4"/>
    </row>
    <row r="1349" spans="1:19" hidden="1" x14ac:dyDescent="0.25">
      <c r="A1349" s="31" t="s">
        <v>1756</v>
      </c>
      <c r="B1349" s="6" t="s">
        <v>148</v>
      </c>
      <c r="C1349" s="4">
        <f t="shared" si="119"/>
        <v>2271818.12</v>
      </c>
      <c r="D1349" s="4">
        <f t="shared" si="120"/>
        <v>47598.310000000005</v>
      </c>
      <c r="E1349" s="4"/>
      <c r="F1349" s="4">
        <v>1241723.6599999999</v>
      </c>
      <c r="G1349" s="4"/>
      <c r="H1349" s="4"/>
      <c r="I1349" s="4"/>
      <c r="J1349" s="4">
        <v>982496.15</v>
      </c>
      <c r="K1349" s="4"/>
      <c r="L1349" s="1"/>
      <c r="M1349" s="4"/>
      <c r="N1349" s="5"/>
      <c r="O1349" s="4"/>
      <c r="P1349" s="4"/>
      <c r="Q1349" s="4"/>
      <c r="R1349" s="4"/>
      <c r="S1349" s="4"/>
    </row>
    <row r="1350" spans="1:19" hidden="1" x14ac:dyDescent="0.25">
      <c r="A1350" s="31" t="s">
        <v>1757</v>
      </c>
      <c r="B1350" s="6" t="s">
        <v>150</v>
      </c>
      <c r="C1350" s="4">
        <f t="shared" si="119"/>
        <v>17410736.98</v>
      </c>
      <c r="D1350" s="4">
        <f t="shared" si="120"/>
        <v>364783.41000000003</v>
      </c>
      <c r="E1350" s="4"/>
      <c r="F1350" s="4">
        <v>2338525.96</v>
      </c>
      <c r="G1350" s="4">
        <v>4925191.4400000004</v>
      </c>
      <c r="H1350" s="4">
        <v>3236986.37</v>
      </c>
      <c r="I1350" s="4">
        <v>1269599.26</v>
      </c>
      <c r="J1350" s="4">
        <v>1850325.34</v>
      </c>
      <c r="K1350" s="4"/>
      <c r="L1350" s="1"/>
      <c r="M1350" s="4"/>
      <c r="N1350" s="5"/>
      <c r="O1350" s="4"/>
      <c r="P1350" s="4">
        <v>3425325.2</v>
      </c>
      <c r="Q1350" s="4"/>
      <c r="R1350" s="4"/>
      <c r="S1350" s="4"/>
    </row>
    <row r="1351" spans="1:19" hidden="1" x14ac:dyDescent="0.25">
      <c r="A1351" s="31" t="s">
        <v>1758</v>
      </c>
      <c r="B1351" s="6" t="s">
        <v>152</v>
      </c>
      <c r="C1351" s="4">
        <f t="shared" si="119"/>
        <v>17431115.829999998</v>
      </c>
      <c r="D1351" s="4">
        <f t="shared" si="120"/>
        <v>365210.38</v>
      </c>
      <c r="E1351" s="4"/>
      <c r="F1351" s="4">
        <v>2341951.5</v>
      </c>
      <c r="G1351" s="4">
        <v>4932406</v>
      </c>
      <c r="H1351" s="4">
        <v>3241728</v>
      </c>
      <c r="I1351" s="4">
        <v>1271459</v>
      </c>
      <c r="J1351" s="4">
        <v>1853035.75</v>
      </c>
      <c r="K1351" s="4"/>
      <c r="L1351" s="1"/>
      <c r="M1351" s="4"/>
      <c r="N1351" s="5"/>
      <c r="O1351" s="4"/>
      <c r="P1351" s="4">
        <v>3425325.2</v>
      </c>
      <c r="Q1351" s="4"/>
      <c r="R1351" s="4"/>
      <c r="S1351" s="4"/>
    </row>
    <row r="1352" spans="1:19" hidden="1" x14ac:dyDescent="0.25">
      <c r="A1352" s="31" t="s">
        <v>1759</v>
      </c>
      <c r="B1352" s="6" t="s">
        <v>154</v>
      </c>
      <c r="C1352" s="4">
        <f t="shared" si="119"/>
        <v>6887133.8200000003</v>
      </c>
      <c r="D1352" s="4">
        <f t="shared" si="120"/>
        <v>144296.72</v>
      </c>
      <c r="E1352" s="4"/>
      <c r="F1352" s="4"/>
      <c r="G1352" s="4"/>
      <c r="H1352" s="4">
        <v>3433502.83</v>
      </c>
      <c r="I1352" s="4">
        <v>1346676.24</v>
      </c>
      <c r="J1352" s="4">
        <v>1962658.03</v>
      </c>
      <c r="K1352" s="4"/>
      <c r="L1352" s="1"/>
      <c r="M1352" s="4"/>
      <c r="N1352" s="5"/>
      <c r="O1352" s="4"/>
      <c r="P1352" s="4"/>
      <c r="Q1352" s="4"/>
      <c r="R1352" s="4"/>
      <c r="S1352" s="4"/>
    </row>
    <row r="1353" spans="1:19" hidden="1" x14ac:dyDescent="0.25">
      <c r="A1353" s="31" t="s">
        <v>1760</v>
      </c>
      <c r="B1353" s="6" t="s">
        <v>156</v>
      </c>
      <c r="C1353" s="4">
        <f t="shared" si="119"/>
        <v>3417887.06</v>
      </c>
      <c r="D1353" s="4">
        <f t="shared" si="120"/>
        <v>71610.33</v>
      </c>
      <c r="E1353" s="4"/>
      <c r="F1353" s="4"/>
      <c r="G1353" s="4"/>
      <c r="H1353" s="4">
        <v>1703949.01</v>
      </c>
      <c r="I1353" s="4">
        <v>668316.81000000006</v>
      </c>
      <c r="J1353" s="4">
        <v>974010.91</v>
      </c>
      <c r="K1353" s="4"/>
      <c r="L1353" s="1"/>
      <c r="M1353" s="4"/>
      <c r="N1353" s="5"/>
      <c r="O1353" s="4"/>
      <c r="P1353" s="4"/>
      <c r="Q1353" s="4"/>
      <c r="R1353" s="4"/>
      <c r="S1353" s="4"/>
    </row>
    <row r="1354" spans="1:19" hidden="1" x14ac:dyDescent="0.25">
      <c r="A1354" s="31" t="s">
        <v>1761</v>
      </c>
      <c r="B1354" s="6" t="s">
        <v>162</v>
      </c>
      <c r="C1354" s="4">
        <f t="shared" si="119"/>
        <v>17805220.25</v>
      </c>
      <c r="D1354" s="4">
        <f t="shared" si="120"/>
        <v>373048.48</v>
      </c>
      <c r="E1354" s="4"/>
      <c r="F1354" s="4">
        <v>2383030.0299999998</v>
      </c>
      <c r="G1354" s="4">
        <v>5018921.88</v>
      </c>
      <c r="H1354" s="4">
        <v>3298588.88</v>
      </c>
      <c r="I1354" s="4">
        <v>1293760.78</v>
      </c>
      <c r="J1354" s="4">
        <v>1885538.56</v>
      </c>
      <c r="K1354" s="4"/>
      <c r="L1354" s="1"/>
      <c r="M1354" s="4"/>
      <c r="N1354" s="5"/>
      <c r="O1354" s="4"/>
      <c r="P1354" s="4">
        <v>3552331.64</v>
      </c>
      <c r="Q1354" s="4"/>
      <c r="R1354" s="4"/>
      <c r="S1354" s="4"/>
    </row>
    <row r="1355" spans="1:19" hidden="1" x14ac:dyDescent="0.25">
      <c r="A1355" s="31" t="s">
        <v>1762</v>
      </c>
      <c r="B1355" s="6" t="s">
        <v>166</v>
      </c>
      <c r="C1355" s="4">
        <f t="shared" si="119"/>
        <v>1909306.86</v>
      </c>
      <c r="D1355" s="4">
        <f t="shared" si="120"/>
        <v>40003.11</v>
      </c>
      <c r="E1355" s="4"/>
      <c r="F1355" s="4"/>
      <c r="G1355" s="4"/>
      <c r="H1355" s="4"/>
      <c r="I1355" s="4"/>
      <c r="J1355" s="4">
        <v>1869303.75</v>
      </c>
      <c r="K1355" s="4"/>
      <c r="L1355" s="1"/>
      <c r="M1355" s="4"/>
      <c r="N1355" s="5"/>
      <c r="O1355" s="4"/>
      <c r="P1355" s="4"/>
      <c r="Q1355" s="4"/>
      <c r="R1355" s="4"/>
      <c r="S1355" s="4"/>
    </row>
    <row r="1356" spans="1:19" hidden="1" x14ac:dyDescent="0.25">
      <c r="A1356" s="31" t="s">
        <v>1763</v>
      </c>
      <c r="B1356" s="6" t="s">
        <v>168</v>
      </c>
      <c r="C1356" s="4">
        <f t="shared" si="119"/>
        <v>17903953.75</v>
      </c>
      <c r="D1356" s="4">
        <f t="shared" si="120"/>
        <v>375117.11</v>
      </c>
      <c r="E1356" s="4"/>
      <c r="F1356" s="4">
        <v>2399626.4299999997</v>
      </c>
      <c r="G1356" s="4">
        <v>5053875.7</v>
      </c>
      <c r="H1356" s="4">
        <v>3321561.6</v>
      </c>
      <c r="I1356" s="4">
        <v>1302771.05</v>
      </c>
      <c r="J1356" s="4">
        <v>1898670.22</v>
      </c>
      <c r="K1356" s="4"/>
      <c r="L1356" s="1"/>
      <c r="M1356" s="4"/>
      <c r="N1356" s="5"/>
      <c r="O1356" s="4"/>
      <c r="P1356" s="4">
        <v>3552331.64</v>
      </c>
      <c r="Q1356" s="4"/>
      <c r="R1356" s="4"/>
      <c r="S1356" s="4"/>
    </row>
    <row r="1357" spans="1:19" hidden="1" x14ac:dyDescent="0.25">
      <c r="A1357" s="31" t="s">
        <v>1764</v>
      </c>
      <c r="B1357" s="6" t="s">
        <v>170</v>
      </c>
      <c r="C1357" s="4">
        <f t="shared" si="119"/>
        <v>1938268.3</v>
      </c>
      <c r="D1357" s="4">
        <f t="shared" si="120"/>
        <v>40609.89</v>
      </c>
      <c r="E1357" s="4"/>
      <c r="F1357" s="4">
        <v>575047.82999999996</v>
      </c>
      <c r="G1357" s="4"/>
      <c r="H1357" s="4">
        <v>658576.37</v>
      </c>
      <c r="I1357" s="4">
        <v>287575.38</v>
      </c>
      <c r="J1357" s="4">
        <v>376458.83</v>
      </c>
      <c r="K1357" s="4"/>
      <c r="L1357" s="1"/>
      <c r="M1357" s="4"/>
      <c r="N1357" s="5"/>
      <c r="O1357" s="4"/>
      <c r="P1357" s="4"/>
      <c r="Q1357" s="4"/>
      <c r="R1357" s="4"/>
      <c r="S1357" s="4"/>
    </row>
    <row r="1358" spans="1:19" hidden="1" x14ac:dyDescent="0.25">
      <c r="A1358" s="31" t="s">
        <v>55</v>
      </c>
      <c r="B1358" s="6" t="s">
        <v>172</v>
      </c>
      <c r="C1358" s="4">
        <f t="shared" si="119"/>
        <v>1410208.49</v>
      </c>
      <c r="D1358" s="4">
        <f t="shared" si="120"/>
        <v>29546.179999999997</v>
      </c>
      <c r="E1358" s="4"/>
      <c r="F1358" s="4"/>
      <c r="G1358" s="4">
        <v>1002491.71</v>
      </c>
      <c r="H1358" s="4"/>
      <c r="I1358" s="4"/>
      <c r="J1358" s="4">
        <v>378170.6</v>
      </c>
      <c r="K1358" s="4"/>
      <c r="L1358" s="1"/>
      <c r="M1358" s="4"/>
      <c r="N1358" s="5"/>
      <c r="O1358" s="4"/>
      <c r="P1358" s="4"/>
      <c r="Q1358" s="4"/>
      <c r="R1358" s="4"/>
      <c r="S1358" s="4"/>
    </row>
    <row r="1359" spans="1:19" ht="15" hidden="1" customHeight="1" x14ac:dyDescent="0.25">
      <c r="A1359" s="50" t="s">
        <v>2051</v>
      </c>
      <c r="B1359" s="51"/>
      <c r="C1359" s="2">
        <f t="shared" ref="C1359:M1359" si="121">SUM(C1324:C1358)</f>
        <v>307261154.34999996</v>
      </c>
      <c r="D1359" s="2">
        <f t="shared" si="121"/>
        <v>6437623.7500000009</v>
      </c>
      <c r="E1359" s="2">
        <f t="shared" si="121"/>
        <v>0</v>
      </c>
      <c r="F1359" s="2">
        <f t="shared" si="121"/>
        <v>42995066.829999991</v>
      </c>
      <c r="G1359" s="2">
        <f t="shared" si="121"/>
        <v>77780376.114999995</v>
      </c>
      <c r="H1359" s="2">
        <f t="shared" si="121"/>
        <v>61244727.654999994</v>
      </c>
      <c r="I1359" s="2">
        <f t="shared" si="121"/>
        <v>24541299.150000002</v>
      </c>
      <c r="J1359" s="2">
        <f t="shared" si="121"/>
        <v>40548601.780000001</v>
      </c>
      <c r="K1359" s="2">
        <f t="shared" si="121"/>
        <v>0</v>
      </c>
      <c r="L1359" s="17">
        <f t="shared" si="121"/>
        <v>0</v>
      </c>
      <c r="M1359" s="2">
        <f t="shared" si="121"/>
        <v>0</v>
      </c>
      <c r="N1359" s="2" t="s">
        <v>1742</v>
      </c>
      <c r="O1359" s="2">
        <f>SUM(O1324:O1358)</f>
        <v>0</v>
      </c>
      <c r="P1359" s="2">
        <f>SUM(P1324:P1358)</f>
        <v>53713459.06000001</v>
      </c>
      <c r="Q1359" s="2">
        <f>SUM(Q1324:Q1358)</f>
        <v>0</v>
      </c>
      <c r="R1359" s="2">
        <f>SUM(R1324:R1358)</f>
        <v>0</v>
      </c>
      <c r="S1359" s="2">
        <f>SUM(S1324:S1358)</f>
        <v>0</v>
      </c>
    </row>
    <row r="1360" spans="1:19" ht="15" hidden="1" customHeight="1" x14ac:dyDescent="0.25">
      <c r="A1360" s="52" t="s">
        <v>1805</v>
      </c>
      <c r="B1360" s="53"/>
      <c r="C1360" s="54"/>
      <c r="D1360" s="2"/>
      <c r="E1360" s="2"/>
      <c r="F1360" s="2"/>
      <c r="G1360" s="2"/>
      <c r="H1360" s="2"/>
      <c r="I1360" s="2"/>
      <c r="J1360" s="2"/>
      <c r="K1360" s="2"/>
      <c r="L1360" s="17"/>
      <c r="M1360" s="2"/>
      <c r="N1360" s="3"/>
      <c r="O1360" s="2"/>
      <c r="P1360" s="2"/>
      <c r="Q1360" s="2"/>
      <c r="R1360" s="2"/>
      <c r="S1360" s="2"/>
    </row>
    <row r="1361" spans="1:19" hidden="1" x14ac:dyDescent="0.25">
      <c r="A1361" s="31" t="s">
        <v>57</v>
      </c>
      <c r="B1361" s="6" t="s">
        <v>174</v>
      </c>
      <c r="C1361" s="4">
        <f t="shared" ref="C1361:C1371" si="122">ROUNDUP(SUM(D1361+E1361+F1361+G1361+H1361+I1361+J1361+K1361+M1361+O1361+P1361+Q1361+R1361+S1361),2)</f>
        <v>3911563.09</v>
      </c>
      <c r="D1361" s="4">
        <f t="shared" ref="D1361:D1371" si="123">ROUNDUP(SUM(F1361+G1361+H1361+I1361+J1361+K1361+M1361+O1361+P1361+Q1361+R1361+S1361)*0.0214,2)</f>
        <v>81953.649999999994</v>
      </c>
      <c r="E1361" s="4"/>
      <c r="F1361" s="4"/>
      <c r="G1361" s="4">
        <v>2972918.47</v>
      </c>
      <c r="H1361" s="4"/>
      <c r="I1361" s="4">
        <v>856690.97</v>
      </c>
      <c r="J1361" s="4"/>
      <c r="K1361" s="4"/>
      <c r="L1361" s="1"/>
      <c r="M1361" s="4"/>
      <c r="N1361" s="5"/>
      <c r="O1361" s="4"/>
      <c r="P1361" s="4"/>
      <c r="Q1361" s="4"/>
      <c r="R1361" s="4"/>
      <c r="S1361" s="4"/>
    </row>
    <row r="1362" spans="1:19" hidden="1" x14ac:dyDescent="0.25">
      <c r="A1362" s="31" t="s">
        <v>59</v>
      </c>
      <c r="B1362" s="6" t="s">
        <v>176</v>
      </c>
      <c r="C1362" s="4">
        <f t="shared" si="122"/>
        <v>6049012.2999999998</v>
      </c>
      <c r="D1362" s="4">
        <f t="shared" si="123"/>
        <v>126736.7</v>
      </c>
      <c r="E1362" s="4"/>
      <c r="F1362" s="4"/>
      <c r="G1362" s="4">
        <v>5922275.5999999996</v>
      </c>
      <c r="H1362" s="4"/>
      <c r="I1362" s="4"/>
      <c r="J1362" s="4"/>
      <c r="K1362" s="4"/>
      <c r="L1362" s="1"/>
      <c r="M1362" s="4"/>
      <c r="N1362" s="5"/>
      <c r="O1362" s="4"/>
      <c r="P1362" s="4"/>
      <c r="Q1362" s="4"/>
      <c r="R1362" s="4"/>
      <c r="S1362" s="4"/>
    </row>
    <row r="1363" spans="1:19" hidden="1" x14ac:dyDescent="0.25">
      <c r="A1363" s="31" t="s">
        <v>61</v>
      </c>
      <c r="B1363" s="6" t="s">
        <v>178</v>
      </c>
      <c r="C1363" s="4">
        <f t="shared" si="122"/>
        <v>4437795.2300000004</v>
      </c>
      <c r="D1363" s="4">
        <f t="shared" si="123"/>
        <v>92979.069999999992</v>
      </c>
      <c r="E1363" s="4"/>
      <c r="F1363" s="4"/>
      <c r="G1363" s="4"/>
      <c r="H1363" s="4"/>
      <c r="I1363" s="4"/>
      <c r="J1363" s="4"/>
      <c r="K1363" s="4"/>
      <c r="L1363" s="1"/>
      <c r="M1363" s="4"/>
      <c r="N1363" s="5"/>
      <c r="O1363" s="4"/>
      <c r="P1363" s="4">
        <v>4344816.16</v>
      </c>
      <c r="Q1363" s="4"/>
      <c r="R1363" s="4"/>
      <c r="S1363" s="4"/>
    </row>
    <row r="1364" spans="1:19" hidden="1" x14ac:dyDescent="0.25">
      <c r="A1364" s="31" t="s">
        <v>63</v>
      </c>
      <c r="B1364" s="6" t="s">
        <v>180</v>
      </c>
      <c r="C1364" s="4">
        <f t="shared" si="122"/>
        <v>8884619.9700000007</v>
      </c>
      <c r="D1364" s="4">
        <f t="shared" si="123"/>
        <v>186147.32</v>
      </c>
      <c r="E1364" s="4"/>
      <c r="F1364" s="4"/>
      <c r="G1364" s="4">
        <v>3601919.19</v>
      </c>
      <c r="H1364" s="4"/>
      <c r="I1364" s="4">
        <v>1037946.94</v>
      </c>
      <c r="J1364" s="4"/>
      <c r="K1364" s="4"/>
      <c r="L1364" s="1"/>
      <c r="M1364" s="4"/>
      <c r="N1364" s="5"/>
      <c r="O1364" s="4"/>
      <c r="P1364" s="4">
        <v>4058606.52</v>
      </c>
      <c r="Q1364" s="4"/>
      <c r="R1364" s="4"/>
      <c r="S1364" s="4"/>
    </row>
    <row r="1365" spans="1:19" hidden="1" x14ac:dyDescent="0.25">
      <c r="A1365" s="31" t="s">
        <v>65</v>
      </c>
      <c r="B1365" s="6" t="s">
        <v>182</v>
      </c>
      <c r="C1365" s="4">
        <f t="shared" si="122"/>
        <v>4027917.96</v>
      </c>
      <c r="D1365" s="4">
        <f t="shared" si="123"/>
        <v>84391.47</v>
      </c>
      <c r="E1365" s="4"/>
      <c r="F1365" s="4"/>
      <c r="G1365" s="4">
        <v>3061352.06</v>
      </c>
      <c r="H1365" s="4"/>
      <c r="I1365" s="4">
        <v>882174.43</v>
      </c>
      <c r="J1365" s="4"/>
      <c r="K1365" s="4"/>
      <c r="L1365" s="1"/>
      <c r="M1365" s="4"/>
      <c r="N1365" s="5"/>
      <c r="O1365" s="4"/>
      <c r="P1365" s="4"/>
      <c r="Q1365" s="4"/>
      <c r="R1365" s="4"/>
      <c r="S1365" s="4"/>
    </row>
    <row r="1366" spans="1:19" hidden="1" x14ac:dyDescent="0.25">
      <c r="A1366" s="31" t="s">
        <v>67</v>
      </c>
      <c r="B1366" s="6" t="s">
        <v>184</v>
      </c>
      <c r="C1366" s="4">
        <f t="shared" si="122"/>
        <v>5465763</v>
      </c>
      <c r="D1366" s="4">
        <f t="shared" si="123"/>
        <v>114516.68</v>
      </c>
      <c r="E1366" s="4"/>
      <c r="F1366" s="4"/>
      <c r="G1366" s="4">
        <v>4154162.27</v>
      </c>
      <c r="H1366" s="4"/>
      <c r="I1366" s="4">
        <v>1197084.05</v>
      </c>
      <c r="J1366" s="4"/>
      <c r="K1366" s="4"/>
      <c r="L1366" s="1"/>
      <c r="M1366" s="4"/>
      <c r="N1366" s="5"/>
      <c r="O1366" s="4"/>
      <c r="P1366" s="4"/>
      <c r="Q1366" s="4"/>
      <c r="R1366" s="4"/>
      <c r="S1366" s="4"/>
    </row>
    <row r="1367" spans="1:19" hidden="1" x14ac:dyDescent="0.25">
      <c r="A1367" s="31" t="s">
        <v>69</v>
      </c>
      <c r="B1367" s="6" t="s">
        <v>186</v>
      </c>
      <c r="C1367" s="4">
        <f t="shared" si="122"/>
        <v>5459149.5700000003</v>
      </c>
      <c r="D1367" s="4">
        <f t="shared" si="123"/>
        <v>114378.11</v>
      </c>
      <c r="E1367" s="4"/>
      <c r="F1367" s="4"/>
      <c r="G1367" s="4">
        <v>4149135.85</v>
      </c>
      <c r="H1367" s="4"/>
      <c r="I1367" s="4">
        <v>1195635.6099999999</v>
      </c>
      <c r="J1367" s="4"/>
      <c r="K1367" s="4"/>
      <c r="L1367" s="1"/>
      <c r="M1367" s="4"/>
      <c r="N1367" s="5"/>
      <c r="O1367" s="4"/>
      <c r="P1367" s="4"/>
      <c r="Q1367" s="4"/>
      <c r="R1367" s="4"/>
      <c r="S1367" s="4"/>
    </row>
    <row r="1368" spans="1:19" hidden="1" x14ac:dyDescent="0.25">
      <c r="A1368" s="31" t="s">
        <v>71</v>
      </c>
      <c r="B1368" s="6" t="s">
        <v>188</v>
      </c>
      <c r="C1368" s="4">
        <f t="shared" si="122"/>
        <v>4156392.74</v>
      </c>
      <c r="D1368" s="4">
        <f t="shared" si="123"/>
        <v>87083.23</v>
      </c>
      <c r="E1368" s="4"/>
      <c r="F1368" s="4"/>
      <c r="G1368" s="4">
        <v>1164035.29</v>
      </c>
      <c r="H1368" s="4"/>
      <c r="I1368" s="4">
        <v>335434.2</v>
      </c>
      <c r="J1368" s="4"/>
      <c r="K1368" s="4"/>
      <c r="L1368" s="1"/>
      <c r="M1368" s="4"/>
      <c r="N1368" s="5"/>
      <c r="O1368" s="4"/>
      <c r="P1368" s="4">
        <v>2569840.02</v>
      </c>
      <c r="Q1368" s="4"/>
      <c r="R1368" s="4"/>
      <c r="S1368" s="4"/>
    </row>
    <row r="1369" spans="1:19" hidden="1" x14ac:dyDescent="0.25">
      <c r="A1369" s="31" t="s">
        <v>73</v>
      </c>
      <c r="B1369" s="6" t="s">
        <v>190</v>
      </c>
      <c r="C1369" s="4">
        <f t="shared" si="122"/>
        <v>4946850.99</v>
      </c>
      <c r="D1369" s="4">
        <f t="shared" si="123"/>
        <v>103644.62</v>
      </c>
      <c r="E1369" s="4"/>
      <c r="F1369" s="4"/>
      <c r="G1369" s="4">
        <v>1301808.0900000001</v>
      </c>
      <c r="H1369" s="4"/>
      <c r="I1369" s="4">
        <v>375135.49</v>
      </c>
      <c r="J1369" s="4"/>
      <c r="K1369" s="4"/>
      <c r="L1369" s="1"/>
      <c r="M1369" s="4"/>
      <c r="N1369" s="5"/>
      <c r="O1369" s="4"/>
      <c r="P1369" s="4">
        <v>3166262.7899999996</v>
      </c>
      <c r="Q1369" s="4"/>
      <c r="R1369" s="4"/>
      <c r="S1369" s="4"/>
    </row>
    <row r="1370" spans="1:19" hidden="1" x14ac:dyDescent="0.25">
      <c r="A1370" s="31" t="s">
        <v>75</v>
      </c>
      <c r="B1370" s="6" t="s">
        <v>192</v>
      </c>
      <c r="C1370" s="4">
        <f t="shared" si="122"/>
        <v>4912792.03</v>
      </c>
      <c r="D1370" s="4">
        <f t="shared" si="123"/>
        <v>102931.03</v>
      </c>
      <c r="E1370" s="4"/>
      <c r="F1370" s="4"/>
      <c r="G1370" s="4"/>
      <c r="H1370" s="4"/>
      <c r="I1370" s="4"/>
      <c r="J1370" s="4"/>
      <c r="K1370" s="4"/>
      <c r="L1370" s="1"/>
      <c r="M1370" s="4"/>
      <c r="N1370" s="5"/>
      <c r="O1370" s="4"/>
      <c r="P1370" s="4">
        <v>4809861</v>
      </c>
      <c r="Q1370" s="4"/>
      <c r="R1370" s="4"/>
      <c r="S1370" s="4"/>
    </row>
    <row r="1371" spans="1:19" hidden="1" x14ac:dyDescent="0.25">
      <c r="A1371" s="31" t="s">
        <v>77</v>
      </c>
      <c r="B1371" s="6" t="s">
        <v>194</v>
      </c>
      <c r="C1371" s="4">
        <f t="shared" si="122"/>
        <v>418454.08</v>
      </c>
      <c r="D1371" s="4">
        <f t="shared" si="123"/>
        <v>8767.3000000000011</v>
      </c>
      <c r="E1371" s="4"/>
      <c r="F1371" s="4"/>
      <c r="G1371" s="4"/>
      <c r="H1371" s="4"/>
      <c r="I1371" s="4">
        <v>409686.78</v>
      </c>
      <c r="J1371" s="4"/>
      <c r="K1371" s="4"/>
      <c r="L1371" s="1"/>
      <c r="M1371" s="4"/>
      <c r="N1371" s="5"/>
      <c r="O1371" s="4"/>
      <c r="P1371" s="4"/>
      <c r="Q1371" s="4"/>
      <c r="R1371" s="4"/>
      <c r="S1371" s="4"/>
    </row>
    <row r="1372" spans="1:19" ht="15" hidden="1" customHeight="1" x14ac:dyDescent="0.25">
      <c r="A1372" s="50" t="s">
        <v>2052</v>
      </c>
      <c r="B1372" s="51"/>
      <c r="C1372" s="2">
        <f>SUM(C1361:C1371)</f>
        <v>52670310.960000008</v>
      </c>
      <c r="D1372" s="2">
        <f t="shared" ref="D1372:S1372" si="124">SUM(D1361:D1371)</f>
        <v>1103529.18</v>
      </c>
      <c r="E1372" s="2">
        <f t="shared" si="124"/>
        <v>0</v>
      </c>
      <c r="F1372" s="2">
        <f t="shared" si="124"/>
        <v>0</v>
      </c>
      <c r="G1372" s="2">
        <f t="shared" si="124"/>
        <v>26327606.82</v>
      </c>
      <c r="H1372" s="2">
        <f t="shared" si="124"/>
        <v>0</v>
      </c>
      <c r="I1372" s="2">
        <f t="shared" si="124"/>
        <v>6289788.4700000007</v>
      </c>
      <c r="J1372" s="2">
        <f t="shared" si="124"/>
        <v>0</v>
      </c>
      <c r="K1372" s="2">
        <f t="shared" si="124"/>
        <v>0</v>
      </c>
      <c r="L1372" s="17">
        <f t="shared" si="124"/>
        <v>0</v>
      </c>
      <c r="M1372" s="2">
        <f t="shared" si="124"/>
        <v>0</v>
      </c>
      <c r="N1372" s="2" t="s">
        <v>1742</v>
      </c>
      <c r="O1372" s="2">
        <f t="shared" si="124"/>
        <v>0</v>
      </c>
      <c r="P1372" s="2">
        <f t="shared" si="124"/>
        <v>18949386.489999998</v>
      </c>
      <c r="Q1372" s="2">
        <f t="shared" si="124"/>
        <v>0</v>
      </c>
      <c r="R1372" s="2">
        <f t="shared" si="124"/>
        <v>0</v>
      </c>
      <c r="S1372" s="2">
        <f t="shared" si="124"/>
        <v>0</v>
      </c>
    </row>
    <row r="1373" spans="1:19" ht="15" hidden="1" customHeight="1" x14ac:dyDescent="0.25">
      <c r="A1373" s="52" t="s">
        <v>2005</v>
      </c>
      <c r="B1373" s="53"/>
      <c r="C1373" s="54"/>
      <c r="D1373" s="2"/>
      <c r="E1373" s="2"/>
      <c r="F1373" s="2"/>
      <c r="G1373" s="2"/>
      <c r="H1373" s="2"/>
      <c r="I1373" s="2"/>
      <c r="J1373" s="2"/>
      <c r="K1373" s="2"/>
      <c r="L1373" s="17"/>
      <c r="M1373" s="2"/>
      <c r="N1373" s="3"/>
      <c r="O1373" s="2"/>
      <c r="P1373" s="2"/>
      <c r="Q1373" s="2"/>
      <c r="R1373" s="2"/>
      <c r="S1373" s="2"/>
    </row>
    <row r="1374" spans="1:19" hidden="1" x14ac:dyDescent="0.25">
      <c r="A1374" s="31" t="s">
        <v>79</v>
      </c>
      <c r="B1374" s="6" t="s">
        <v>206</v>
      </c>
      <c r="C1374" s="4">
        <f t="shared" ref="C1374:C1385" si="125">ROUNDUP(SUM(D1374+E1374+F1374+G1374+H1374+I1374+J1374+K1374+M1374+O1374+P1374+Q1374+R1374+S1374),2)</f>
        <v>30292220.539999999</v>
      </c>
      <c r="D1374" s="4">
        <f t="shared" ref="D1374:D1385" si="126">ROUNDUP(SUM(F1374+G1374+H1374+I1374+J1374+K1374+M1374+O1374+P1374+Q1374+R1374+S1374)*0.0214,2)</f>
        <v>634671.55000000005</v>
      </c>
      <c r="E1374" s="4"/>
      <c r="F1374" s="4">
        <v>2483692</v>
      </c>
      <c r="G1374" s="4">
        <v>5230926.99</v>
      </c>
      <c r="H1374" s="4">
        <v>3437925.12</v>
      </c>
      <c r="I1374" s="4">
        <v>1348410.74</v>
      </c>
      <c r="J1374" s="4">
        <v>1965185.9</v>
      </c>
      <c r="K1374" s="4"/>
      <c r="L1374" s="1"/>
      <c r="M1374" s="4"/>
      <c r="N1374" s="5"/>
      <c r="O1374" s="4"/>
      <c r="P1374" s="4">
        <v>3188246.5199999996</v>
      </c>
      <c r="Q1374" s="4">
        <v>12003161.720000001</v>
      </c>
      <c r="R1374" s="4"/>
      <c r="S1374" s="4"/>
    </row>
    <row r="1375" spans="1:19" hidden="1" x14ac:dyDescent="0.25">
      <c r="A1375" s="31" t="s">
        <v>81</v>
      </c>
      <c r="B1375" s="6" t="s">
        <v>210</v>
      </c>
      <c r="C1375" s="4">
        <f t="shared" si="125"/>
        <v>18518601.719999999</v>
      </c>
      <c r="D1375" s="4">
        <f t="shared" si="126"/>
        <v>387994.99</v>
      </c>
      <c r="E1375" s="4"/>
      <c r="F1375" s="4">
        <v>1636849.33</v>
      </c>
      <c r="G1375" s="4">
        <v>3447383.7</v>
      </c>
      <c r="H1375" s="4">
        <v>2265725.96</v>
      </c>
      <c r="I1375" s="4">
        <v>888654.96</v>
      </c>
      <c r="J1375" s="4">
        <v>1295133.71</v>
      </c>
      <c r="K1375" s="4"/>
      <c r="L1375" s="1"/>
      <c r="M1375" s="4"/>
      <c r="N1375" s="5"/>
      <c r="O1375" s="4"/>
      <c r="P1375" s="4"/>
      <c r="Q1375" s="4">
        <v>8596859.0700000003</v>
      </c>
      <c r="R1375" s="4"/>
      <c r="S1375" s="4"/>
    </row>
    <row r="1376" spans="1:19" hidden="1" x14ac:dyDescent="0.25">
      <c r="A1376" s="31" t="s">
        <v>83</v>
      </c>
      <c r="B1376" s="6" t="s">
        <v>226</v>
      </c>
      <c r="C1376" s="4">
        <f t="shared" si="125"/>
        <v>37927167.82</v>
      </c>
      <c r="D1376" s="4">
        <f t="shared" si="126"/>
        <v>794636.18</v>
      </c>
      <c r="E1376" s="4"/>
      <c r="F1376" s="4">
        <v>2401982.36</v>
      </c>
      <c r="G1376" s="4">
        <v>5058837.55</v>
      </c>
      <c r="H1376" s="4">
        <v>3324822.69</v>
      </c>
      <c r="I1376" s="4">
        <v>1304050.1000000001</v>
      </c>
      <c r="J1376" s="4">
        <v>1900534.32</v>
      </c>
      <c r="K1376" s="4"/>
      <c r="L1376" s="1"/>
      <c r="M1376" s="4"/>
      <c r="N1376" s="5" t="s">
        <v>1741</v>
      </c>
      <c r="O1376" s="4">
        <v>8002468.7000000002</v>
      </c>
      <c r="P1376" s="4">
        <v>3136674.2</v>
      </c>
      <c r="Q1376" s="4">
        <v>12003161.720000001</v>
      </c>
      <c r="R1376" s="4"/>
      <c r="S1376" s="4"/>
    </row>
    <row r="1377" spans="1:19" hidden="1" x14ac:dyDescent="0.25">
      <c r="A1377" s="31" t="s">
        <v>85</v>
      </c>
      <c r="B1377" s="6" t="s">
        <v>228</v>
      </c>
      <c r="C1377" s="4">
        <f t="shared" si="125"/>
        <v>18408597.440000001</v>
      </c>
      <c r="D1377" s="4">
        <f t="shared" si="126"/>
        <v>385690.22000000003</v>
      </c>
      <c r="E1377" s="4"/>
      <c r="F1377" s="4">
        <v>1618358.4</v>
      </c>
      <c r="G1377" s="4">
        <v>3408439.78</v>
      </c>
      <c r="H1377" s="4">
        <v>2240130.8199999998</v>
      </c>
      <c r="I1377" s="4">
        <v>878616.13</v>
      </c>
      <c r="J1377" s="4">
        <v>1280503.02</v>
      </c>
      <c r="K1377" s="4"/>
      <c r="L1377" s="1"/>
      <c r="M1377" s="4"/>
      <c r="N1377" s="5"/>
      <c r="O1377" s="4"/>
      <c r="P1377" s="4"/>
      <c r="Q1377" s="4">
        <v>8596859.0700000003</v>
      </c>
      <c r="R1377" s="4"/>
      <c r="S1377" s="4"/>
    </row>
    <row r="1378" spans="1:19" hidden="1" x14ac:dyDescent="0.25">
      <c r="A1378" s="31" t="s">
        <v>87</v>
      </c>
      <c r="B1378" s="6" t="s">
        <v>230</v>
      </c>
      <c r="C1378" s="4">
        <f t="shared" si="125"/>
        <v>64866744.210000001</v>
      </c>
      <c r="D1378" s="4">
        <f t="shared" si="126"/>
        <v>1359064.35</v>
      </c>
      <c r="E1378" s="4"/>
      <c r="F1378" s="4">
        <v>4176720.1999999997</v>
      </c>
      <c r="G1378" s="4">
        <v>8796629.5399999991</v>
      </c>
      <c r="H1378" s="4">
        <v>5781413.8399999999</v>
      </c>
      <c r="I1378" s="4">
        <v>2267565.5299999998</v>
      </c>
      <c r="J1378" s="4">
        <v>3304770.34</v>
      </c>
      <c r="K1378" s="4"/>
      <c r="L1378" s="1"/>
      <c r="M1378" s="4"/>
      <c r="N1378" s="5" t="s">
        <v>1741</v>
      </c>
      <c r="O1378" s="4">
        <v>14630280.199999999</v>
      </c>
      <c r="P1378" s="4">
        <v>5734533.2000000002</v>
      </c>
      <c r="Q1378" s="4">
        <v>18815767.010000002</v>
      </c>
      <c r="R1378" s="4"/>
      <c r="S1378" s="4"/>
    </row>
    <row r="1379" spans="1:19" hidden="1" x14ac:dyDescent="0.25">
      <c r="A1379" s="31" t="s">
        <v>89</v>
      </c>
      <c r="B1379" s="6" t="s">
        <v>232</v>
      </c>
      <c r="C1379" s="4">
        <f t="shared" si="125"/>
        <v>36984389.670000002</v>
      </c>
      <c r="D1379" s="4">
        <f t="shared" si="126"/>
        <v>774883.44000000006</v>
      </c>
      <c r="E1379" s="4"/>
      <c r="F1379" s="4">
        <v>2503546.1599999997</v>
      </c>
      <c r="G1379" s="4">
        <v>5272742.01</v>
      </c>
      <c r="H1379" s="4">
        <v>3465407.2399999998</v>
      </c>
      <c r="I1379" s="4">
        <v>1359189.68</v>
      </c>
      <c r="J1379" s="4">
        <v>1980895.22</v>
      </c>
      <c r="K1379" s="4"/>
      <c r="L1379" s="1"/>
      <c r="M1379" s="4"/>
      <c r="N1379" s="5" t="s">
        <v>1741</v>
      </c>
      <c r="O1379" s="4">
        <v>9624564.1999999993</v>
      </c>
      <c r="P1379" s="4"/>
      <c r="Q1379" s="4">
        <v>12003161.720000001</v>
      </c>
      <c r="R1379" s="4"/>
      <c r="S1379" s="4"/>
    </row>
    <row r="1380" spans="1:19" hidden="1" x14ac:dyDescent="0.25">
      <c r="A1380" s="31" t="s">
        <v>91</v>
      </c>
      <c r="B1380" s="6" t="s">
        <v>234</v>
      </c>
      <c r="C1380" s="4">
        <f t="shared" si="125"/>
        <v>18498430.800000001</v>
      </c>
      <c r="D1380" s="4">
        <f t="shared" si="126"/>
        <v>387572.38</v>
      </c>
      <c r="E1380" s="4"/>
      <c r="F1380" s="4">
        <v>1633458.74</v>
      </c>
      <c r="G1380" s="4">
        <v>3440242.76</v>
      </c>
      <c r="H1380" s="4">
        <v>2261032.71</v>
      </c>
      <c r="I1380" s="4">
        <v>886814.19</v>
      </c>
      <c r="J1380" s="4">
        <v>1292450.95</v>
      </c>
      <c r="K1380" s="4"/>
      <c r="L1380" s="1"/>
      <c r="M1380" s="4"/>
      <c r="N1380" s="5"/>
      <c r="O1380" s="4"/>
      <c r="P1380" s="4"/>
      <c r="Q1380" s="4">
        <v>8596859.0700000003</v>
      </c>
      <c r="R1380" s="4"/>
      <c r="S1380" s="4"/>
    </row>
    <row r="1381" spans="1:19" hidden="1" x14ac:dyDescent="0.25">
      <c r="A1381" s="31" t="s">
        <v>93</v>
      </c>
      <c r="B1381" s="6" t="s">
        <v>244</v>
      </c>
      <c r="C1381" s="4">
        <f t="shared" si="125"/>
        <v>38664143.420000002</v>
      </c>
      <c r="D1381" s="4">
        <f t="shared" si="126"/>
        <v>810077.03</v>
      </c>
      <c r="E1381" s="4"/>
      <c r="F1381" s="4">
        <v>3321586.32</v>
      </c>
      <c r="G1381" s="4">
        <v>6995624.0700000003</v>
      </c>
      <c r="H1381" s="4">
        <v>4597737.99</v>
      </c>
      <c r="I1381" s="4">
        <v>1803308.41</v>
      </c>
      <c r="J1381" s="4">
        <v>2628157.84</v>
      </c>
      <c r="K1381" s="4"/>
      <c r="L1381" s="1"/>
      <c r="M1381" s="4"/>
      <c r="N1381" s="5"/>
      <c r="O1381" s="4"/>
      <c r="P1381" s="4">
        <v>3098187.4</v>
      </c>
      <c r="Q1381" s="4">
        <v>15409464.359999999</v>
      </c>
      <c r="R1381" s="4"/>
      <c r="S1381" s="4"/>
    </row>
    <row r="1382" spans="1:19" hidden="1" x14ac:dyDescent="0.25">
      <c r="A1382" s="31" t="s">
        <v>95</v>
      </c>
      <c r="B1382" s="6" t="s">
        <v>246</v>
      </c>
      <c r="C1382" s="4">
        <f t="shared" si="125"/>
        <v>27107487.460000001</v>
      </c>
      <c r="D1382" s="4">
        <f t="shared" si="126"/>
        <v>567946.19000000006</v>
      </c>
      <c r="E1382" s="4"/>
      <c r="F1382" s="4">
        <v>2495751.2999999998</v>
      </c>
      <c r="G1382" s="4">
        <v>5256325.2</v>
      </c>
      <c r="H1382" s="4">
        <v>3454617.6000000001</v>
      </c>
      <c r="I1382" s="4">
        <v>1354957.8</v>
      </c>
      <c r="J1382" s="4">
        <v>1974727.65</v>
      </c>
      <c r="K1382" s="4"/>
      <c r="L1382" s="1"/>
      <c r="M1382" s="4"/>
      <c r="N1382" s="5"/>
      <c r="O1382" s="4"/>
      <c r="P1382" s="4"/>
      <c r="Q1382" s="4">
        <v>12003161.720000001</v>
      </c>
      <c r="R1382" s="4"/>
      <c r="S1382" s="4"/>
    </row>
    <row r="1383" spans="1:19" hidden="1" x14ac:dyDescent="0.25">
      <c r="A1383" s="31" t="s">
        <v>97</v>
      </c>
      <c r="B1383" s="6" t="s">
        <v>248</v>
      </c>
      <c r="C1383" s="4">
        <f t="shared" si="125"/>
        <v>27184428.079999998</v>
      </c>
      <c r="D1383" s="4">
        <f t="shared" si="126"/>
        <v>569558.22</v>
      </c>
      <c r="E1383" s="4"/>
      <c r="F1383" s="4">
        <v>2508684.4699999997</v>
      </c>
      <c r="G1383" s="4">
        <v>5283563.8600000003</v>
      </c>
      <c r="H1383" s="4">
        <v>3472519.68</v>
      </c>
      <c r="I1383" s="4">
        <v>1361979.29</v>
      </c>
      <c r="J1383" s="4">
        <v>1984960.84</v>
      </c>
      <c r="K1383" s="4"/>
      <c r="L1383" s="1"/>
      <c r="M1383" s="4"/>
      <c r="N1383" s="5"/>
      <c r="O1383" s="4"/>
      <c r="P1383" s="4"/>
      <c r="Q1383" s="4">
        <v>12003161.720000001</v>
      </c>
      <c r="R1383" s="4"/>
      <c r="S1383" s="4"/>
    </row>
    <row r="1384" spans="1:19" hidden="1" x14ac:dyDescent="0.25">
      <c r="A1384" s="31" t="s">
        <v>99</v>
      </c>
      <c r="B1384" s="6" t="s">
        <v>252</v>
      </c>
      <c r="C1384" s="4">
        <f t="shared" si="125"/>
        <v>35519201.859999999</v>
      </c>
      <c r="D1384" s="4">
        <f t="shared" si="126"/>
        <v>744185.36</v>
      </c>
      <c r="E1384" s="4"/>
      <c r="F1384" s="4">
        <v>3324872.04</v>
      </c>
      <c r="G1384" s="4">
        <v>7002544.1600000001</v>
      </c>
      <c r="H1384" s="4">
        <v>4602286.0800000001</v>
      </c>
      <c r="I1384" s="4">
        <v>1805092.24</v>
      </c>
      <c r="J1384" s="4">
        <v>2630757.62</v>
      </c>
      <c r="K1384" s="4"/>
      <c r="L1384" s="1"/>
      <c r="M1384" s="4"/>
      <c r="N1384" s="5"/>
      <c r="O1384" s="4"/>
      <c r="P1384" s="4"/>
      <c r="Q1384" s="4">
        <v>15409464.359999999</v>
      </c>
      <c r="R1384" s="4"/>
      <c r="S1384" s="4"/>
    </row>
    <row r="1385" spans="1:19" hidden="1" x14ac:dyDescent="0.25">
      <c r="A1385" s="31" t="s">
        <v>101</v>
      </c>
      <c r="B1385" s="6" t="s">
        <v>256</v>
      </c>
      <c r="C1385" s="4">
        <f t="shared" si="125"/>
        <v>34960784.619999997</v>
      </c>
      <c r="D1385" s="4">
        <f t="shared" si="126"/>
        <v>732485.6</v>
      </c>
      <c r="E1385" s="4"/>
      <c r="F1385" s="4">
        <v>2458748.4699999997</v>
      </c>
      <c r="G1385" s="4">
        <v>5178393.1899999995</v>
      </c>
      <c r="H1385" s="4">
        <v>3403398.3</v>
      </c>
      <c r="I1385" s="4">
        <v>1334868.75</v>
      </c>
      <c r="J1385" s="4">
        <v>1945449.69</v>
      </c>
      <c r="K1385" s="4"/>
      <c r="L1385" s="1"/>
      <c r="M1385" s="4"/>
      <c r="N1385" s="5" t="s">
        <v>1741</v>
      </c>
      <c r="O1385" s="4">
        <v>7904278.9000000004</v>
      </c>
      <c r="P1385" s="4"/>
      <c r="Q1385" s="4">
        <v>12003161.720000001</v>
      </c>
      <c r="R1385" s="4"/>
      <c r="S1385" s="4"/>
    </row>
    <row r="1386" spans="1:19" ht="15" hidden="1" customHeight="1" x14ac:dyDescent="0.25">
      <c r="A1386" s="50" t="s">
        <v>2053</v>
      </c>
      <c r="B1386" s="51"/>
      <c r="C1386" s="2">
        <f>SUM(C1374:C1385)</f>
        <v>388932197.63999999</v>
      </c>
      <c r="D1386" s="2">
        <f t="shared" ref="D1386:S1386" si="127">SUM(D1374:D1385)</f>
        <v>8148765.5100000007</v>
      </c>
      <c r="E1386" s="2">
        <f t="shared" si="127"/>
        <v>0</v>
      </c>
      <c r="F1386" s="2">
        <f t="shared" si="127"/>
        <v>30564249.789999995</v>
      </c>
      <c r="G1386" s="2">
        <f t="shared" si="127"/>
        <v>64371652.810000002</v>
      </c>
      <c r="H1386" s="2">
        <f t="shared" si="127"/>
        <v>42307018.029999994</v>
      </c>
      <c r="I1386" s="2">
        <f t="shared" si="127"/>
        <v>16593507.820000002</v>
      </c>
      <c r="J1386" s="2">
        <f t="shared" si="127"/>
        <v>24183527.100000001</v>
      </c>
      <c r="K1386" s="2">
        <f t="shared" si="127"/>
        <v>0</v>
      </c>
      <c r="L1386" s="17">
        <f t="shared" si="127"/>
        <v>0</v>
      </c>
      <c r="M1386" s="2">
        <f t="shared" si="127"/>
        <v>0</v>
      </c>
      <c r="N1386" s="2" t="s">
        <v>1742</v>
      </c>
      <c r="O1386" s="2">
        <f t="shared" si="127"/>
        <v>40161592</v>
      </c>
      <c r="P1386" s="2">
        <f t="shared" si="127"/>
        <v>15157641.32</v>
      </c>
      <c r="Q1386" s="2">
        <f t="shared" si="127"/>
        <v>147444243.25999999</v>
      </c>
      <c r="R1386" s="2">
        <f t="shared" si="127"/>
        <v>0</v>
      </c>
      <c r="S1386" s="2">
        <f t="shared" si="127"/>
        <v>0</v>
      </c>
    </row>
    <row r="1387" spans="1:19" ht="15" hidden="1" customHeight="1" x14ac:dyDescent="0.25">
      <c r="A1387" s="52" t="s">
        <v>2007</v>
      </c>
      <c r="B1387" s="53"/>
      <c r="C1387" s="54"/>
      <c r="D1387" s="2"/>
      <c r="E1387" s="2"/>
      <c r="F1387" s="2"/>
      <c r="G1387" s="2"/>
      <c r="H1387" s="2"/>
      <c r="I1387" s="2"/>
      <c r="J1387" s="2"/>
      <c r="K1387" s="2"/>
      <c r="L1387" s="17"/>
      <c r="M1387" s="2"/>
      <c r="N1387" s="3"/>
      <c r="O1387" s="2"/>
      <c r="P1387" s="2"/>
      <c r="Q1387" s="2"/>
      <c r="R1387" s="2"/>
      <c r="S1387" s="2"/>
    </row>
    <row r="1388" spans="1:19" hidden="1" x14ac:dyDescent="0.25">
      <c r="A1388" s="31" t="s">
        <v>103</v>
      </c>
      <c r="B1388" s="6" t="s">
        <v>1779</v>
      </c>
      <c r="C1388" s="4">
        <f>ROUNDUP(SUM(D1388+E1388+F1388+G1388+H1388+I1388+J1388+K1388+M1388+O1388+P1388+Q1388+R1388+S1388),2)</f>
        <v>4256475.9000000004</v>
      </c>
      <c r="D1388" s="4">
        <f>ROUNDUP(SUM(F1388+G1388+H1388+I1388+J1388+K1388+M1388+O1388+P1388+Q1388+R1388+S1388)*0.0214,2)</f>
        <v>85819.29</v>
      </c>
      <c r="E1388" s="4">
        <v>160409.87</v>
      </c>
      <c r="F1388" s="4"/>
      <c r="G1388" s="4"/>
      <c r="H1388" s="4"/>
      <c r="I1388" s="4"/>
      <c r="J1388" s="4"/>
      <c r="K1388" s="4"/>
      <c r="L1388" s="1">
        <v>1</v>
      </c>
      <c r="M1388" s="4">
        <v>4010246.74</v>
      </c>
      <c r="N1388" s="5"/>
      <c r="O1388" s="4"/>
      <c r="P1388" s="4"/>
      <c r="Q1388" s="4"/>
      <c r="R1388" s="4"/>
      <c r="S1388" s="4"/>
    </row>
    <row r="1389" spans="1:19" hidden="1" x14ac:dyDescent="0.25">
      <c r="A1389" s="31" t="s">
        <v>105</v>
      </c>
      <c r="B1389" s="7" t="s">
        <v>287</v>
      </c>
      <c r="C1389" s="4">
        <f>ROUNDUP(SUM(D1389+E1389+F1389+G1389+H1389+I1389+J1389+K1389+M1389+O1389+P1389+Q1389+R1389+S1389),2)</f>
        <v>462343.43</v>
      </c>
      <c r="D1389" s="4">
        <f>ROUNDUP(SUM(F1389+G1389+H1389+I1389+J1389+K1389+M1389+O1389+P1389+Q1389+R1389+S1389)*0.0214,2)</f>
        <v>9686.86</v>
      </c>
      <c r="E1389" s="4"/>
      <c r="F1389" s="4">
        <v>452656.57</v>
      </c>
      <c r="G1389" s="4"/>
      <c r="H1389" s="4"/>
      <c r="I1389" s="4"/>
      <c r="J1389" s="4"/>
      <c r="K1389" s="4"/>
      <c r="L1389" s="1"/>
      <c r="M1389" s="4"/>
      <c r="N1389" s="5"/>
      <c r="O1389" s="4"/>
      <c r="P1389" s="4"/>
      <c r="Q1389" s="4"/>
      <c r="R1389" s="4"/>
      <c r="S1389" s="4"/>
    </row>
    <row r="1390" spans="1:19" hidden="1" x14ac:dyDescent="0.25">
      <c r="A1390" s="31" t="s">
        <v>107</v>
      </c>
      <c r="B1390" s="7" t="s">
        <v>289</v>
      </c>
      <c r="C1390" s="4">
        <f>ROUNDUP(SUM(D1390+E1390+F1390+G1390+H1390+I1390+J1390+K1390+M1390+O1390+P1390+Q1390+R1390+S1390),2)</f>
        <v>3400853.18</v>
      </c>
      <c r="D1390" s="4">
        <f>ROUNDUP(SUM(F1390+G1390+H1390+I1390+J1390+K1390+M1390+O1390+P1390+Q1390+R1390+S1390)*0.0214,2)</f>
        <v>71253.439999999988</v>
      </c>
      <c r="E1390" s="4"/>
      <c r="F1390" s="4">
        <v>661234.6</v>
      </c>
      <c r="G1390" s="4">
        <v>1147524.8899999999</v>
      </c>
      <c r="H1390" s="4">
        <v>757282.2</v>
      </c>
      <c r="I1390" s="4">
        <v>330676.47999999998</v>
      </c>
      <c r="J1390" s="4">
        <v>432881.57</v>
      </c>
      <c r="K1390" s="4"/>
      <c r="L1390" s="1"/>
      <c r="M1390" s="4"/>
      <c r="N1390" s="5"/>
      <c r="O1390" s="4"/>
      <c r="P1390" s="4"/>
      <c r="Q1390" s="4"/>
      <c r="R1390" s="4"/>
      <c r="S1390" s="4"/>
    </row>
    <row r="1391" spans="1:19" ht="15" hidden="1" customHeight="1" x14ac:dyDescent="0.25">
      <c r="A1391" s="50" t="s">
        <v>2054</v>
      </c>
      <c r="B1391" s="51"/>
      <c r="C1391" s="2">
        <f>SUM(C1388:C1390)</f>
        <v>8119672.5099999998</v>
      </c>
      <c r="D1391" s="2">
        <f t="shared" ref="D1391:S1391" si="128">SUM(D1388:D1390)</f>
        <v>166759.58999999997</v>
      </c>
      <c r="E1391" s="2">
        <f t="shared" si="128"/>
        <v>160409.87</v>
      </c>
      <c r="F1391" s="2">
        <f t="shared" si="128"/>
        <v>1113891.17</v>
      </c>
      <c r="G1391" s="2">
        <f t="shared" si="128"/>
        <v>1147524.8899999999</v>
      </c>
      <c r="H1391" s="2">
        <f t="shared" si="128"/>
        <v>757282.2</v>
      </c>
      <c r="I1391" s="2">
        <f t="shared" si="128"/>
        <v>330676.47999999998</v>
      </c>
      <c r="J1391" s="2">
        <f t="shared" si="128"/>
        <v>432881.57</v>
      </c>
      <c r="K1391" s="2">
        <f t="shared" si="128"/>
        <v>0</v>
      </c>
      <c r="L1391" s="17">
        <f t="shared" si="128"/>
        <v>1</v>
      </c>
      <c r="M1391" s="2">
        <f t="shared" si="128"/>
        <v>4010246.74</v>
      </c>
      <c r="N1391" s="2" t="s">
        <v>1742</v>
      </c>
      <c r="O1391" s="2">
        <f t="shared" si="128"/>
        <v>0</v>
      </c>
      <c r="P1391" s="2">
        <f t="shared" si="128"/>
        <v>0</v>
      </c>
      <c r="Q1391" s="2">
        <f t="shared" si="128"/>
        <v>0</v>
      </c>
      <c r="R1391" s="2">
        <f t="shared" si="128"/>
        <v>0</v>
      </c>
      <c r="S1391" s="2">
        <f t="shared" si="128"/>
        <v>0</v>
      </c>
    </row>
    <row r="1392" spans="1:19" ht="15" hidden="1" customHeight="1" x14ac:dyDescent="0.25">
      <c r="A1392" s="52" t="s">
        <v>2009</v>
      </c>
      <c r="B1392" s="53"/>
      <c r="C1392" s="54"/>
      <c r="D1392" s="2"/>
      <c r="E1392" s="2"/>
      <c r="F1392" s="2"/>
      <c r="G1392" s="2"/>
      <c r="H1392" s="2"/>
      <c r="I1392" s="2"/>
      <c r="J1392" s="2"/>
      <c r="K1392" s="2"/>
      <c r="L1392" s="17"/>
      <c r="M1392" s="2"/>
      <c r="N1392" s="3"/>
      <c r="O1392" s="2"/>
      <c r="P1392" s="2"/>
      <c r="Q1392" s="2"/>
      <c r="R1392" s="2"/>
      <c r="S1392" s="2"/>
    </row>
    <row r="1393" spans="1:19" hidden="1" x14ac:dyDescent="0.25">
      <c r="A1393" s="31" t="s">
        <v>109</v>
      </c>
      <c r="B1393" s="6" t="s">
        <v>315</v>
      </c>
      <c r="C1393" s="4">
        <f t="shared" ref="C1393:C1424" si="129">ROUNDUP(SUM(D1393+E1393+F1393+G1393+H1393+I1393+J1393+K1393+M1393+O1393+P1393+Q1393+R1393+S1393),2)</f>
        <v>2862485.76</v>
      </c>
      <c r="D1393" s="4">
        <f t="shared" ref="D1393:D1424" si="130">ROUNDUP(SUM(F1393+G1393+H1393+I1393+J1393+K1393+M1393+O1393+P1393+Q1393+R1393+S1393)*0.0214,2)</f>
        <v>59973.760000000002</v>
      </c>
      <c r="E1393" s="4"/>
      <c r="F1393" s="4">
        <v>2802512</v>
      </c>
      <c r="G1393" s="4"/>
      <c r="H1393" s="4"/>
      <c r="I1393" s="4"/>
      <c r="J1393" s="4"/>
      <c r="K1393" s="4"/>
      <c r="L1393" s="1"/>
      <c r="M1393" s="4"/>
      <c r="N1393" s="5"/>
      <c r="O1393" s="4"/>
      <c r="P1393" s="4"/>
      <c r="Q1393" s="4"/>
      <c r="R1393" s="4"/>
      <c r="S1393" s="4"/>
    </row>
    <row r="1394" spans="1:19" hidden="1" x14ac:dyDescent="0.25">
      <c r="A1394" s="31" t="s">
        <v>111</v>
      </c>
      <c r="B1394" s="6" t="s">
        <v>317</v>
      </c>
      <c r="C1394" s="4">
        <f t="shared" si="129"/>
        <v>4625622.5199999996</v>
      </c>
      <c r="D1394" s="4">
        <f t="shared" si="130"/>
        <v>96914.36</v>
      </c>
      <c r="E1394" s="4"/>
      <c r="F1394" s="4">
        <v>1860418.31</v>
      </c>
      <c r="G1394" s="4"/>
      <c r="H1394" s="4"/>
      <c r="I1394" s="4"/>
      <c r="J1394" s="4"/>
      <c r="K1394" s="4"/>
      <c r="L1394" s="1"/>
      <c r="M1394" s="4"/>
      <c r="N1394" s="5"/>
      <c r="O1394" s="4"/>
      <c r="P1394" s="4">
        <v>2668289.8499999996</v>
      </c>
      <c r="Q1394" s="4"/>
      <c r="R1394" s="4"/>
      <c r="S1394" s="4"/>
    </row>
    <row r="1395" spans="1:19" hidden="1" x14ac:dyDescent="0.25">
      <c r="A1395" s="31" t="s">
        <v>113</v>
      </c>
      <c r="B1395" s="6" t="s">
        <v>297</v>
      </c>
      <c r="C1395" s="4">
        <f t="shared" si="129"/>
        <v>1880737.69</v>
      </c>
      <c r="D1395" s="4">
        <f t="shared" si="130"/>
        <v>39404.53</v>
      </c>
      <c r="E1395" s="4"/>
      <c r="F1395" s="4">
        <v>1841333.16</v>
      </c>
      <c r="G1395" s="4"/>
      <c r="H1395" s="4"/>
      <c r="I1395" s="4"/>
      <c r="J1395" s="4"/>
      <c r="K1395" s="4"/>
      <c r="L1395" s="1"/>
      <c r="M1395" s="4"/>
      <c r="N1395" s="5"/>
      <c r="O1395" s="4"/>
      <c r="P1395" s="4"/>
      <c r="Q1395" s="4"/>
      <c r="R1395" s="4"/>
      <c r="S1395" s="4"/>
    </row>
    <row r="1396" spans="1:19" hidden="1" x14ac:dyDescent="0.25">
      <c r="A1396" s="31" t="s">
        <v>115</v>
      </c>
      <c r="B1396" s="6" t="s">
        <v>319</v>
      </c>
      <c r="C1396" s="4">
        <f t="shared" si="129"/>
        <v>11702287.279999999</v>
      </c>
      <c r="D1396" s="4">
        <f t="shared" si="130"/>
        <v>245182.06</v>
      </c>
      <c r="E1396" s="4"/>
      <c r="F1396" s="4">
        <v>1801694.75</v>
      </c>
      <c r="G1396" s="4">
        <v>3794566.1999999997</v>
      </c>
      <c r="H1396" s="4"/>
      <c r="I1396" s="4"/>
      <c r="J1396" s="4"/>
      <c r="K1396" s="4"/>
      <c r="L1396" s="1"/>
      <c r="M1396" s="4"/>
      <c r="N1396" s="5"/>
      <c r="O1396" s="4"/>
      <c r="P1396" s="4"/>
      <c r="Q1396" s="4">
        <v>5860844.2699999996</v>
      </c>
      <c r="R1396" s="4"/>
      <c r="S1396" s="4"/>
    </row>
    <row r="1397" spans="1:19" hidden="1" x14ac:dyDescent="0.25">
      <c r="A1397" s="31" t="s">
        <v>117</v>
      </c>
      <c r="B1397" s="6" t="s">
        <v>325</v>
      </c>
      <c r="C1397" s="4">
        <f t="shared" si="129"/>
        <v>4503688.12</v>
      </c>
      <c r="D1397" s="4">
        <f t="shared" si="130"/>
        <v>94359.62999999999</v>
      </c>
      <c r="E1397" s="4"/>
      <c r="F1397" s="4">
        <v>1824555</v>
      </c>
      <c r="G1397" s="4"/>
      <c r="H1397" s="4"/>
      <c r="I1397" s="4"/>
      <c r="J1397" s="4"/>
      <c r="K1397" s="4"/>
      <c r="L1397" s="1"/>
      <c r="M1397" s="4"/>
      <c r="N1397" s="5"/>
      <c r="O1397" s="4"/>
      <c r="P1397" s="4">
        <v>2584773.4899999998</v>
      </c>
      <c r="Q1397" s="4"/>
      <c r="R1397" s="4"/>
      <c r="S1397" s="4"/>
    </row>
    <row r="1398" spans="1:19" hidden="1" x14ac:dyDescent="0.25">
      <c r="A1398" s="31" t="s">
        <v>119</v>
      </c>
      <c r="B1398" s="6" t="s">
        <v>327</v>
      </c>
      <c r="C1398" s="4">
        <f t="shared" si="129"/>
        <v>17025903.57</v>
      </c>
      <c r="D1398" s="4">
        <f t="shared" si="130"/>
        <v>343277.13</v>
      </c>
      <c r="E1398" s="4">
        <v>641639.48</v>
      </c>
      <c r="F1398" s="4"/>
      <c r="G1398" s="4"/>
      <c r="H1398" s="4"/>
      <c r="I1398" s="4"/>
      <c r="J1398" s="4"/>
      <c r="K1398" s="4"/>
      <c r="L1398" s="1">
        <v>4</v>
      </c>
      <c r="M1398" s="4">
        <v>16040986.960000001</v>
      </c>
      <c r="N1398" s="5"/>
      <c r="O1398" s="4"/>
      <c r="P1398" s="4"/>
      <c r="Q1398" s="4"/>
      <c r="R1398" s="4"/>
      <c r="S1398" s="4"/>
    </row>
    <row r="1399" spans="1:19" hidden="1" x14ac:dyDescent="0.25">
      <c r="A1399" s="31" t="s">
        <v>121</v>
      </c>
      <c r="B1399" s="6" t="s">
        <v>329</v>
      </c>
      <c r="C1399" s="4">
        <f t="shared" si="129"/>
        <v>16710161.380000001</v>
      </c>
      <c r="D1399" s="4">
        <f t="shared" si="130"/>
        <v>350105.21</v>
      </c>
      <c r="E1399" s="4"/>
      <c r="F1399" s="4">
        <v>3250418.96</v>
      </c>
      <c r="G1399" s="4">
        <v>6845737.8200000003</v>
      </c>
      <c r="H1399" s="4">
        <v>4499228.16</v>
      </c>
      <c r="I1399" s="4">
        <v>1764671.23</v>
      </c>
      <c r="J1399" s="4"/>
      <c r="K1399" s="4"/>
      <c r="L1399" s="1"/>
      <c r="M1399" s="4"/>
      <c r="N1399" s="5"/>
      <c r="O1399" s="4"/>
      <c r="P1399" s="4"/>
      <c r="Q1399" s="4"/>
      <c r="R1399" s="4"/>
      <c r="S1399" s="4"/>
    </row>
    <row r="1400" spans="1:19" hidden="1" x14ac:dyDescent="0.25">
      <c r="A1400" s="31" t="s">
        <v>123</v>
      </c>
      <c r="B1400" s="6" t="s">
        <v>331</v>
      </c>
      <c r="C1400" s="4">
        <f t="shared" si="129"/>
        <v>48993792.409999996</v>
      </c>
      <c r="D1400" s="4">
        <f t="shared" si="130"/>
        <v>1026500.06</v>
      </c>
      <c r="E1400" s="4"/>
      <c r="F1400" s="4">
        <v>3272090.75</v>
      </c>
      <c r="G1400" s="4"/>
      <c r="H1400" s="4">
        <v>4529226.24</v>
      </c>
      <c r="I1400" s="4">
        <v>1776436.97</v>
      </c>
      <c r="J1400" s="4">
        <v>2588995.1799999997</v>
      </c>
      <c r="K1400" s="4"/>
      <c r="L1400" s="1"/>
      <c r="M1400" s="4"/>
      <c r="N1400" s="5" t="s">
        <v>1741</v>
      </c>
      <c r="O1400" s="4">
        <v>14803094.25</v>
      </c>
      <c r="P1400" s="4">
        <v>5802269.9699999997</v>
      </c>
      <c r="Q1400" s="4">
        <v>15195178.99</v>
      </c>
      <c r="R1400" s="4"/>
      <c r="S1400" s="4"/>
    </row>
    <row r="1401" spans="1:19" hidden="1" x14ac:dyDescent="0.25">
      <c r="A1401" s="31" t="s">
        <v>125</v>
      </c>
      <c r="B1401" s="6" t="s">
        <v>299</v>
      </c>
      <c r="C1401" s="4">
        <f t="shared" si="129"/>
        <v>26761990.649999999</v>
      </c>
      <c r="D1401" s="4">
        <f t="shared" si="130"/>
        <v>560707.47</v>
      </c>
      <c r="E1401" s="4"/>
      <c r="F1401" s="4"/>
      <c r="G1401" s="4"/>
      <c r="H1401" s="4"/>
      <c r="I1401" s="4"/>
      <c r="J1401" s="4">
        <v>2226021.4299999997</v>
      </c>
      <c r="K1401" s="4"/>
      <c r="L1401" s="1"/>
      <c r="M1401" s="4"/>
      <c r="N1401" s="5" t="s">
        <v>1740</v>
      </c>
      <c r="O1401" s="4">
        <v>11467197.560000001</v>
      </c>
      <c r="P1401" s="4"/>
      <c r="Q1401" s="4">
        <v>12508064.189999999</v>
      </c>
      <c r="R1401" s="4"/>
      <c r="S1401" s="4"/>
    </row>
    <row r="1402" spans="1:19" hidden="1" x14ac:dyDescent="0.25">
      <c r="A1402" s="31" t="s">
        <v>127</v>
      </c>
      <c r="B1402" s="6" t="s">
        <v>301</v>
      </c>
      <c r="C1402" s="4">
        <f t="shared" si="129"/>
        <v>23751795.550000001</v>
      </c>
      <c r="D1402" s="4">
        <f t="shared" si="130"/>
        <v>497638.96</v>
      </c>
      <c r="E1402" s="4"/>
      <c r="F1402" s="4">
        <v>2455273.9899999998</v>
      </c>
      <c r="G1402" s="4">
        <v>5171075.5599999996</v>
      </c>
      <c r="H1402" s="4">
        <v>3398588.93</v>
      </c>
      <c r="I1402" s="4">
        <v>1332982.44</v>
      </c>
      <c r="J1402" s="4">
        <v>1942700.56</v>
      </c>
      <c r="K1402" s="4"/>
      <c r="L1402" s="1"/>
      <c r="M1402" s="4"/>
      <c r="N1402" s="5" t="s">
        <v>1741</v>
      </c>
      <c r="O1402" s="4">
        <v>8953535.1099999994</v>
      </c>
      <c r="P1402" s="4"/>
      <c r="Q1402" s="4"/>
      <c r="R1402" s="4"/>
      <c r="S1402" s="4"/>
    </row>
    <row r="1403" spans="1:19" hidden="1" x14ac:dyDescent="0.25">
      <c r="A1403" s="31" t="s">
        <v>129</v>
      </c>
      <c r="B1403" s="6" t="s">
        <v>303</v>
      </c>
      <c r="C1403" s="4">
        <f t="shared" si="129"/>
        <v>36538056.710000001</v>
      </c>
      <c r="D1403" s="4">
        <f t="shared" si="130"/>
        <v>765532.03</v>
      </c>
      <c r="E1403" s="4"/>
      <c r="F1403" s="4">
        <v>3484823.84</v>
      </c>
      <c r="G1403" s="4">
        <v>7339420.1299999999</v>
      </c>
      <c r="H1403" s="4">
        <v>4823691.2699999996</v>
      </c>
      <c r="I1403" s="4">
        <v>1891931</v>
      </c>
      <c r="J1403" s="4"/>
      <c r="K1403" s="4"/>
      <c r="L1403" s="1"/>
      <c r="M1403" s="4"/>
      <c r="N1403" s="5" t="s">
        <v>1741</v>
      </c>
      <c r="O1403" s="4">
        <v>13098519.32</v>
      </c>
      <c r="P1403" s="4">
        <v>5134139.12</v>
      </c>
      <c r="Q1403" s="4"/>
      <c r="R1403" s="4"/>
      <c r="S1403" s="4"/>
    </row>
    <row r="1404" spans="1:19" hidden="1" x14ac:dyDescent="0.25">
      <c r="A1404" s="31" t="s">
        <v>131</v>
      </c>
      <c r="B1404" s="6" t="s">
        <v>305</v>
      </c>
      <c r="C1404" s="4">
        <f t="shared" si="129"/>
        <v>34416133.460000001</v>
      </c>
      <c r="D1404" s="4">
        <f t="shared" si="130"/>
        <v>721074.27</v>
      </c>
      <c r="E1404" s="4"/>
      <c r="F1404" s="4">
        <v>3512787.44</v>
      </c>
      <c r="G1404" s="4">
        <v>7398314.5300000003</v>
      </c>
      <c r="H1404" s="4">
        <v>4862398.47</v>
      </c>
      <c r="I1404" s="4">
        <v>1907112.6</v>
      </c>
      <c r="J1404" s="4">
        <v>2779443</v>
      </c>
      <c r="K1404" s="4"/>
      <c r="L1404" s="1"/>
      <c r="M1404" s="4"/>
      <c r="N1404" s="5" t="s">
        <v>1741</v>
      </c>
      <c r="O1404" s="4">
        <v>13235003.15</v>
      </c>
      <c r="P1404" s="4"/>
      <c r="Q1404" s="4"/>
      <c r="R1404" s="4"/>
      <c r="S1404" s="4"/>
    </row>
    <row r="1405" spans="1:19" hidden="1" x14ac:dyDescent="0.25">
      <c r="A1405" s="31" t="s">
        <v>133</v>
      </c>
      <c r="B1405" s="6" t="s">
        <v>307</v>
      </c>
      <c r="C1405" s="4">
        <f t="shared" si="129"/>
        <v>23557094.649999999</v>
      </c>
      <c r="D1405" s="4">
        <f t="shared" si="130"/>
        <v>493559.65</v>
      </c>
      <c r="E1405" s="4"/>
      <c r="F1405" s="4">
        <v>3551586.9299999997</v>
      </c>
      <c r="G1405" s="4">
        <v>7480030.5099999998</v>
      </c>
      <c r="H1405" s="4">
        <v>4916104.71</v>
      </c>
      <c r="I1405" s="4">
        <v>1928177.07</v>
      </c>
      <c r="J1405" s="4"/>
      <c r="K1405" s="4"/>
      <c r="L1405" s="1"/>
      <c r="M1405" s="4"/>
      <c r="N1405" s="5"/>
      <c r="O1405" s="4"/>
      <c r="P1405" s="4">
        <v>5187635.7799999993</v>
      </c>
      <c r="Q1405" s="4"/>
      <c r="R1405" s="4"/>
      <c r="S1405" s="4"/>
    </row>
    <row r="1406" spans="1:19" hidden="1" x14ac:dyDescent="0.25">
      <c r="A1406" s="31" t="s">
        <v>135</v>
      </c>
      <c r="B1406" s="6" t="s">
        <v>309</v>
      </c>
      <c r="C1406" s="4">
        <f t="shared" si="129"/>
        <v>11001864.699999999</v>
      </c>
      <c r="D1406" s="4">
        <f t="shared" si="130"/>
        <v>230507.06</v>
      </c>
      <c r="E1406" s="4"/>
      <c r="F1406" s="4">
        <v>4394479.74</v>
      </c>
      <c r="G1406" s="4"/>
      <c r="H1406" s="4"/>
      <c r="I1406" s="4"/>
      <c r="J1406" s="4"/>
      <c r="K1406" s="4"/>
      <c r="L1406" s="1"/>
      <c r="M1406" s="4"/>
      <c r="N1406" s="5"/>
      <c r="O1406" s="4"/>
      <c r="P1406" s="4">
        <v>6376877.8999999994</v>
      </c>
      <c r="Q1406" s="4"/>
      <c r="R1406" s="4"/>
      <c r="S1406" s="4"/>
    </row>
    <row r="1407" spans="1:19" hidden="1" x14ac:dyDescent="0.25">
      <c r="A1407" s="31" t="s">
        <v>137</v>
      </c>
      <c r="B1407" s="6" t="s">
        <v>311</v>
      </c>
      <c r="C1407" s="4">
        <f t="shared" si="129"/>
        <v>13784428.15</v>
      </c>
      <c r="D1407" s="4">
        <f t="shared" si="130"/>
        <v>288806.31</v>
      </c>
      <c r="E1407" s="4"/>
      <c r="F1407" s="4"/>
      <c r="G1407" s="4">
        <v>5891501.3099999996</v>
      </c>
      <c r="H1407" s="4">
        <v>3872074.76</v>
      </c>
      <c r="I1407" s="4">
        <v>1518691.36</v>
      </c>
      <c r="J1407" s="4">
        <v>2213354.4099999997</v>
      </c>
      <c r="K1407" s="4"/>
      <c r="L1407" s="1"/>
      <c r="M1407" s="4"/>
      <c r="N1407" s="5"/>
      <c r="O1407" s="4"/>
      <c r="P1407" s="4"/>
      <c r="Q1407" s="4"/>
      <c r="R1407" s="4"/>
      <c r="S1407" s="4"/>
    </row>
    <row r="1408" spans="1:19" hidden="1" x14ac:dyDescent="0.25">
      <c r="A1408" s="31" t="s">
        <v>139</v>
      </c>
      <c r="B1408" s="6" t="s">
        <v>335</v>
      </c>
      <c r="C1408" s="4">
        <f t="shared" si="129"/>
        <v>3947058.22</v>
      </c>
      <c r="D1408" s="4">
        <f t="shared" si="130"/>
        <v>82697.33</v>
      </c>
      <c r="E1408" s="4"/>
      <c r="F1408" s="4"/>
      <c r="G1408" s="4">
        <v>1661860.38</v>
      </c>
      <c r="H1408" s="4">
        <v>1096705.8800000001</v>
      </c>
      <c r="I1408" s="4">
        <v>478889.95</v>
      </c>
      <c r="J1408" s="4">
        <v>626904.68000000005</v>
      </c>
      <c r="K1408" s="4"/>
      <c r="L1408" s="1"/>
      <c r="M1408" s="4"/>
      <c r="N1408" s="5"/>
      <c r="O1408" s="4"/>
      <c r="P1408" s="4"/>
      <c r="Q1408" s="4"/>
      <c r="R1408" s="4"/>
      <c r="S1408" s="4"/>
    </row>
    <row r="1409" spans="1:19" hidden="1" x14ac:dyDescent="0.25">
      <c r="A1409" s="31" t="s">
        <v>141</v>
      </c>
      <c r="B1409" s="6" t="s">
        <v>337</v>
      </c>
      <c r="C1409" s="4">
        <f t="shared" si="129"/>
        <v>5487916.6699999999</v>
      </c>
      <c r="D1409" s="4">
        <f t="shared" si="130"/>
        <v>114980.83</v>
      </c>
      <c r="E1409" s="4"/>
      <c r="F1409" s="4">
        <v>1067026.48</v>
      </c>
      <c r="G1409" s="4">
        <v>1851747.39</v>
      </c>
      <c r="H1409" s="4">
        <v>1222017.3600000001</v>
      </c>
      <c r="I1409" s="4">
        <v>533608.73</v>
      </c>
      <c r="J1409" s="4">
        <v>698535.88</v>
      </c>
      <c r="K1409" s="4"/>
      <c r="L1409" s="1"/>
      <c r="M1409" s="4"/>
      <c r="N1409" s="5"/>
      <c r="O1409" s="4"/>
      <c r="P1409" s="4"/>
      <c r="Q1409" s="4"/>
      <c r="R1409" s="4"/>
      <c r="S1409" s="4"/>
    </row>
    <row r="1410" spans="1:19" hidden="1" x14ac:dyDescent="0.25">
      <c r="A1410" s="31" t="s">
        <v>143</v>
      </c>
      <c r="B1410" s="6" t="s">
        <v>339</v>
      </c>
      <c r="C1410" s="4">
        <f t="shared" si="129"/>
        <v>2290115.7200000002</v>
      </c>
      <c r="D1410" s="4">
        <f t="shared" si="130"/>
        <v>47981.670000000006</v>
      </c>
      <c r="E1410" s="4"/>
      <c r="F1410" s="4"/>
      <c r="G1410" s="4">
        <v>1628001.85</v>
      </c>
      <c r="H1410" s="4"/>
      <c r="I1410" s="4"/>
      <c r="J1410" s="4">
        <v>614132.19999999995</v>
      </c>
      <c r="K1410" s="4"/>
      <c r="L1410" s="1"/>
      <c r="M1410" s="4"/>
      <c r="N1410" s="5"/>
      <c r="O1410" s="4"/>
      <c r="P1410" s="4"/>
      <c r="Q1410" s="4"/>
      <c r="R1410" s="4"/>
      <c r="S1410" s="4"/>
    </row>
    <row r="1411" spans="1:19" hidden="1" x14ac:dyDescent="0.25">
      <c r="A1411" s="31" t="s">
        <v>145</v>
      </c>
      <c r="B1411" s="6" t="s">
        <v>341</v>
      </c>
      <c r="C1411" s="4">
        <f t="shared" si="129"/>
        <v>9533544.5600000005</v>
      </c>
      <c r="D1411" s="4">
        <f t="shared" si="130"/>
        <v>199743.35</v>
      </c>
      <c r="E1411" s="4"/>
      <c r="F1411" s="4"/>
      <c r="G1411" s="4">
        <v>1884209.69</v>
      </c>
      <c r="H1411" s="4">
        <v>1243440.1000000001</v>
      </c>
      <c r="I1411" s="4">
        <v>542963.23</v>
      </c>
      <c r="J1411" s="4">
        <v>710781.65</v>
      </c>
      <c r="K1411" s="4"/>
      <c r="L1411" s="1"/>
      <c r="M1411" s="4"/>
      <c r="N1411" s="5"/>
      <c r="O1411" s="4"/>
      <c r="P1411" s="4"/>
      <c r="Q1411" s="4">
        <v>4952406.54</v>
      </c>
      <c r="R1411" s="4"/>
      <c r="S1411" s="4"/>
    </row>
    <row r="1412" spans="1:19" hidden="1" x14ac:dyDescent="0.25">
      <c r="A1412" s="31" t="s">
        <v>147</v>
      </c>
      <c r="B1412" s="6" t="s">
        <v>333</v>
      </c>
      <c r="C1412" s="4">
        <f t="shared" si="129"/>
        <v>4938090.55</v>
      </c>
      <c r="D1412" s="4">
        <f t="shared" si="130"/>
        <v>103461.08</v>
      </c>
      <c r="E1412" s="4"/>
      <c r="F1412" s="4">
        <v>960122.7</v>
      </c>
      <c r="G1412" s="4">
        <v>1666223.59</v>
      </c>
      <c r="H1412" s="4">
        <v>1099585.28</v>
      </c>
      <c r="I1412" s="4">
        <v>480147.28</v>
      </c>
      <c r="J1412" s="4">
        <v>628550.62</v>
      </c>
      <c r="K1412" s="4"/>
      <c r="L1412" s="1"/>
      <c r="M1412" s="4"/>
      <c r="N1412" s="5"/>
      <c r="O1412" s="4"/>
      <c r="P1412" s="4"/>
      <c r="Q1412" s="4"/>
      <c r="R1412" s="4"/>
      <c r="S1412" s="4"/>
    </row>
    <row r="1413" spans="1:19" hidden="1" x14ac:dyDescent="0.25">
      <c r="A1413" s="31" t="s">
        <v>149</v>
      </c>
      <c r="B1413" s="6" t="s">
        <v>1780</v>
      </c>
      <c r="C1413" s="4">
        <f t="shared" si="129"/>
        <v>40192819.07</v>
      </c>
      <c r="D1413" s="4">
        <f t="shared" si="130"/>
        <v>810369.64</v>
      </c>
      <c r="E1413" s="4">
        <v>1514709.6</v>
      </c>
      <c r="F1413" s="4">
        <v>1889640.27</v>
      </c>
      <c r="G1413" s="4">
        <v>7959578.1600000001</v>
      </c>
      <c r="H1413" s="4">
        <v>5231278.0800000001</v>
      </c>
      <c r="I1413" s="4">
        <v>2051793.24</v>
      </c>
      <c r="J1413" s="4">
        <v>2990301.88</v>
      </c>
      <c r="K1413" s="4"/>
      <c r="L1413" s="1"/>
      <c r="M1413" s="4"/>
      <c r="N1413" s="5" t="s">
        <v>1740</v>
      </c>
      <c r="O1413" s="4">
        <v>7584975</v>
      </c>
      <c r="P1413" s="4">
        <v>2781441.0399999996</v>
      </c>
      <c r="Q1413" s="4">
        <v>7378732.1600000001</v>
      </c>
      <c r="R1413" s="4"/>
      <c r="S1413" s="4"/>
    </row>
    <row r="1414" spans="1:19" hidden="1" x14ac:dyDescent="0.25">
      <c r="A1414" s="31" t="s">
        <v>151</v>
      </c>
      <c r="B1414" s="6" t="s">
        <v>344</v>
      </c>
      <c r="C1414" s="4">
        <f t="shared" si="129"/>
        <v>37930525.920000002</v>
      </c>
      <c r="D1414" s="4">
        <f t="shared" si="130"/>
        <v>794706.54</v>
      </c>
      <c r="E1414" s="4"/>
      <c r="F1414" s="4">
        <v>2746235.25</v>
      </c>
      <c r="G1414" s="4">
        <v>5783871.79</v>
      </c>
      <c r="H1414" s="4">
        <v>3801337.3499999996</v>
      </c>
      <c r="I1414" s="4">
        <v>1490946.99</v>
      </c>
      <c r="J1414" s="4">
        <v>2172919.5099999998</v>
      </c>
      <c r="K1414" s="4"/>
      <c r="L1414" s="1"/>
      <c r="M1414" s="4"/>
      <c r="N1414" s="5" t="s">
        <v>1740</v>
      </c>
      <c r="O1414" s="4">
        <v>10879459.08</v>
      </c>
      <c r="P1414" s="4"/>
      <c r="Q1414" s="4">
        <v>10261049.41</v>
      </c>
      <c r="R1414" s="4"/>
      <c r="S1414" s="4"/>
    </row>
    <row r="1415" spans="1:19" hidden="1" x14ac:dyDescent="0.25">
      <c r="A1415" s="31" t="s">
        <v>153</v>
      </c>
      <c r="B1415" s="6" t="s">
        <v>362</v>
      </c>
      <c r="C1415" s="4">
        <f t="shared" si="129"/>
        <v>22758897.84</v>
      </c>
      <c r="D1415" s="4">
        <f t="shared" si="130"/>
        <v>476836.13</v>
      </c>
      <c r="E1415" s="4"/>
      <c r="F1415" s="4">
        <v>2246560.5</v>
      </c>
      <c r="G1415" s="4">
        <v>2979723.36</v>
      </c>
      <c r="H1415" s="4">
        <v>1750730.77</v>
      </c>
      <c r="I1415" s="4">
        <v>735514.36</v>
      </c>
      <c r="J1415" s="4">
        <v>1208752.93</v>
      </c>
      <c r="K1415" s="4"/>
      <c r="L1415" s="1"/>
      <c r="M1415" s="4"/>
      <c r="N1415" s="5" t="s">
        <v>1741</v>
      </c>
      <c r="O1415" s="4">
        <v>6525219.79</v>
      </c>
      <c r="P1415" s="4"/>
      <c r="Q1415" s="4">
        <v>6835560</v>
      </c>
      <c r="R1415" s="4"/>
      <c r="S1415" s="4"/>
    </row>
    <row r="1416" spans="1:19" hidden="1" x14ac:dyDescent="0.25">
      <c r="A1416" s="31" t="s">
        <v>155</v>
      </c>
      <c r="B1416" s="6" t="s">
        <v>293</v>
      </c>
      <c r="C1416" s="4">
        <f t="shared" si="129"/>
        <v>1778647.77</v>
      </c>
      <c r="D1416" s="4">
        <f t="shared" si="130"/>
        <v>37265.58</v>
      </c>
      <c r="E1416" s="4"/>
      <c r="F1416" s="4"/>
      <c r="G1416" s="4"/>
      <c r="H1416" s="4"/>
      <c r="I1416" s="4"/>
      <c r="J1416" s="4"/>
      <c r="K1416" s="4">
        <v>1741382.19</v>
      </c>
      <c r="L1416" s="1"/>
      <c r="M1416" s="4"/>
      <c r="N1416" s="5"/>
      <c r="O1416" s="4"/>
      <c r="P1416" s="4"/>
      <c r="Q1416" s="4"/>
      <c r="R1416" s="4"/>
      <c r="S1416" s="4"/>
    </row>
    <row r="1417" spans="1:19" hidden="1" x14ac:dyDescent="0.25">
      <c r="A1417" s="31" t="s">
        <v>157</v>
      </c>
      <c r="B1417" s="6" t="s">
        <v>295</v>
      </c>
      <c r="C1417" s="4">
        <f t="shared" si="129"/>
        <v>2219191.96</v>
      </c>
      <c r="D1417" s="4">
        <f t="shared" si="130"/>
        <v>46495.700000000004</v>
      </c>
      <c r="E1417" s="4"/>
      <c r="F1417" s="4"/>
      <c r="G1417" s="4"/>
      <c r="H1417" s="4"/>
      <c r="I1417" s="4"/>
      <c r="J1417" s="4"/>
      <c r="K1417" s="4">
        <v>2172696.2599999998</v>
      </c>
      <c r="L1417" s="1"/>
      <c r="M1417" s="4"/>
      <c r="N1417" s="5"/>
      <c r="O1417" s="4"/>
      <c r="P1417" s="4"/>
      <c r="Q1417" s="4"/>
      <c r="R1417" s="4"/>
      <c r="S1417" s="4"/>
    </row>
    <row r="1418" spans="1:19" hidden="1" x14ac:dyDescent="0.25">
      <c r="A1418" s="31" t="s">
        <v>159</v>
      </c>
      <c r="B1418" s="6" t="s">
        <v>291</v>
      </c>
      <c r="C1418" s="4">
        <f t="shared" si="129"/>
        <v>1776396.74</v>
      </c>
      <c r="D1418" s="4">
        <f t="shared" si="130"/>
        <v>37218.420000000006</v>
      </c>
      <c r="E1418" s="4"/>
      <c r="F1418" s="4"/>
      <c r="G1418" s="4"/>
      <c r="H1418" s="4"/>
      <c r="I1418" s="4"/>
      <c r="J1418" s="4"/>
      <c r="K1418" s="4">
        <v>1739178.32</v>
      </c>
      <c r="L1418" s="1"/>
      <c r="M1418" s="4"/>
      <c r="N1418" s="5"/>
      <c r="O1418" s="4"/>
      <c r="P1418" s="4"/>
      <c r="Q1418" s="4"/>
      <c r="R1418" s="4"/>
      <c r="S1418" s="4"/>
    </row>
    <row r="1419" spans="1:19" hidden="1" x14ac:dyDescent="0.25">
      <c r="A1419" s="31" t="s">
        <v>161</v>
      </c>
      <c r="B1419" s="6" t="s">
        <v>368</v>
      </c>
      <c r="C1419" s="4">
        <f t="shared" si="129"/>
        <v>2100545.91</v>
      </c>
      <c r="D1419" s="4">
        <f t="shared" si="130"/>
        <v>44009.880000000005</v>
      </c>
      <c r="E1419" s="4"/>
      <c r="F1419" s="4"/>
      <c r="G1419" s="4"/>
      <c r="H1419" s="4"/>
      <c r="I1419" s="4"/>
      <c r="J1419" s="4"/>
      <c r="K1419" s="4">
        <v>2056536.03</v>
      </c>
      <c r="L1419" s="1"/>
      <c r="M1419" s="4"/>
      <c r="N1419" s="5"/>
      <c r="O1419" s="4"/>
      <c r="P1419" s="4"/>
      <c r="Q1419" s="4"/>
      <c r="R1419" s="4"/>
      <c r="S1419" s="4"/>
    </row>
    <row r="1420" spans="1:19" hidden="1" x14ac:dyDescent="0.25">
      <c r="A1420" s="31" t="s">
        <v>163</v>
      </c>
      <c r="B1420" s="6" t="s">
        <v>370</v>
      </c>
      <c r="C1420" s="4">
        <f t="shared" si="129"/>
        <v>1929741.7</v>
      </c>
      <c r="D1420" s="4">
        <f t="shared" si="130"/>
        <v>40431.25</v>
      </c>
      <c r="E1420" s="4"/>
      <c r="F1420" s="4"/>
      <c r="G1420" s="4"/>
      <c r="H1420" s="4"/>
      <c r="I1420" s="4"/>
      <c r="J1420" s="4"/>
      <c r="K1420" s="4">
        <v>1889310.45</v>
      </c>
      <c r="L1420" s="1"/>
      <c r="M1420" s="4"/>
      <c r="N1420" s="5"/>
      <c r="O1420" s="4"/>
      <c r="P1420" s="4"/>
      <c r="Q1420" s="4"/>
      <c r="R1420" s="4"/>
      <c r="S1420" s="4"/>
    </row>
    <row r="1421" spans="1:19" hidden="1" x14ac:dyDescent="0.25">
      <c r="A1421" s="31" t="s">
        <v>165</v>
      </c>
      <c r="B1421" s="6" t="s">
        <v>372</v>
      </c>
      <c r="C1421" s="4">
        <f t="shared" si="129"/>
        <v>1936385</v>
      </c>
      <c r="D1421" s="4">
        <f t="shared" si="130"/>
        <v>40570.44</v>
      </c>
      <c r="E1421" s="4"/>
      <c r="F1421" s="4"/>
      <c r="G1421" s="4"/>
      <c r="H1421" s="4"/>
      <c r="I1421" s="4"/>
      <c r="J1421" s="4"/>
      <c r="K1421" s="4">
        <v>1895814.56</v>
      </c>
      <c r="L1421" s="1"/>
      <c r="M1421" s="4"/>
      <c r="N1421" s="5"/>
      <c r="O1421" s="4"/>
      <c r="P1421" s="4"/>
      <c r="Q1421" s="4"/>
      <c r="R1421" s="4"/>
      <c r="S1421" s="4"/>
    </row>
    <row r="1422" spans="1:19" hidden="1" x14ac:dyDescent="0.25">
      <c r="A1422" s="31" t="s">
        <v>167</v>
      </c>
      <c r="B1422" s="6" t="s">
        <v>376</v>
      </c>
      <c r="C1422" s="4">
        <f t="shared" si="129"/>
        <v>20464455.34</v>
      </c>
      <c r="D1422" s="4">
        <f t="shared" si="130"/>
        <v>428763.8</v>
      </c>
      <c r="E1422" s="4"/>
      <c r="F1422" s="4">
        <v>2750569.61</v>
      </c>
      <c r="G1422" s="4">
        <v>5793000.4199999999</v>
      </c>
      <c r="H1422" s="4">
        <v>3807336.96</v>
      </c>
      <c r="I1422" s="4">
        <v>1493300.13</v>
      </c>
      <c r="J1422" s="4">
        <v>2176349.0099999998</v>
      </c>
      <c r="K1422" s="4"/>
      <c r="L1422" s="1"/>
      <c r="M1422" s="4"/>
      <c r="N1422" s="5"/>
      <c r="O1422" s="4"/>
      <c r="P1422" s="4">
        <v>4015135.41</v>
      </c>
      <c r="Q1422" s="4"/>
      <c r="R1422" s="4"/>
      <c r="S1422" s="4"/>
    </row>
    <row r="1423" spans="1:19" hidden="1" x14ac:dyDescent="0.25">
      <c r="A1423" s="31" t="s">
        <v>169</v>
      </c>
      <c r="B1423" s="6" t="s">
        <v>374</v>
      </c>
      <c r="C1423" s="4">
        <f t="shared" si="129"/>
        <v>13146087.93</v>
      </c>
      <c r="D1423" s="4">
        <f t="shared" si="130"/>
        <v>275432.04000000004</v>
      </c>
      <c r="E1423" s="4"/>
      <c r="F1423" s="4"/>
      <c r="G1423" s="4">
        <v>5618673</v>
      </c>
      <c r="H1423" s="4">
        <v>3692763.65</v>
      </c>
      <c r="I1423" s="4">
        <v>1448362.6</v>
      </c>
      <c r="J1423" s="4">
        <v>2110856.6399999997</v>
      </c>
      <c r="K1423" s="4"/>
      <c r="L1423" s="1"/>
      <c r="M1423" s="4"/>
      <c r="N1423" s="5"/>
      <c r="O1423" s="4"/>
      <c r="P1423" s="4"/>
      <c r="Q1423" s="4"/>
      <c r="R1423" s="4"/>
      <c r="S1423" s="4"/>
    </row>
    <row r="1424" spans="1:19" hidden="1" x14ac:dyDescent="0.25">
      <c r="A1424" s="31" t="s">
        <v>171</v>
      </c>
      <c r="B1424" s="6" t="s">
        <v>380</v>
      </c>
      <c r="C1424" s="4">
        <f t="shared" si="129"/>
        <v>8066703.0199999996</v>
      </c>
      <c r="D1424" s="4">
        <f t="shared" si="130"/>
        <v>169010.62</v>
      </c>
      <c r="E1424" s="4"/>
      <c r="F1424" s="4">
        <v>1355954.97</v>
      </c>
      <c r="G1424" s="4">
        <v>2855789.46</v>
      </c>
      <c r="H1424" s="4">
        <v>1876912.13</v>
      </c>
      <c r="I1424" s="4">
        <v>736155.79</v>
      </c>
      <c r="J1424" s="4">
        <v>1072880.05</v>
      </c>
      <c r="K1424" s="4"/>
      <c r="L1424" s="1"/>
      <c r="M1424" s="4"/>
      <c r="N1424" s="5"/>
      <c r="O1424" s="4"/>
      <c r="P1424" s="4"/>
      <c r="Q1424" s="4"/>
      <c r="R1424" s="4"/>
      <c r="S1424" s="4"/>
    </row>
    <row r="1425" spans="1:19" hidden="1" x14ac:dyDescent="0.25">
      <c r="A1425" s="31" t="s">
        <v>1765</v>
      </c>
      <c r="B1425" s="6" t="s">
        <v>382</v>
      </c>
      <c r="C1425" s="4">
        <f t="shared" ref="C1425:C1441" si="131">ROUNDUP(SUM(D1425+E1425+F1425+G1425+H1425+I1425+J1425+K1425+M1425+O1425+P1425+Q1425+R1425+S1425),2)</f>
        <v>24380086.379999999</v>
      </c>
      <c r="D1425" s="4">
        <f t="shared" ref="D1425:D1441" si="132">ROUNDUP(SUM(F1425+G1425+H1425+I1425+J1425+K1425+M1425+O1425+P1425+Q1425+R1425+S1425)*0.0214,2)</f>
        <v>510802.68</v>
      </c>
      <c r="E1425" s="4"/>
      <c r="F1425" s="4">
        <v>2479392.5999999996</v>
      </c>
      <c r="G1425" s="4">
        <v>5221871.9800000004</v>
      </c>
      <c r="H1425" s="4">
        <v>3431973.89</v>
      </c>
      <c r="I1425" s="4">
        <v>1346076.57</v>
      </c>
      <c r="J1425" s="4">
        <v>1961784.06</v>
      </c>
      <c r="K1425" s="4"/>
      <c r="L1425" s="1"/>
      <c r="M1425" s="4"/>
      <c r="N1425" s="5" t="s">
        <v>1741</v>
      </c>
      <c r="O1425" s="4">
        <v>9428184.5999999996</v>
      </c>
      <c r="P1425" s="4"/>
      <c r="Q1425" s="4"/>
      <c r="R1425" s="4"/>
      <c r="S1425" s="4"/>
    </row>
    <row r="1426" spans="1:19" hidden="1" x14ac:dyDescent="0.25">
      <c r="A1426" s="31" t="s">
        <v>1766</v>
      </c>
      <c r="B1426" s="6" t="s">
        <v>384</v>
      </c>
      <c r="C1426" s="4">
        <f t="shared" si="131"/>
        <v>5499798.6900000004</v>
      </c>
      <c r="D1426" s="4">
        <f t="shared" si="132"/>
        <v>115229.78</v>
      </c>
      <c r="E1426" s="4"/>
      <c r="F1426" s="4"/>
      <c r="G1426" s="4"/>
      <c r="H1426" s="4">
        <v>3867623.4299999997</v>
      </c>
      <c r="I1426" s="4">
        <v>1516945.48</v>
      </c>
      <c r="J1426" s="4"/>
      <c r="K1426" s="4"/>
      <c r="L1426" s="1"/>
      <c r="M1426" s="4"/>
      <c r="N1426" s="5"/>
      <c r="O1426" s="4"/>
      <c r="P1426" s="4"/>
      <c r="Q1426" s="4"/>
      <c r="R1426" s="4"/>
      <c r="S1426" s="4"/>
    </row>
    <row r="1427" spans="1:19" hidden="1" x14ac:dyDescent="0.25">
      <c r="A1427" s="31" t="s">
        <v>173</v>
      </c>
      <c r="B1427" s="6" t="s">
        <v>386</v>
      </c>
      <c r="C1427" s="4">
        <f t="shared" si="131"/>
        <v>1495056.18</v>
      </c>
      <c r="D1427" s="4">
        <f t="shared" si="132"/>
        <v>31323.879999999997</v>
      </c>
      <c r="E1427" s="4"/>
      <c r="F1427" s="4"/>
      <c r="G1427" s="4"/>
      <c r="H1427" s="4"/>
      <c r="I1427" s="4"/>
      <c r="J1427" s="4">
        <v>1463732.3</v>
      </c>
      <c r="K1427" s="4"/>
      <c r="L1427" s="1"/>
      <c r="M1427" s="4"/>
      <c r="N1427" s="5"/>
      <c r="O1427" s="4"/>
      <c r="P1427" s="4"/>
      <c r="Q1427" s="4"/>
      <c r="R1427" s="4"/>
      <c r="S1427" s="4"/>
    </row>
    <row r="1428" spans="1:19" hidden="1" x14ac:dyDescent="0.25">
      <c r="A1428" s="31" t="s">
        <v>175</v>
      </c>
      <c r="B1428" s="6" t="s">
        <v>388</v>
      </c>
      <c r="C1428" s="4">
        <f t="shared" si="131"/>
        <v>25199763.800000001</v>
      </c>
      <c r="D1428" s="4">
        <f t="shared" si="132"/>
        <v>527976.26</v>
      </c>
      <c r="E1428" s="4"/>
      <c r="F1428" s="4"/>
      <c r="G1428" s="4"/>
      <c r="H1428" s="4">
        <v>2557675.0099999998</v>
      </c>
      <c r="I1428" s="4">
        <v>1003162.18</v>
      </c>
      <c r="J1428" s="4"/>
      <c r="K1428" s="4"/>
      <c r="L1428" s="1"/>
      <c r="M1428" s="4"/>
      <c r="N1428" s="5" t="s">
        <v>1741</v>
      </c>
      <c r="O1428" s="4">
        <v>20806418.620000001</v>
      </c>
      <c r="P1428" s="4"/>
      <c r="Q1428" s="4">
        <v>304531.73</v>
      </c>
      <c r="R1428" s="4"/>
      <c r="S1428" s="4"/>
    </row>
    <row r="1429" spans="1:19" hidden="1" x14ac:dyDescent="0.25">
      <c r="A1429" s="31" t="s">
        <v>177</v>
      </c>
      <c r="B1429" s="6" t="s">
        <v>390</v>
      </c>
      <c r="C1429" s="4">
        <f t="shared" si="131"/>
        <v>2609228.65</v>
      </c>
      <c r="D1429" s="4">
        <f t="shared" si="132"/>
        <v>54667.61</v>
      </c>
      <c r="E1429" s="4"/>
      <c r="F1429" s="4"/>
      <c r="G1429" s="4">
        <v>2554561.04</v>
      </c>
      <c r="H1429" s="4"/>
      <c r="I1429" s="4"/>
      <c r="J1429" s="4"/>
      <c r="K1429" s="4"/>
      <c r="L1429" s="1"/>
      <c r="M1429" s="4"/>
      <c r="N1429" s="5"/>
      <c r="O1429" s="4"/>
      <c r="P1429" s="4"/>
      <c r="Q1429" s="4"/>
      <c r="R1429" s="4"/>
      <c r="S1429" s="4"/>
    </row>
    <row r="1430" spans="1:19" hidden="1" x14ac:dyDescent="0.25">
      <c r="A1430" s="31" t="s">
        <v>179</v>
      </c>
      <c r="B1430" s="6" t="s">
        <v>422</v>
      </c>
      <c r="C1430" s="4">
        <f t="shared" si="131"/>
        <v>17300129.210000001</v>
      </c>
      <c r="D1430" s="4">
        <f t="shared" si="132"/>
        <v>362466</v>
      </c>
      <c r="E1430" s="4"/>
      <c r="F1430" s="4"/>
      <c r="G1430" s="4"/>
      <c r="H1430" s="4"/>
      <c r="I1430" s="4"/>
      <c r="J1430" s="4">
        <v>1915319.88</v>
      </c>
      <c r="K1430" s="4"/>
      <c r="L1430" s="1"/>
      <c r="M1430" s="4"/>
      <c r="N1430" s="5" t="s">
        <v>1741</v>
      </c>
      <c r="O1430" s="4">
        <v>9086876.8599999994</v>
      </c>
      <c r="P1430" s="4"/>
      <c r="Q1430" s="4">
        <v>5935466.4699999997</v>
      </c>
      <c r="R1430" s="4"/>
      <c r="S1430" s="4"/>
    </row>
    <row r="1431" spans="1:19" hidden="1" x14ac:dyDescent="0.25">
      <c r="A1431" s="31" t="s">
        <v>181</v>
      </c>
      <c r="B1431" s="6" t="s">
        <v>404</v>
      </c>
      <c r="C1431" s="4">
        <f t="shared" si="131"/>
        <v>14687551.5</v>
      </c>
      <c r="D1431" s="4">
        <f t="shared" si="132"/>
        <v>307728.22000000003</v>
      </c>
      <c r="E1431" s="4"/>
      <c r="F1431" s="4">
        <v>2794332.6399999997</v>
      </c>
      <c r="G1431" s="4"/>
      <c r="H1431" s="4">
        <v>3867913.73</v>
      </c>
      <c r="I1431" s="4">
        <v>1517059.34</v>
      </c>
      <c r="J1431" s="4">
        <v>2210975.88</v>
      </c>
      <c r="K1431" s="4"/>
      <c r="L1431" s="1"/>
      <c r="M1431" s="4"/>
      <c r="N1431" s="5"/>
      <c r="O1431" s="4"/>
      <c r="P1431" s="4">
        <v>3989541.69</v>
      </c>
      <c r="Q1431" s="4"/>
      <c r="R1431" s="4"/>
      <c r="S1431" s="4"/>
    </row>
    <row r="1432" spans="1:19" hidden="1" x14ac:dyDescent="0.25">
      <c r="A1432" s="31" t="s">
        <v>183</v>
      </c>
      <c r="B1432" s="6" t="s">
        <v>428</v>
      </c>
      <c r="C1432" s="4">
        <f t="shared" si="131"/>
        <v>18279350.960000001</v>
      </c>
      <c r="D1432" s="4">
        <f t="shared" si="132"/>
        <v>382982.29000000004</v>
      </c>
      <c r="E1432" s="4"/>
      <c r="F1432" s="4">
        <v>1820640.09</v>
      </c>
      <c r="G1432" s="4"/>
      <c r="H1432" s="4"/>
      <c r="I1432" s="4"/>
      <c r="J1432" s="4">
        <v>1440555.53</v>
      </c>
      <c r="K1432" s="4"/>
      <c r="L1432" s="1"/>
      <c r="M1432" s="4"/>
      <c r="N1432" s="5" t="s">
        <v>1741</v>
      </c>
      <c r="O1432" s="4">
        <v>6653340.8499999996</v>
      </c>
      <c r="P1432" s="4"/>
      <c r="Q1432" s="4">
        <v>7981832.2000000002</v>
      </c>
      <c r="R1432" s="4"/>
      <c r="S1432" s="4"/>
    </row>
    <row r="1433" spans="1:19" hidden="1" x14ac:dyDescent="0.25">
      <c r="A1433" s="31" t="s">
        <v>185</v>
      </c>
      <c r="B1433" s="6" t="s">
        <v>432</v>
      </c>
      <c r="C1433" s="4">
        <f t="shared" si="131"/>
        <v>32068258.329999998</v>
      </c>
      <c r="D1433" s="4">
        <f t="shared" si="132"/>
        <v>671882.45</v>
      </c>
      <c r="E1433" s="4"/>
      <c r="F1433" s="4">
        <v>2726590.82</v>
      </c>
      <c r="G1433" s="4"/>
      <c r="H1433" s="4">
        <v>3774145.54</v>
      </c>
      <c r="I1433" s="4">
        <v>1480281.91</v>
      </c>
      <c r="J1433" s="4">
        <v>2157376.13</v>
      </c>
      <c r="K1433" s="4"/>
      <c r="L1433" s="1"/>
      <c r="M1433" s="4"/>
      <c r="N1433" s="5" t="s">
        <v>1741</v>
      </c>
      <c r="O1433" s="4">
        <v>9885749.0700000003</v>
      </c>
      <c r="P1433" s="4"/>
      <c r="Q1433" s="4">
        <v>11372232.41</v>
      </c>
      <c r="R1433" s="4"/>
      <c r="S1433" s="4"/>
    </row>
    <row r="1434" spans="1:19" hidden="1" x14ac:dyDescent="0.25">
      <c r="A1434" s="31" t="s">
        <v>187</v>
      </c>
      <c r="B1434" s="6" t="s">
        <v>406</v>
      </c>
      <c r="C1434" s="4">
        <f t="shared" si="131"/>
        <v>5063946.79</v>
      </c>
      <c r="D1434" s="4">
        <f t="shared" si="132"/>
        <v>106097.97</v>
      </c>
      <c r="E1434" s="4"/>
      <c r="F1434" s="4">
        <v>2767837.13</v>
      </c>
      <c r="G1434" s="4"/>
      <c r="H1434" s="4"/>
      <c r="I1434" s="4"/>
      <c r="J1434" s="4">
        <v>2190011.69</v>
      </c>
      <c r="K1434" s="4"/>
      <c r="L1434" s="1"/>
      <c r="M1434" s="4"/>
      <c r="N1434" s="5"/>
      <c r="O1434" s="4"/>
      <c r="P1434" s="4"/>
      <c r="Q1434" s="4"/>
      <c r="R1434" s="4"/>
      <c r="S1434" s="4"/>
    </row>
    <row r="1435" spans="1:19" hidden="1" x14ac:dyDescent="0.25">
      <c r="A1435" s="31" t="s">
        <v>189</v>
      </c>
      <c r="B1435" s="6" t="s">
        <v>408</v>
      </c>
      <c r="C1435" s="4">
        <f t="shared" si="131"/>
        <v>20583471.48</v>
      </c>
      <c r="D1435" s="4">
        <f t="shared" si="132"/>
        <v>431257.39</v>
      </c>
      <c r="E1435" s="4"/>
      <c r="F1435" s="4"/>
      <c r="G1435" s="4"/>
      <c r="H1435" s="4">
        <v>3796015.11</v>
      </c>
      <c r="I1435" s="4">
        <v>1488859.52</v>
      </c>
      <c r="J1435" s="4">
        <v>2169877.21</v>
      </c>
      <c r="K1435" s="4"/>
      <c r="L1435" s="1"/>
      <c r="M1435" s="4"/>
      <c r="N1435" s="5"/>
      <c r="O1435" s="4"/>
      <c r="P1435" s="4"/>
      <c r="Q1435" s="4">
        <v>12697462.25</v>
      </c>
      <c r="R1435" s="4"/>
      <c r="S1435" s="4"/>
    </row>
    <row r="1436" spans="1:19" hidden="1" x14ac:dyDescent="0.25">
      <c r="A1436" s="31" t="s">
        <v>191</v>
      </c>
      <c r="B1436" s="6" t="s">
        <v>410</v>
      </c>
      <c r="C1436" s="4">
        <f t="shared" si="131"/>
        <v>18776801.079999998</v>
      </c>
      <c r="D1436" s="4">
        <f t="shared" si="132"/>
        <v>393404.69</v>
      </c>
      <c r="E1436" s="4"/>
      <c r="F1436" s="4">
        <v>2478763.42</v>
      </c>
      <c r="G1436" s="4"/>
      <c r="H1436" s="4">
        <v>3431102.98</v>
      </c>
      <c r="I1436" s="4">
        <v>1345734.98</v>
      </c>
      <c r="J1436" s="4">
        <v>1961286.23</v>
      </c>
      <c r="K1436" s="4"/>
      <c r="L1436" s="1"/>
      <c r="M1436" s="4"/>
      <c r="N1436" s="5" t="s">
        <v>1741</v>
      </c>
      <c r="O1436" s="4">
        <v>9166508.7799999993</v>
      </c>
      <c r="P1436" s="4"/>
      <c r="Q1436" s="4"/>
      <c r="R1436" s="4"/>
      <c r="S1436" s="4"/>
    </row>
    <row r="1437" spans="1:19" hidden="1" x14ac:dyDescent="0.25">
      <c r="A1437" s="31" t="s">
        <v>193</v>
      </c>
      <c r="B1437" s="6" t="s">
        <v>400</v>
      </c>
      <c r="C1437" s="4">
        <f t="shared" si="131"/>
        <v>26997837.879999999</v>
      </c>
      <c r="D1437" s="4">
        <f t="shared" si="132"/>
        <v>565648.85</v>
      </c>
      <c r="E1437" s="4"/>
      <c r="F1437" s="4">
        <v>3577732.9</v>
      </c>
      <c r="G1437" s="4"/>
      <c r="H1437" s="4">
        <v>4952295.9399999995</v>
      </c>
      <c r="I1437" s="4">
        <v>1942371.8599999999</v>
      </c>
      <c r="J1437" s="4">
        <v>2830830.17</v>
      </c>
      <c r="K1437" s="4"/>
      <c r="L1437" s="1"/>
      <c r="M1437" s="4"/>
      <c r="N1437" s="5" t="s">
        <v>1741</v>
      </c>
      <c r="O1437" s="4">
        <v>13128958.16</v>
      </c>
      <c r="P1437" s="4"/>
      <c r="Q1437" s="4"/>
      <c r="R1437" s="4"/>
      <c r="S1437" s="4"/>
    </row>
    <row r="1438" spans="1:19" hidden="1" x14ac:dyDescent="0.25">
      <c r="A1438" s="31" t="s">
        <v>195</v>
      </c>
      <c r="B1438" s="6" t="s">
        <v>464</v>
      </c>
      <c r="C1438" s="4">
        <f t="shared" si="131"/>
        <v>18788189</v>
      </c>
      <c r="D1438" s="4">
        <f t="shared" si="132"/>
        <v>378808.41000000003</v>
      </c>
      <c r="E1438" s="4">
        <v>708053.1</v>
      </c>
      <c r="F1438" s="4"/>
      <c r="G1438" s="4"/>
      <c r="H1438" s="4"/>
      <c r="I1438" s="4"/>
      <c r="J1438" s="4"/>
      <c r="K1438" s="4"/>
      <c r="L1438" s="1">
        <v>2</v>
      </c>
      <c r="M1438" s="4">
        <v>8020493.4800000004</v>
      </c>
      <c r="N1438" s="5" t="s">
        <v>1741</v>
      </c>
      <c r="O1438" s="4">
        <v>9680834.0099999998</v>
      </c>
      <c r="P1438" s="4"/>
      <c r="Q1438" s="4"/>
      <c r="R1438" s="4"/>
      <c r="S1438" s="4"/>
    </row>
    <row r="1439" spans="1:19" hidden="1" x14ac:dyDescent="0.25">
      <c r="A1439" s="31" t="s">
        <v>197</v>
      </c>
      <c r="B1439" s="6" t="s">
        <v>466</v>
      </c>
      <c r="C1439" s="4">
        <f t="shared" si="131"/>
        <v>1989698.19</v>
      </c>
      <c r="D1439" s="4">
        <f t="shared" si="132"/>
        <v>41687.440000000002</v>
      </c>
      <c r="E1439" s="4"/>
      <c r="F1439" s="4"/>
      <c r="G1439" s="4"/>
      <c r="H1439" s="4"/>
      <c r="I1439" s="4"/>
      <c r="J1439" s="4">
        <v>1948010.75</v>
      </c>
      <c r="K1439" s="4"/>
      <c r="L1439" s="1"/>
      <c r="M1439" s="4"/>
      <c r="N1439" s="5"/>
      <c r="O1439" s="4"/>
      <c r="P1439" s="4"/>
      <c r="Q1439" s="4"/>
      <c r="R1439" s="4"/>
      <c r="S1439" s="4"/>
    </row>
    <row r="1440" spans="1:19" hidden="1" x14ac:dyDescent="0.25">
      <c r="A1440" s="31" t="s">
        <v>199</v>
      </c>
      <c r="B1440" s="6" t="s">
        <v>460</v>
      </c>
      <c r="C1440" s="4">
        <f t="shared" si="131"/>
        <v>41182639.280000001</v>
      </c>
      <c r="D1440" s="4">
        <f t="shared" si="132"/>
        <v>862843.63</v>
      </c>
      <c r="E1440" s="4"/>
      <c r="F1440" s="4"/>
      <c r="G1440" s="4">
        <v>9873498.9299999997</v>
      </c>
      <c r="H1440" s="4">
        <v>6489165.3199999994</v>
      </c>
      <c r="I1440" s="4">
        <v>2545157.29</v>
      </c>
      <c r="J1440" s="4">
        <v>3709335.06</v>
      </c>
      <c r="K1440" s="4"/>
      <c r="L1440" s="1"/>
      <c r="M1440" s="4"/>
      <c r="N1440" s="5" t="s">
        <v>1741</v>
      </c>
      <c r="O1440" s="4">
        <v>17702639.050000001</v>
      </c>
      <c r="P1440" s="4"/>
      <c r="Q1440" s="4"/>
      <c r="R1440" s="4"/>
      <c r="S1440" s="4"/>
    </row>
    <row r="1441" spans="1:19" hidden="1" x14ac:dyDescent="0.25">
      <c r="A1441" s="31" t="s">
        <v>201</v>
      </c>
      <c r="B1441" s="6" t="s">
        <v>470</v>
      </c>
      <c r="C1441" s="4">
        <f t="shared" si="131"/>
        <v>5092597.6399999997</v>
      </c>
      <c r="D1441" s="4">
        <f t="shared" si="132"/>
        <v>106698.25</v>
      </c>
      <c r="E1441" s="4"/>
      <c r="F1441" s="4"/>
      <c r="G1441" s="4">
        <v>2176589.79</v>
      </c>
      <c r="H1441" s="4">
        <v>1430521.35</v>
      </c>
      <c r="I1441" s="4">
        <v>561073.99</v>
      </c>
      <c r="J1441" s="4">
        <v>817714.26</v>
      </c>
      <c r="K1441" s="4"/>
      <c r="L1441" s="1"/>
      <c r="M1441" s="4"/>
      <c r="N1441" s="5"/>
      <c r="O1441" s="4"/>
      <c r="P1441" s="4"/>
      <c r="Q1441" s="4"/>
      <c r="R1441" s="4"/>
      <c r="S1441" s="4"/>
    </row>
    <row r="1442" spans="1:19" ht="15" hidden="1" customHeight="1" x14ac:dyDescent="0.25">
      <c r="A1442" s="50" t="s">
        <v>2055</v>
      </c>
      <c r="B1442" s="51"/>
      <c r="C1442" s="2">
        <f>SUM(C1393:C1441)</f>
        <v>738607571.56000018</v>
      </c>
      <c r="D1442" s="2">
        <f t="shared" ref="D1442:S1442" si="133">SUM(D1393:D1441)</f>
        <v>15415022.590000002</v>
      </c>
      <c r="E1442" s="2">
        <f t="shared" si="133"/>
        <v>2864402.18</v>
      </c>
      <c r="F1442" s="2">
        <f t="shared" si="133"/>
        <v>65713374.250000007</v>
      </c>
      <c r="G1442" s="2">
        <f t="shared" si="133"/>
        <v>103429846.89000003</v>
      </c>
      <c r="H1442" s="2">
        <f t="shared" si="133"/>
        <v>93321852.399999991</v>
      </c>
      <c r="I1442" s="2">
        <f t="shared" si="133"/>
        <v>36858408.090000004</v>
      </c>
      <c r="J1442" s="2">
        <f t="shared" si="133"/>
        <v>53538288.780000001</v>
      </c>
      <c r="K1442" s="2">
        <f t="shared" si="133"/>
        <v>11494917.810000001</v>
      </c>
      <c r="L1442" s="17">
        <f t="shared" si="133"/>
        <v>6</v>
      </c>
      <c r="M1442" s="2">
        <f t="shared" si="133"/>
        <v>24061480.440000001</v>
      </c>
      <c r="N1442" s="2" t="s">
        <v>1742</v>
      </c>
      <c r="O1442" s="2">
        <f t="shared" si="133"/>
        <v>192086513.25999999</v>
      </c>
      <c r="P1442" s="2">
        <f t="shared" si="133"/>
        <v>38540104.25</v>
      </c>
      <c r="Q1442" s="2">
        <f t="shared" si="133"/>
        <v>101283360.61999999</v>
      </c>
      <c r="R1442" s="2">
        <f t="shared" si="133"/>
        <v>0</v>
      </c>
      <c r="S1442" s="2">
        <f t="shared" si="133"/>
        <v>0</v>
      </c>
    </row>
    <row r="1443" spans="1:19" ht="15" hidden="1" customHeight="1" x14ac:dyDescent="0.25">
      <c r="A1443" s="52" t="s">
        <v>1806</v>
      </c>
      <c r="B1443" s="53"/>
      <c r="C1443" s="54"/>
      <c r="D1443" s="2"/>
      <c r="E1443" s="2"/>
      <c r="F1443" s="2"/>
      <c r="G1443" s="2"/>
      <c r="H1443" s="2"/>
      <c r="I1443" s="2"/>
      <c r="J1443" s="2"/>
      <c r="K1443" s="2"/>
      <c r="L1443" s="17"/>
      <c r="M1443" s="2"/>
      <c r="N1443" s="3"/>
      <c r="O1443" s="2"/>
      <c r="P1443" s="2"/>
      <c r="Q1443" s="2"/>
      <c r="R1443" s="2"/>
      <c r="S1443" s="2"/>
    </row>
    <row r="1444" spans="1:19" hidden="1" x14ac:dyDescent="0.25">
      <c r="A1444" s="31" t="s">
        <v>203</v>
      </c>
      <c r="B1444" s="6" t="s">
        <v>472</v>
      </c>
      <c r="C1444" s="4">
        <f t="shared" ref="C1444:C1465" si="134">ROUNDUP(SUM(D1444+E1444+F1444+G1444+H1444+I1444+J1444+K1444+M1444+O1444+P1444+Q1444+R1444+S1444),2)</f>
        <v>8282647.0800000001</v>
      </c>
      <c r="D1444" s="4">
        <f t="shared" ref="D1444:D1465" si="135">ROUNDUP(SUM(F1444+G1444+H1444+I1444+J1444+K1444+M1444+O1444+P1444+Q1444+R1444+S1444)*0.0214,2)</f>
        <v>173535</v>
      </c>
      <c r="E1444" s="4"/>
      <c r="F1444" s="4"/>
      <c r="G1444" s="4">
        <v>4234507.3600000003</v>
      </c>
      <c r="H1444" s="4">
        <v>2783047.6800000002</v>
      </c>
      <c r="I1444" s="4">
        <v>1091557.04</v>
      </c>
      <c r="J1444" s="4"/>
      <c r="K1444" s="4"/>
      <c r="L1444" s="1"/>
      <c r="M1444" s="4"/>
      <c r="N1444" s="5"/>
      <c r="O1444" s="4"/>
      <c r="P1444" s="4"/>
      <c r="Q1444" s="4"/>
      <c r="R1444" s="4"/>
      <c r="S1444" s="4"/>
    </row>
    <row r="1445" spans="1:19" hidden="1" x14ac:dyDescent="0.25">
      <c r="A1445" s="31" t="s">
        <v>205</v>
      </c>
      <c r="B1445" s="6" t="s">
        <v>474</v>
      </c>
      <c r="C1445" s="4">
        <f t="shared" si="134"/>
        <v>1210586.83</v>
      </c>
      <c r="D1445" s="4">
        <f t="shared" si="135"/>
        <v>25363.78</v>
      </c>
      <c r="E1445" s="4"/>
      <c r="F1445" s="4"/>
      <c r="G1445" s="4">
        <v>1185223.05</v>
      </c>
      <c r="H1445" s="4"/>
      <c r="I1445" s="4"/>
      <c r="J1445" s="4"/>
      <c r="K1445" s="4"/>
      <c r="L1445" s="1"/>
      <c r="M1445" s="4"/>
      <c r="N1445" s="5"/>
      <c r="O1445" s="4"/>
      <c r="P1445" s="4"/>
      <c r="Q1445" s="4"/>
      <c r="R1445" s="4"/>
      <c r="S1445" s="4"/>
    </row>
    <row r="1446" spans="1:19" hidden="1" x14ac:dyDescent="0.25">
      <c r="A1446" s="31" t="s">
        <v>207</v>
      </c>
      <c r="B1446" s="6" t="s">
        <v>478</v>
      </c>
      <c r="C1446" s="4">
        <f t="shared" si="134"/>
        <v>611390.37</v>
      </c>
      <c r="D1446" s="4">
        <f t="shared" si="135"/>
        <v>12809.630000000001</v>
      </c>
      <c r="E1446" s="4"/>
      <c r="F1446" s="4">
        <v>598580.74</v>
      </c>
      <c r="G1446" s="4"/>
      <c r="H1446" s="4"/>
      <c r="I1446" s="4"/>
      <c r="J1446" s="4"/>
      <c r="K1446" s="4"/>
      <c r="L1446" s="1"/>
      <c r="M1446" s="4"/>
      <c r="N1446" s="5"/>
      <c r="O1446" s="4"/>
      <c r="P1446" s="4"/>
      <c r="Q1446" s="4"/>
      <c r="R1446" s="4"/>
      <c r="S1446" s="4"/>
    </row>
    <row r="1447" spans="1:19" hidden="1" x14ac:dyDescent="0.25">
      <c r="A1447" s="31" t="s">
        <v>209</v>
      </c>
      <c r="B1447" s="6" t="s">
        <v>482</v>
      </c>
      <c r="C1447" s="4">
        <f t="shared" si="134"/>
        <v>3612570.43</v>
      </c>
      <c r="D1447" s="4">
        <f t="shared" si="135"/>
        <v>75689.259999999995</v>
      </c>
      <c r="E1447" s="4"/>
      <c r="F1447" s="4"/>
      <c r="G1447" s="4">
        <v>1846928.39</v>
      </c>
      <c r="H1447" s="4">
        <v>1213857.8</v>
      </c>
      <c r="I1447" s="4">
        <v>476094.98</v>
      </c>
      <c r="J1447" s="4"/>
      <c r="K1447" s="4"/>
      <c r="L1447" s="1"/>
      <c r="M1447" s="4"/>
      <c r="N1447" s="5"/>
      <c r="O1447" s="4"/>
      <c r="P1447" s="4"/>
      <c r="Q1447" s="4"/>
      <c r="R1447" s="4"/>
      <c r="S1447" s="4"/>
    </row>
    <row r="1448" spans="1:19" hidden="1" x14ac:dyDescent="0.25">
      <c r="A1448" s="31" t="s">
        <v>211</v>
      </c>
      <c r="B1448" s="6" t="s">
        <v>484</v>
      </c>
      <c r="C1448" s="4">
        <f t="shared" si="134"/>
        <v>4402038.22</v>
      </c>
      <c r="D1448" s="4">
        <f t="shared" si="135"/>
        <v>92229.9</v>
      </c>
      <c r="E1448" s="4"/>
      <c r="F1448" s="4"/>
      <c r="G1448" s="4">
        <v>2212323.27</v>
      </c>
      <c r="H1448" s="4">
        <v>1459970.98</v>
      </c>
      <c r="I1448" s="4">
        <v>637514.06999999995</v>
      </c>
      <c r="J1448" s="4"/>
      <c r="K1448" s="4"/>
      <c r="L1448" s="1"/>
      <c r="M1448" s="4"/>
      <c r="N1448" s="5"/>
      <c r="O1448" s="4"/>
      <c r="P1448" s="4"/>
      <c r="Q1448" s="4"/>
      <c r="R1448" s="4"/>
      <c r="S1448" s="4"/>
    </row>
    <row r="1449" spans="1:19" hidden="1" x14ac:dyDescent="0.25">
      <c r="A1449" s="31" t="s">
        <v>213</v>
      </c>
      <c r="B1449" s="6" t="s">
        <v>486</v>
      </c>
      <c r="C1449" s="4">
        <f t="shared" si="134"/>
        <v>2425467.81</v>
      </c>
      <c r="D1449" s="4">
        <f t="shared" si="135"/>
        <v>50817.520000000004</v>
      </c>
      <c r="E1449" s="4"/>
      <c r="F1449" s="4"/>
      <c r="G1449" s="4">
        <v>1240021.6000000001</v>
      </c>
      <c r="H1449" s="4">
        <v>814980.1</v>
      </c>
      <c r="I1449" s="4">
        <v>319648.59000000003</v>
      </c>
      <c r="J1449" s="4"/>
      <c r="K1449" s="4"/>
      <c r="L1449" s="1"/>
      <c r="M1449" s="4"/>
      <c r="N1449" s="5"/>
      <c r="O1449" s="4"/>
      <c r="P1449" s="4"/>
      <c r="Q1449" s="4"/>
      <c r="R1449" s="4"/>
      <c r="S1449" s="4"/>
    </row>
    <row r="1450" spans="1:19" hidden="1" x14ac:dyDescent="0.25">
      <c r="A1450" s="31" t="s">
        <v>215</v>
      </c>
      <c r="B1450" s="6" t="s">
        <v>494</v>
      </c>
      <c r="C1450" s="4">
        <f t="shared" si="134"/>
        <v>3550076.19</v>
      </c>
      <c r="D1450" s="4">
        <f t="shared" si="135"/>
        <v>74379.909999999989</v>
      </c>
      <c r="E1450" s="4"/>
      <c r="F1450" s="4"/>
      <c r="G1450" s="4">
        <v>1814978.18</v>
      </c>
      <c r="H1450" s="4">
        <v>1192859.1399999999</v>
      </c>
      <c r="I1450" s="4">
        <v>467858.96</v>
      </c>
      <c r="J1450" s="4"/>
      <c r="K1450" s="4"/>
      <c r="L1450" s="1"/>
      <c r="M1450" s="4"/>
      <c r="N1450" s="5"/>
      <c r="O1450" s="4"/>
      <c r="P1450" s="4"/>
      <c r="Q1450" s="4"/>
      <c r="R1450" s="4"/>
      <c r="S1450" s="4"/>
    </row>
    <row r="1451" spans="1:19" hidden="1" x14ac:dyDescent="0.25">
      <c r="A1451" s="31" t="s">
        <v>217</v>
      </c>
      <c r="B1451" s="6" t="s">
        <v>496</v>
      </c>
      <c r="C1451" s="4">
        <f t="shared" si="134"/>
        <v>2618998.37</v>
      </c>
      <c r="D1451" s="4">
        <f t="shared" si="135"/>
        <v>54872.3</v>
      </c>
      <c r="E1451" s="4"/>
      <c r="F1451" s="4"/>
      <c r="G1451" s="4">
        <v>1338964.19</v>
      </c>
      <c r="H1451" s="4">
        <v>880008.2</v>
      </c>
      <c r="I1451" s="4">
        <v>345153.68</v>
      </c>
      <c r="J1451" s="4"/>
      <c r="K1451" s="4"/>
      <c r="L1451" s="1"/>
      <c r="M1451" s="4"/>
      <c r="N1451" s="5"/>
      <c r="O1451" s="4"/>
      <c r="P1451" s="4"/>
      <c r="Q1451" s="4"/>
      <c r="R1451" s="4"/>
      <c r="S1451" s="4"/>
    </row>
    <row r="1452" spans="1:19" hidden="1" x14ac:dyDescent="0.25">
      <c r="A1452" s="31" t="s">
        <v>219</v>
      </c>
      <c r="B1452" s="6" t="s">
        <v>498</v>
      </c>
      <c r="C1452" s="4">
        <f t="shared" si="134"/>
        <v>6364621.0199999996</v>
      </c>
      <c r="D1452" s="4">
        <f t="shared" si="135"/>
        <v>133349.22</v>
      </c>
      <c r="E1452" s="4"/>
      <c r="F1452" s="4"/>
      <c r="G1452" s="4">
        <v>3253915.6</v>
      </c>
      <c r="H1452" s="4">
        <v>2138572.7999999998</v>
      </c>
      <c r="I1452" s="4">
        <v>838783.4</v>
      </c>
      <c r="J1452" s="4"/>
      <c r="K1452" s="4"/>
      <c r="L1452" s="1"/>
      <c r="M1452" s="4"/>
      <c r="N1452" s="5"/>
      <c r="O1452" s="4"/>
      <c r="P1452" s="4"/>
      <c r="Q1452" s="4"/>
      <c r="R1452" s="4"/>
      <c r="S1452" s="4"/>
    </row>
    <row r="1453" spans="1:19" hidden="1" x14ac:dyDescent="0.25">
      <c r="A1453" s="31" t="s">
        <v>221</v>
      </c>
      <c r="B1453" s="6" t="s">
        <v>500</v>
      </c>
      <c r="C1453" s="4">
        <f t="shared" si="134"/>
        <v>3345355.49</v>
      </c>
      <c r="D1453" s="4">
        <f t="shared" si="135"/>
        <v>70090.67</v>
      </c>
      <c r="E1453" s="4"/>
      <c r="F1453" s="4"/>
      <c r="G1453" s="4">
        <v>3275264.82</v>
      </c>
      <c r="H1453" s="4"/>
      <c r="I1453" s="4"/>
      <c r="J1453" s="4"/>
      <c r="K1453" s="4"/>
      <c r="L1453" s="1"/>
      <c r="M1453" s="4"/>
      <c r="N1453" s="5"/>
      <c r="O1453" s="4"/>
      <c r="P1453" s="4"/>
      <c r="Q1453" s="4"/>
      <c r="R1453" s="4"/>
      <c r="S1453" s="4"/>
    </row>
    <row r="1454" spans="1:19" hidden="1" x14ac:dyDescent="0.25">
      <c r="A1454" s="31" t="s">
        <v>223</v>
      </c>
      <c r="B1454" s="6" t="s">
        <v>506</v>
      </c>
      <c r="C1454" s="4">
        <f t="shared" si="134"/>
        <v>9721225.6099999994</v>
      </c>
      <c r="D1454" s="4">
        <f t="shared" si="135"/>
        <v>203675.58000000002</v>
      </c>
      <c r="E1454" s="4"/>
      <c r="F1454" s="4"/>
      <c r="G1454" s="4">
        <v>4885576.3099999996</v>
      </c>
      <c r="H1454" s="4">
        <v>3224121.77</v>
      </c>
      <c r="I1454" s="4">
        <v>1407851.95</v>
      </c>
      <c r="J1454" s="4"/>
      <c r="K1454" s="4"/>
      <c r="L1454" s="1"/>
      <c r="M1454" s="4"/>
      <c r="N1454" s="5"/>
      <c r="O1454" s="4"/>
      <c r="P1454" s="4"/>
      <c r="Q1454" s="4"/>
      <c r="R1454" s="4"/>
      <c r="S1454" s="4"/>
    </row>
    <row r="1455" spans="1:19" hidden="1" x14ac:dyDescent="0.25">
      <c r="A1455" s="31" t="s">
        <v>225</v>
      </c>
      <c r="B1455" s="6" t="s">
        <v>508</v>
      </c>
      <c r="C1455" s="4">
        <f t="shared" si="134"/>
        <v>3182886.51</v>
      </c>
      <c r="D1455" s="4">
        <f t="shared" si="135"/>
        <v>66686.679999999993</v>
      </c>
      <c r="E1455" s="4"/>
      <c r="F1455" s="4"/>
      <c r="G1455" s="4">
        <v>1627252.28</v>
      </c>
      <c r="H1455" s="4">
        <v>1069479.94</v>
      </c>
      <c r="I1455" s="4">
        <v>419467.61</v>
      </c>
      <c r="J1455" s="4"/>
      <c r="K1455" s="4"/>
      <c r="L1455" s="1"/>
      <c r="M1455" s="4"/>
      <c r="N1455" s="5"/>
      <c r="O1455" s="4"/>
      <c r="P1455" s="4"/>
      <c r="Q1455" s="4"/>
      <c r="R1455" s="4"/>
      <c r="S1455" s="4"/>
    </row>
    <row r="1456" spans="1:19" hidden="1" x14ac:dyDescent="0.25">
      <c r="A1456" s="31" t="s">
        <v>227</v>
      </c>
      <c r="B1456" s="6" t="s">
        <v>510</v>
      </c>
      <c r="C1456" s="4">
        <f t="shared" si="134"/>
        <v>3097398.41</v>
      </c>
      <c r="D1456" s="4">
        <f t="shared" si="135"/>
        <v>64895.57</v>
      </c>
      <c r="E1456" s="4"/>
      <c r="F1456" s="4"/>
      <c r="G1456" s="4"/>
      <c r="H1456" s="4"/>
      <c r="I1456" s="4"/>
      <c r="J1456" s="4"/>
      <c r="K1456" s="4"/>
      <c r="L1456" s="1"/>
      <c r="M1456" s="4"/>
      <c r="N1456" s="5"/>
      <c r="O1456" s="4"/>
      <c r="P1456" s="4">
        <v>3032502.84</v>
      </c>
      <c r="Q1456" s="4"/>
      <c r="R1456" s="4"/>
      <c r="S1456" s="4"/>
    </row>
    <row r="1457" spans="1:19" hidden="1" x14ac:dyDescent="0.25">
      <c r="A1457" s="31" t="s">
        <v>229</v>
      </c>
      <c r="B1457" s="6" t="s">
        <v>512</v>
      </c>
      <c r="C1457" s="4">
        <f t="shared" si="134"/>
        <v>3916197.08</v>
      </c>
      <c r="D1457" s="4">
        <f t="shared" si="135"/>
        <v>82050.739999999991</v>
      </c>
      <c r="E1457" s="4"/>
      <c r="F1457" s="4"/>
      <c r="G1457" s="4"/>
      <c r="H1457" s="4"/>
      <c r="I1457" s="4"/>
      <c r="J1457" s="4"/>
      <c r="K1457" s="4"/>
      <c r="L1457" s="1"/>
      <c r="M1457" s="4"/>
      <c r="N1457" s="5"/>
      <c r="O1457" s="4"/>
      <c r="P1457" s="4">
        <v>3834146.34</v>
      </c>
      <c r="Q1457" s="4"/>
      <c r="R1457" s="4"/>
      <c r="S1457" s="4"/>
    </row>
    <row r="1458" spans="1:19" hidden="1" x14ac:dyDescent="0.25">
      <c r="A1458" s="31" t="s">
        <v>231</v>
      </c>
      <c r="B1458" s="6" t="s">
        <v>514</v>
      </c>
      <c r="C1458" s="4">
        <f t="shared" si="134"/>
        <v>8480822.4900000002</v>
      </c>
      <c r="D1458" s="4">
        <f t="shared" si="135"/>
        <v>177687.1</v>
      </c>
      <c r="E1458" s="4"/>
      <c r="F1458" s="4"/>
      <c r="G1458" s="4"/>
      <c r="H1458" s="4">
        <v>1871725.18</v>
      </c>
      <c r="I1458" s="4">
        <v>817311.55</v>
      </c>
      <c r="J1458" s="4">
        <v>1069925.22</v>
      </c>
      <c r="K1458" s="4"/>
      <c r="L1458" s="1"/>
      <c r="M1458" s="4"/>
      <c r="N1458" s="5"/>
      <c r="O1458" s="4"/>
      <c r="P1458" s="4">
        <v>4544173.4400000004</v>
      </c>
      <c r="Q1458" s="4"/>
      <c r="R1458" s="4"/>
      <c r="S1458" s="4"/>
    </row>
    <row r="1459" spans="1:19" hidden="1" x14ac:dyDescent="0.25">
      <c r="A1459" s="31" t="s">
        <v>233</v>
      </c>
      <c r="B1459" s="6" t="s">
        <v>516</v>
      </c>
      <c r="C1459" s="4">
        <f t="shared" si="134"/>
        <v>3906839.38</v>
      </c>
      <c r="D1459" s="4">
        <f t="shared" si="135"/>
        <v>81854.679999999993</v>
      </c>
      <c r="E1459" s="4"/>
      <c r="F1459" s="4"/>
      <c r="G1459" s="4"/>
      <c r="H1459" s="4"/>
      <c r="I1459" s="4"/>
      <c r="J1459" s="4"/>
      <c r="K1459" s="4"/>
      <c r="L1459" s="1"/>
      <c r="M1459" s="4"/>
      <c r="N1459" s="5"/>
      <c r="O1459" s="4"/>
      <c r="P1459" s="4">
        <v>3824984.7</v>
      </c>
      <c r="Q1459" s="4"/>
      <c r="R1459" s="4"/>
      <c r="S1459" s="4"/>
    </row>
    <row r="1460" spans="1:19" hidden="1" x14ac:dyDescent="0.25">
      <c r="A1460" s="31" t="s">
        <v>235</v>
      </c>
      <c r="B1460" s="6" t="s">
        <v>518</v>
      </c>
      <c r="C1460" s="4">
        <f t="shared" si="134"/>
        <v>13023709.390000001</v>
      </c>
      <c r="D1460" s="4">
        <f t="shared" si="135"/>
        <v>272868.01</v>
      </c>
      <c r="E1460" s="4"/>
      <c r="F1460" s="4"/>
      <c r="G1460" s="4">
        <v>7391281.9799999995</v>
      </c>
      <c r="H1460" s="4"/>
      <c r="I1460" s="4"/>
      <c r="J1460" s="4"/>
      <c r="K1460" s="4"/>
      <c r="L1460" s="1"/>
      <c r="M1460" s="4"/>
      <c r="N1460" s="5"/>
      <c r="O1460" s="4"/>
      <c r="P1460" s="4">
        <v>5359559.4000000004</v>
      </c>
      <c r="Q1460" s="4"/>
      <c r="R1460" s="4"/>
      <c r="S1460" s="4"/>
    </row>
    <row r="1461" spans="1:19" hidden="1" x14ac:dyDescent="0.25">
      <c r="A1461" s="31" t="s">
        <v>237</v>
      </c>
      <c r="B1461" s="6" t="s">
        <v>520</v>
      </c>
      <c r="C1461" s="4">
        <f t="shared" si="134"/>
        <v>1896722.69</v>
      </c>
      <c r="D1461" s="4">
        <f t="shared" si="135"/>
        <v>39739.450000000004</v>
      </c>
      <c r="E1461" s="4"/>
      <c r="F1461" s="4"/>
      <c r="G1461" s="4">
        <v>1856983.24</v>
      </c>
      <c r="H1461" s="4"/>
      <c r="I1461" s="4"/>
      <c r="J1461" s="4"/>
      <c r="K1461" s="4"/>
      <c r="L1461" s="1"/>
      <c r="M1461" s="4"/>
      <c r="N1461" s="5"/>
      <c r="O1461" s="4"/>
      <c r="P1461" s="4"/>
      <c r="Q1461" s="4"/>
      <c r="R1461" s="4"/>
      <c r="S1461" s="4"/>
    </row>
    <row r="1462" spans="1:19" hidden="1" x14ac:dyDescent="0.25">
      <c r="A1462" s="31" t="s">
        <v>239</v>
      </c>
      <c r="B1462" s="6" t="s">
        <v>522</v>
      </c>
      <c r="C1462" s="4">
        <f t="shared" si="134"/>
        <v>7366942.9900000002</v>
      </c>
      <c r="D1462" s="4">
        <f t="shared" si="135"/>
        <v>154349.51</v>
      </c>
      <c r="E1462" s="4"/>
      <c r="F1462" s="4"/>
      <c r="G1462" s="4">
        <v>2339432.8099999996</v>
      </c>
      <c r="H1462" s="4">
        <v>1537546.76</v>
      </c>
      <c r="I1462" s="4">
        <v>603051.11</v>
      </c>
      <c r="J1462" s="4"/>
      <c r="K1462" s="4"/>
      <c r="L1462" s="1"/>
      <c r="M1462" s="4"/>
      <c r="N1462" s="5"/>
      <c r="O1462" s="4"/>
      <c r="P1462" s="4">
        <v>2732562.8</v>
      </c>
      <c r="Q1462" s="4"/>
      <c r="R1462" s="4"/>
      <c r="S1462" s="4"/>
    </row>
    <row r="1463" spans="1:19" hidden="1" x14ac:dyDescent="0.25">
      <c r="A1463" s="31" t="s">
        <v>241</v>
      </c>
      <c r="B1463" s="6" t="s">
        <v>1781</v>
      </c>
      <c r="C1463" s="4">
        <f t="shared" si="134"/>
        <v>17871819.100000001</v>
      </c>
      <c r="D1463" s="4">
        <f t="shared" si="135"/>
        <v>360332.52</v>
      </c>
      <c r="E1463" s="4">
        <v>673518.72</v>
      </c>
      <c r="F1463" s="4"/>
      <c r="G1463" s="4">
        <v>8792639.4499999993</v>
      </c>
      <c r="H1463" s="4">
        <v>5778791.4299999997</v>
      </c>
      <c r="I1463" s="4">
        <v>2266536.98</v>
      </c>
      <c r="J1463" s="4"/>
      <c r="K1463" s="4"/>
      <c r="L1463" s="1"/>
      <c r="M1463" s="4"/>
      <c r="N1463" s="5"/>
      <c r="O1463" s="4"/>
      <c r="P1463" s="4"/>
      <c r="Q1463" s="4"/>
      <c r="R1463" s="4"/>
      <c r="S1463" s="4"/>
    </row>
    <row r="1464" spans="1:19" hidden="1" x14ac:dyDescent="0.25">
      <c r="A1464" s="31" t="s">
        <v>243</v>
      </c>
      <c r="B1464" s="6" t="s">
        <v>525</v>
      </c>
      <c r="C1464" s="4">
        <f t="shared" si="134"/>
        <v>5028661.42</v>
      </c>
      <c r="D1464" s="4">
        <f t="shared" si="135"/>
        <v>105358.68</v>
      </c>
      <c r="E1464" s="4"/>
      <c r="F1464" s="4"/>
      <c r="G1464" s="4"/>
      <c r="H1464" s="4">
        <v>1606735.8800000001</v>
      </c>
      <c r="I1464" s="4">
        <v>630188.22</v>
      </c>
      <c r="J1464" s="4"/>
      <c r="K1464" s="4"/>
      <c r="L1464" s="1"/>
      <c r="M1464" s="4"/>
      <c r="N1464" s="5"/>
      <c r="O1464" s="4"/>
      <c r="P1464" s="4">
        <v>2686378.64</v>
      </c>
      <c r="Q1464" s="4"/>
      <c r="R1464" s="4"/>
      <c r="S1464" s="4"/>
    </row>
    <row r="1465" spans="1:19" hidden="1" x14ac:dyDescent="0.25">
      <c r="A1465" s="31" t="s">
        <v>245</v>
      </c>
      <c r="B1465" s="6" t="s">
        <v>527</v>
      </c>
      <c r="C1465" s="4">
        <f t="shared" si="134"/>
        <v>425036.2</v>
      </c>
      <c r="D1465" s="4">
        <f t="shared" si="135"/>
        <v>8905.2100000000009</v>
      </c>
      <c r="E1465" s="4"/>
      <c r="F1465" s="4"/>
      <c r="G1465" s="4"/>
      <c r="H1465" s="4"/>
      <c r="I1465" s="4"/>
      <c r="J1465" s="4">
        <v>416130.99</v>
      </c>
      <c r="K1465" s="4"/>
      <c r="L1465" s="1"/>
      <c r="M1465" s="4"/>
      <c r="N1465" s="5"/>
      <c r="O1465" s="4"/>
      <c r="P1465" s="4"/>
      <c r="Q1465" s="4"/>
      <c r="R1465" s="4"/>
      <c r="S1465" s="4"/>
    </row>
    <row r="1466" spans="1:19" ht="26.25" hidden="1" customHeight="1" x14ac:dyDescent="0.25">
      <c r="A1466" s="50" t="s">
        <v>2056</v>
      </c>
      <c r="B1466" s="51"/>
      <c r="C1466" s="2">
        <f t="shared" ref="C1466:M1466" si="136">SUM(C1444:C1465)</f>
        <v>114342013.08000001</v>
      </c>
      <c r="D1466" s="2">
        <f t="shared" si="136"/>
        <v>2381540.9200000004</v>
      </c>
      <c r="E1466" s="2">
        <f t="shared" si="136"/>
        <v>673518.72</v>
      </c>
      <c r="F1466" s="2">
        <f t="shared" si="136"/>
        <v>598580.74</v>
      </c>
      <c r="G1466" s="2">
        <f t="shared" si="136"/>
        <v>47295292.530000001</v>
      </c>
      <c r="H1466" s="2">
        <f t="shared" si="136"/>
        <v>25571697.659999996</v>
      </c>
      <c r="I1466" s="2">
        <f t="shared" si="136"/>
        <v>10321018.140000001</v>
      </c>
      <c r="J1466" s="2">
        <f t="shared" si="136"/>
        <v>1486056.21</v>
      </c>
      <c r="K1466" s="2">
        <f t="shared" si="136"/>
        <v>0</v>
      </c>
      <c r="L1466" s="17">
        <f t="shared" si="136"/>
        <v>0</v>
      </c>
      <c r="M1466" s="2">
        <f t="shared" si="136"/>
        <v>0</v>
      </c>
      <c r="N1466" s="2" t="s">
        <v>1742</v>
      </c>
      <c r="O1466" s="2">
        <f>SUM(O1444:O1465)</f>
        <v>0</v>
      </c>
      <c r="P1466" s="2">
        <f>SUM(P1444:P1465)</f>
        <v>26014308.16</v>
      </c>
      <c r="Q1466" s="2">
        <f>SUM(Q1444:Q1465)</f>
        <v>0</v>
      </c>
      <c r="R1466" s="2">
        <f>SUM(R1444:R1465)</f>
        <v>0</v>
      </c>
      <c r="S1466" s="2">
        <f>SUM(S1444:S1465)</f>
        <v>0</v>
      </c>
    </row>
    <row r="1467" spans="1:19" ht="15" hidden="1" customHeight="1" x14ac:dyDescent="0.25">
      <c r="A1467" s="52" t="s">
        <v>2012</v>
      </c>
      <c r="B1467" s="53"/>
      <c r="C1467" s="54"/>
      <c r="D1467" s="2"/>
      <c r="E1467" s="2"/>
      <c r="F1467" s="2"/>
      <c r="G1467" s="2"/>
      <c r="H1467" s="2"/>
      <c r="I1467" s="2"/>
      <c r="J1467" s="2"/>
      <c r="K1467" s="2"/>
      <c r="L1467" s="17"/>
      <c r="M1467" s="2"/>
      <c r="N1467" s="3"/>
      <c r="O1467" s="2"/>
      <c r="P1467" s="2"/>
      <c r="Q1467" s="2"/>
      <c r="R1467" s="2"/>
      <c r="S1467" s="2"/>
    </row>
    <row r="1468" spans="1:19" hidden="1" x14ac:dyDescent="0.25">
      <c r="A1468" s="31" t="s">
        <v>247</v>
      </c>
      <c r="B1468" s="6" t="s">
        <v>533</v>
      </c>
      <c r="C1468" s="4">
        <f t="shared" ref="C1468:C1500" si="137">ROUNDUP(SUM(D1468+E1468+F1468+G1468+H1468+I1468+J1468+K1468+M1468+O1468+P1468+Q1468+R1468+S1468),2)</f>
        <v>30555465.27</v>
      </c>
      <c r="D1468" s="4">
        <f t="shared" ref="D1468:D1500" si="138">ROUNDUP(SUM(F1468+G1468+H1468+I1468+J1468+K1468+M1468+O1468+P1468+Q1468+R1468+S1468)*0.0214,2)</f>
        <v>640186.96</v>
      </c>
      <c r="E1468" s="4"/>
      <c r="F1468" s="4"/>
      <c r="G1468" s="4">
        <v>4938459.84</v>
      </c>
      <c r="H1468" s="4">
        <v>2901582.65</v>
      </c>
      <c r="I1468" s="4">
        <v>1219008.51</v>
      </c>
      <c r="J1468" s="4">
        <v>2003332.89</v>
      </c>
      <c r="K1468" s="4"/>
      <c r="L1468" s="1"/>
      <c r="M1468" s="4"/>
      <c r="N1468" s="5" t="s">
        <v>1741</v>
      </c>
      <c r="O1468" s="4">
        <v>5676668.96</v>
      </c>
      <c r="P1468" s="4"/>
      <c r="Q1468" s="4">
        <v>13176225.460000001</v>
      </c>
      <c r="R1468" s="4"/>
      <c r="S1468" s="4"/>
    </row>
    <row r="1469" spans="1:19" hidden="1" x14ac:dyDescent="0.25">
      <c r="A1469" s="31" t="s">
        <v>249</v>
      </c>
      <c r="B1469" s="6" t="s">
        <v>537</v>
      </c>
      <c r="C1469" s="4">
        <f t="shared" si="137"/>
        <v>2742114.55</v>
      </c>
      <c r="D1469" s="4">
        <f t="shared" si="138"/>
        <v>57451.79</v>
      </c>
      <c r="E1469" s="4"/>
      <c r="F1469" s="4">
        <v>2684662.76</v>
      </c>
      <c r="G1469" s="4"/>
      <c r="H1469" s="4"/>
      <c r="I1469" s="4"/>
      <c r="J1469" s="4"/>
      <c r="K1469" s="4"/>
      <c r="L1469" s="1"/>
      <c r="M1469" s="4"/>
      <c r="N1469" s="5"/>
      <c r="O1469" s="4"/>
      <c r="P1469" s="4"/>
      <c r="Q1469" s="4"/>
      <c r="R1469" s="4"/>
      <c r="S1469" s="4"/>
    </row>
    <row r="1470" spans="1:19" hidden="1" x14ac:dyDescent="0.25">
      <c r="A1470" s="31" t="s">
        <v>251</v>
      </c>
      <c r="B1470" s="6" t="s">
        <v>543</v>
      </c>
      <c r="C1470" s="4">
        <f t="shared" si="137"/>
        <v>3971883.46</v>
      </c>
      <c r="D1470" s="4">
        <f t="shared" si="138"/>
        <v>83217.459999999992</v>
      </c>
      <c r="E1470" s="4"/>
      <c r="F1470" s="4"/>
      <c r="G1470" s="4"/>
      <c r="H1470" s="4"/>
      <c r="I1470" s="4"/>
      <c r="J1470" s="4"/>
      <c r="K1470" s="4"/>
      <c r="L1470" s="1"/>
      <c r="M1470" s="4"/>
      <c r="N1470" s="5" t="s">
        <v>1741</v>
      </c>
      <c r="O1470" s="4">
        <v>3888666</v>
      </c>
      <c r="P1470" s="4"/>
      <c r="Q1470" s="4"/>
      <c r="R1470" s="4"/>
      <c r="S1470" s="4"/>
    </row>
    <row r="1471" spans="1:19" hidden="1" x14ac:dyDescent="0.25">
      <c r="A1471" s="31" t="s">
        <v>253</v>
      </c>
      <c r="B1471" s="6" t="s">
        <v>553</v>
      </c>
      <c r="C1471" s="4">
        <f t="shared" si="137"/>
        <v>6120678.7000000002</v>
      </c>
      <c r="D1471" s="4">
        <f t="shared" si="138"/>
        <v>128238.23</v>
      </c>
      <c r="E1471" s="4"/>
      <c r="F1471" s="4">
        <v>513801.92</v>
      </c>
      <c r="G1471" s="4">
        <v>891666.11</v>
      </c>
      <c r="H1471" s="4"/>
      <c r="I1471" s="4"/>
      <c r="J1471" s="4">
        <v>336363.79</v>
      </c>
      <c r="K1471" s="4"/>
      <c r="L1471" s="1"/>
      <c r="M1471" s="4"/>
      <c r="N1471" s="5" t="s">
        <v>1740</v>
      </c>
      <c r="O1471" s="4">
        <v>4250608.6500000004</v>
      </c>
      <c r="P1471" s="4"/>
      <c r="Q1471" s="4"/>
      <c r="R1471" s="4"/>
      <c r="S1471" s="4"/>
    </row>
    <row r="1472" spans="1:19" hidden="1" x14ac:dyDescent="0.25">
      <c r="A1472" s="31" t="s">
        <v>255</v>
      </c>
      <c r="B1472" s="6" t="s">
        <v>555</v>
      </c>
      <c r="C1472" s="4">
        <f t="shared" si="137"/>
        <v>5902858.9000000004</v>
      </c>
      <c r="D1472" s="4">
        <f t="shared" si="138"/>
        <v>123674.54999999999</v>
      </c>
      <c r="E1472" s="4"/>
      <c r="F1472" s="4"/>
      <c r="G1472" s="4">
        <v>917845.39</v>
      </c>
      <c r="H1472" s="4"/>
      <c r="I1472" s="4">
        <v>264490.89</v>
      </c>
      <c r="J1472" s="4">
        <v>346239.42</v>
      </c>
      <c r="K1472" s="4"/>
      <c r="L1472" s="1"/>
      <c r="M1472" s="4"/>
      <c r="N1472" s="5" t="s">
        <v>1740</v>
      </c>
      <c r="O1472" s="4">
        <v>4250608.6500000004</v>
      </c>
      <c r="P1472" s="4"/>
      <c r="Q1472" s="4"/>
      <c r="R1472" s="4"/>
      <c r="S1472" s="4"/>
    </row>
    <row r="1473" spans="1:19" hidden="1" x14ac:dyDescent="0.25">
      <c r="A1473" s="31" t="s">
        <v>257</v>
      </c>
      <c r="B1473" s="6" t="s">
        <v>549</v>
      </c>
      <c r="C1473" s="4">
        <f t="shared" si="137"/>
        <v>7473221.6200000001</v>
      </c>
      <c r="D1473" s="4">
        <f t="shared" si="138"/>
        <v>156576.22</v>
      </c>
      <c r="E1473" s="4"/>
      <c r="F1473" s="4">
        <v>542563.75</v>
      </c>
      <c r="G1473" s="4">
        <v>1142698.6000000001</v>
      </c>
      <c r="H1473" s="4"/>
      <c r="I1473" s="4">
        <v>294561</v>
      </c>
      <c r="J1473" s="4">
        <v>429295.84</v>
      </c>
      <c r="K1473" s="4"/>
      <c r="L1473" s="1"/>
      <c r="M1473" s="4"/>
      <c r="N1473" s="5" t="s">
        <v>1741</v>
      </c>
      <c r="O1473" s="4">
        <v>4907526.21</v>
      </c>
      <c r="P1473" s="4"/>
      <c r="Q1473" s="4"/>
      <c r="R1473" s="4"/>
      <c r="S1473" s="4"/>
    </row>
    <row r="1474" spans="1:19" hidden="1" x14ac:dyDescent="0.25">
      <c r="A1474" s="31" t="s">
        <v>259</v>
      </c>
      <c r="B1474" s="6" t="s">
        <v>551</v>
      </c>
      <c r="C1474" s="4">
        <f t="shared" si="137"/>
        <v>7477660.4000000004</v>
      </c>
      <c r="D1474" s="4">
        <f t="shared" si="138"/>
        <v>156669.22</v>
      </c>
      <c r="E1474" s="4"/>
      <c r="F1474" s="4">
        <v>543542.48</v>
      </c>
      <c r="G1474" s="4">
        <v>1144759.8999999999</v>
      </c>
      <c r="H1474" s="4"/>
      <c r="I1474" s="4">
        <v>295092.34999999998</v>
      </c>
      <c r="J1474" s="4">
        <v>430070.24</v>
      </c>
      <c r="K1474" s="4"/>
      <c r="L1474" s="1"/>
      <c r="M1474" s="4"/>
      <c r="N1474" s="5" t="s">
        <v>1741</v>
      </c>
      <c r="O1474" s="4">
        <v>4907526.21</v>
      </c>
      <c r="P1474" s="4"/>
      <c r="Q1474" s="4"/>
      <c r="R1474" s="4"/>
      <c r="S1474" s="4"/>
    </row>
    <row r="1475" spans="1:19" hidden="1" x14ac:dyDescent="0.25">
      <c r="A1475" s="31" t="s">
        <v>261</v>
      </c>
      <c r="B1475" s="6" t="s">
        <v>557</v>
      </c>
      <c r="C1475" s="4">
        <f t="shared" si="137"/>
        <v>7398301.6699999999</v>
      </c>
      <c r="D1475" s="4">
        <f t="shared" si="138"/>
        <v>155006.52000000002</v>
      </c>
      <c r="E1475" s="4"/>
      <c r="F1475" s="4">
        <v>2819883.3299999996</v>
      </c>
      <c r="G1475" s="4">
        <v>4423411.82</v>
      </c>
      <c r="H1475" s="4"/>
      <c r="I1475" s="4"/>
      <c r="J1475" s="4"/>
      <c r="K1475" s="4"/>
      <c r="L1475" s="1"/>
      <c r="M1475" s="4"/>
      <c r="N1475" s="5"/>
      <c r="O1475" s="4"/>
      <c r="P1475" s="4"/>
      <c r="Q1475" s="4"/>
      <c r="R1475" s="4"/>
      <c r="S1475" s="4"/>
    </row>
    <row r="1476" spans="1:19" hidden="1" x14ac:dyDescent="0.25">
      <c r="A1476" s="31" t="s">
        <v>263</v>
      </c>
      <c r="B1476" s="6" t="s">
        <v>561</v>
      </c>
      <c r="C1476" s="4">
        <f t="shared" si="137"/>
        <v>14056849.140000001</v>
      </c>
      <c r="D1476" s="4">
        <f t="shared" si="138"/>
        <v>294513.98</v>
      </c>
      <c r="E1476" s="4"/>
      <c r="F1476" s="4">
        <v>2255613.8899999997</v>
      </c>
      <c r="G1476" s="4">
        <v>4750569.54</v>
      </c>
      <c r="H1476" s="4"/>
      <c r="I1476" s="4"/>
      <c r="J1476" s="4">
        <v>3569444.69</v>
      </c>
      <c r="K1476" s="4"/>
      <c r="L1476" s="1"/>
      <c r="M1476" s="4"/>
      <c r="N1476" s="5"/>
      <c r="O1476" s="4"/>
      <c r="P1476" s="4">
        <v>3186707.04</v>
      </c>
      <c r="Q1476" s="4"/>
      <c r="R1476" s="4"/>
      <c r="S1476" s="4"/>
    </row>
    <row r="1477" spans="1:19" hidden="1" x14ac:dyDescent="0.25">
      <c r="A1477" s="31" t="s">
        <v>265</v>
      </c>
      <c r="B1477" s="6" t="s">
        <v>565</v>
      </c>
      <c r="C1477" s="4">
        <f t="shared" si="137"/>
        <v>17103567.010000002</v>
      </c>
      <c r="D1477" s="4">
        <f t="shared" si="138"/>
        <v>358347.7</v>
      </c>
      <c r="E1477" s="4"/>
      <c r="F1477" s="4">
        <v>3146394.3699999996</v>
      </c>
      <c r="G1477" s="4">
        <v>6626650.6600000001</v>
      </c>
      <c r="H1477" s="4"/>
      <c r="I1477" s="4"/>
      <c r="J1477" s="4">
        <v>2489539.71</v>
      </c>
      <c r="K1477" s="4"/>
      <c r="L1477" s="1"/>
      <c r="M1477" s="4"/>
      <c r="N1477" s="5"/>
      <c r="O1477" s="4"/>
      <c r="P1477" s="4">
        <v>4482634.5699999994</v>
      </c>
      <c r="Q1477" s="4"/>
      <c r="R1477" s="4"/>
      <c r="S1477" s="4"/>
    </row>
    <row r="1478" spans="1:19" hidden="1" x14ac:dyDescent="0.25">
      <c r="A1478" s="31" t="s">
        <v>267</v>
      </c>
      <c r="B1478" s="6" t="s">
        <v>577</v>
      </c>
      <c r="C1478" s="4">
        <f t="shared" si="137"/>
        <v>44160411.419999994</v>
      </c>
      <c r="D1478" s="4">
        <f t="shared" si="138"/>
        <v>925232.83</v>
      </c>
      <c r="E1478" s="4"/>
      <c r="F1478" s="4">
        <v>2952956.16</v>
      </c>
      <c r="G1478" s="4"/>
      <c r="H1478" s="4"/>
      <c r="I1478" s="4"/>
      <c r="J1478" s="4">
        <v>2336484.48</v>
      </c>
      <c r="K1478" s="4"/>
      <c r="L1478" s="1"/>
      <c r="M1478" s="4"/>
      <c r="N1478" s="5" t="s">
        <v>1740</v>
      </c>
      <c r="O1478" s="4">
        <v>12021350.99</v>
      </c>
      <c r="P1478" s="4"/>
      <c r="Q1478" s="4"/>
      <c r="R1478" s="4">
        <v>25924386.952799998</v>
      </c>
      <c r="S1478" s="4"/>
    </row>
    <row r="1479" spans="1:19" hidden="1" x14ac:dyDescent="0.25">
      <c r="A1479" s="31" t="s">
        <v>268</v>
      </c>
      <c r="B1479" s="6" t="s">
        <v>581</v>
      </c>
      <c r="C1479" s="4">
        <f t="shared" si="137"/>
        <v>31651201.010000002</v>
      </c>
      <c r="D1479" s="4">
        <f t="shared" si="138"/>
        <v>663144.42000000004</v>
      </c>
      <c r="E1479" s="4"/>
      <c r="F1479" s="4"/>
      <c r="G1479" s="4"/>
      <c r="H1479" s="4"/>
      <c r="I1479" s="4"/>
      <c r="J1479" s="4">
        <v>2554534.2400000002</v>
      </c>
      <c r="K1479" s="4"/>
      <c r="L1479" s="1"/>
      <c r="M1479" s="4"/>
      <c r="N1479" s="5"/>
      <c r="O1479" s="4"/>
      <c r="P1479" s="4"/>
      <c r="Q1479" s="4"/>
      <c r="R1479" s="4">
        <v>28433522.350000001</v>
      </c>
      <c r="S1479" s="4"/>
    </row>
    <row r="1480" spans="1:19" hidden="1" x14ac:dyDescent="0.25">
      <c r="A1480" s="31" t="s">
        <v>270</v>
      </c>
      <c r="B1480" s="6" t="s">
        <v>583</v>
      </c>
      <c r="C1480" s="4">
        <f t="shared" si="137"/>
        <v>31381680.719999999</v>
      </c>
      <c r="D1480" s="4">
        <f t="shared" si="138"/>
        <v>657497.53</v>
      </c>
      <c r="E1480" s="4"/>
      <c r="F1480" s="4">
        <v>2166829.46</v>
      </c>
      <c r="G1480" s="4"/>
      <c r="H1480" s="4"/>
      <c r="I1480" s="4"/>
      <c r="J1480" s="4"/>
      <c r="K1480" s="4"/>
      <c r="L1480" s="1"/>
      <c r="M1480" s="4"/>
      <c r="N1480" s="5" t="s">
        <v>1740</v>
      </c>
      <c r="O1480" s="4">
        <v>8228338.7199999997</v>
      </c>
      <c r="P1480" s="4"/>
      <c r="Q1480" s="4"/>
      <c r="R1480" s="4">
        <v>20329015.010000002</v>
      </c>
      <c r="S1480" s="4"/>
    </row>
    <row r="1481" spans="1:19" hidden="1" x14ac:dyDescent="0.25">
      <c r="A1481" s="31" t="s">
        <v>272</v>
      </c>
      <c r="B1481" s="6" t="s">
        <v>587</v>
      </c>
      <c r="C1481" s="4">
        <f t="shared" si="137"/>
        <v>11758713.84</v>
      </c>
      <c r="D1481" s="4">
        <f t="shared" si="138"/>
        <v>246364.29</v>
      </c>
      <c r="E1481" s="4"/>
      <c r="F1481" s="4"/>
      <c r="G1481" s="4"/>
      <c r="H1481" s="4">
        <v>1180784.3600000001</v>
      </c>
      <c r="I1481" s="4">
        <v>515603.84</v>
      </c>
      <c r="J1481" s="4">
        <v>674966.05</v>
      </c>
      <c r="K1481" s="4"/>
      <c r="L1481" s="1"/>
      <c r="M1481" s="4"/>
      <c r="N1481" s="5" t="s">
        <v>1740</v>
      </c>
      <c r="O1481" s="4">
        <v>4806953.45</v>
      </c>
      <c r="P1481" s="4"/>
      <c r="Q1481" s="4">
        <v>4334041.8499999996</v>
      </c>
      <c r="R1481" s="4"/>
      <c r="S1481" s="4"/>
    </row>
    <row r="1482" spans="1:19" hidden="1" x14ac:dyDescent="0.25">
      <c r="A1482" s="31" t="s">
        <v>274</v>
      </c>
      <c r="B1482" s="6" t="s">
        <v>595</v>
      </c>
      <c r="C1482" s="4">
        <f t="shared" si="137"/>
        <v>57887948.600000001</v>
      </c>
      <c r="D1482" s="4">
        <f t="shared" si="138"/>
        <v>1212847.18</v>
      </c>
      <c r="E1482" s="4"/>
      <c r="F1482" s="4">
        <v>7120127.0899999999</v>
      </c>
      <c r="G1482" s="4">
        <v>9443773.7300000004</v>
      </c>
      <c r="H1482" s="4">
        <v>5548671.2199999997</v>
      </c>
      <c r="I1482" s="4">
        <v>2331099.35</v>
      </c>
      <c r="J1482" s="4">
        <v>3830956.03</v>
      </c>
      <c r="K1482" s="4"/>
      <c r="L1482" s="1"/>
      <c r="M1482" s="4"/>
      <c r="N1482" s="5" t="s">
        <v>1741</v>
      </c>
      <c r="O1482" s="4">
        <v>17875835.080000002</v>
      </c>
      <c r="P1482" s="4">
        <v>10524638.92</v>
      </c>
      <c r="Q1482" s="4"/>
      <c r="R1482" s="4"/>
      <c r="S1482" s="4"/>
    </row>
    <row r="1483" spans="1:19" hidden="1" x14ac:dyDescent="0.25">
      <c r="A1483" s="31" t="s">
        <v>276</v>
      </c>
      <c r="B1483" s="6" t="s">
        <v>1782</v>
      </c>
      <c r="C1483" s="4">
        <f t="shared" si="137"/>
        <v>7426454.2300000004</v>
      </c>
      <c r="D1483" s="4">
        <f t="shared" si="138"/>
        <v>149732.55000000002</v>
      </c>
      <c r="E1483" s="4">
        <v>279873.91999999998</v>
      </c>
      <c r="F1483" s="4">
        <v>3721957.57</v>
      </c>
      <c r="G1483" s="4"/>
      <c r="H1483" s="4"/>
      <c r="I1483" s="4"/>
      <c r="J1483" s="4"/>
      <c r="K1483" s="4"/>
      <c r="L1483" s="1"/>
      <c r="M1483" s="4"/>
      <c r="N1483" s="5"/>
      <c r="O1483" s="4"/>
      <c r="P1483" s="4">
        <v>3274890.19</v>
      </c>
      <c r="Q1483" s="4"/>
      <c r="R1483" s="4"/>
      <c r="S1483" s="4"/>
    </row>
    <row r="1484" spans="1:19" hidden="1" x14ac:dyDescent="0.25">
      <c r="A1484" s="31" t="s">
        <v>278</v>
      </c>
      <c r="B1484" s="6" t="s">
        <v>613</v>
      </c>
      <c r="C1484" s="4">
        <f t="shared" si="137"/>
        <v>22772879.239999998</v>
      </c>
      <c r="D1484" s="4">
        <f t="shared" si="138"/>
        <v>477129.06</v>
      </c>
      <c r="E1484" s="4"/>
      <c r="F1484" s="4"/>
      <c r="G1484" s="4">
        <v>3927814.78</v>
      </c>
      <c r="H1484" s="4">
        <v>2581479.94</v>
      </c>
      <c r="I1484" s="4">
        <v>1012498.86</v>
      </c>
      <c r="J1484" s="4">
        <v>1475624.92</v>
      </c>
      <c r="K1484" s="4"/>
      <c r="L1484" s="1"/>
      <c r="M1484" s="4"/>
      <c r="N1484" s="5" t="s">
        <v>1740</v>
      </c>
      <c r="O1484" s="4">
        <v>9730220.4499999993</v>
      </c>
      <c r="P1484" s="4">
        <v>3568111.23</v>
      </c>
      <c r="Q1484" s="4"/>
      <c r="R1484" s="4"/>
      <c r="S1484" s="4"/>
    </row>
    <row r="1485" spans="1:19" hidden="1" x14ac:dyDescent="0.25">
      <c r="A1485" s="31" t="s">
        <v>280</v>
      </c>
      <c r="B1485" s="6" t="s">
        <v>615</v>
      </c>
      <c r="C1485" s="4">
        <f t="shared" si="137"/>
        <v>25362127.989999998</v>
      </c>
      <c r="D1485" s="4">
        <f t="shared" si="138"/>
        <v>531378.05000000005</v>
      </c>
      <c r="E1485" s="4"/>
      <c r="F1485" s="4"/>
      <c r="G1485" s="4">
        <v>4667590.21</v>
      </c>
      <c r="H1485" s="4">
        <v>3080266.95</v>
      </c>
      <c r="I1485" s="4">
        <v>1345036</v>
      </c>
      <c r="J1485" s="4">
        <v>1760758.1</v>
      </c>
      <c r="K1485" s="4"/>
      <c r="L1485" s="1"/>
      <c r="M1485" s="4"/>
      <c r="N1485" s="5" t="s">
        <v>1740</v>
      </c>
      <c r="O1485" s="4">
        <v>9730220.4499999993</v>
      </c>
      <c r="P1485" s="4">
        <v>4246878.2299999995</v>
      </c>
      <c r="Q1485" s="4"/>
      <c r="R1485" s="4"/>
      <c r="S1485" s="4"/>
    </row>
    <row r="1486" spans="1:19" ht="25.5" hidden="1" x14ac:dyDescent="0.25">
      <c r="A1486" s="31" t="s">
        <v>282</v>
      </c>
      <c r="B1486" s="6" t="s">
        <v>603</v>
      </c>
      <c r="C1486" s="4">
        <f t="shared" si="137"/>
        <v>2954503.62</v>
      </c>
      <c r="D1486" s="4">
        <f t="shared" si="138"/>
        <v>61901.69</v>
      </c>
      <c r="E1486" s="4"/>
      <c r="F1486" s="4">
        <v>556545.55000000005</v>
      </c>
      <c r="G1486" s="4">
        <v>1172145.8</v>
      </c>
      <c r="H1486" s="4"/>
      <c r="I1486" s="4"/>
      <c r="J1486" s="4">
        <v>440358.74</v>
      </c>
      <c r="K1486" s="4"/>
      <c r="L1486" s="1"/>
      <c r="M1486" s="4"/>
      <c r="N1486" s="5"/>
      <c r="O1486" s="4"/>
      <c r="P1486" s="4">
        <v>723551.84</v>
      </c>
      <c r="Q1486" s="4"/>
      <c r="R1486" s="4"/>
      <c r="S1486" s="4"/>
    </row>
    <row r="1487" spans="1:19" hidden="1" x14ac:dyDescent="0.25">
      <c r="A1487" s="31" t="s">
        <v>284</v>
      </c>
      <c r="B1487" s="6" t="s">
        <v>629</v>
      </c>
      <c r="C1487" s="4">
        <f t="shared" si="137"/>
        <v>30907462.559999999</v>
      </c>
      <c r="D1487" s="4">
        <f t="shared" si="138"/>
        <v>647561.88</v>
      </c>
      <c r="E1487" s="4"/>
      <c r="F1487" s="4">
        <v>3225064.9099999997</v>
      </c>
      <c r="G1487" s="4"/>
      <c r="H1487" s="4">
        <v>3693521.56</v>
      </c>
      <c r="I1487" s="4">
        <v>1612821.08</v>
      </c>
      <c r="J1487" s="4">
        <v>2111309.87</v>
      </c>
      <c r="K1487" s="4"/>
      <c r="L1487" s="1"/>
      <c r="M1487" s="4"/>
      <c r="N1487" s="5" t="s">
        <v>1741</v>
      </c>
      <c r="O1487" s="4">
        <v>14093172.42</v>
      </c>
      <c r="P1487" s="4">
        <v>5524010.8399999999</v>
      </c>
      <c r="Q1487" s="4"/>
      <c r="R1487" s="4"/>
      <c r="S1487" s="4"/>
    </row>
    <row r="1488" spans="1:19" hidden="1" x14ac:dyDescent="0.25">
      <c r="A1488" s="31" t="s">
        <v>1767</v>
      </c>
      <c r="B1488" s="6" t="s">
        <v>631</v>
      </c>
      <c r="C1488" s="4">
        <f t="shared" si="137"/>
        <v>28921160.960000001</v>
      </c>
      <c r="D1488" s="4">
        <f t="shared" si="138"/>
        <v>605945.61</v>
      </c>
      <c r="E1488" s="4"/>
      <c r="F1488" s="4"/>
      <c r="G1488" s="4">
        <v>3766325.03</v>
      </c>
      <c r="H1488" s="4">
        <v>2485498.08</v>
      </c>
      <c r="I1488" s="4">
        <v>1085322.94</v>
      </c>
      <c r="J1488" s="4">
        <v>1420773.25</v>
      </c>
      <c r="K1488" s="4"/>
      <c r="L1488" s="1"/>
      <c r="M1488" s="4"/>
      <c r="N1488" s="5" t="s">
        <v>1740</v>
      </c>
      <c r="O1488" s="4">
        <v>9962160.3800000008</v>
      </c>
      <c r="P1488" s="4"/>
      <c r="Q1488" s="4"/>
      <c r="R1488" s="4">
        <v>9595135.6699999999</v>
      </c>
      <c r="S1488" s="4"/>
    </row>
    <row r="1489" spans="1:19" hidden="1" x14ac:dyDescent="0.25">
      <c r="A1489" s="31" t="s">
        <v>286</v>
      </c>
      <c r="B1489" s="6" t="s">
        <v>633</v>
      </c>
      <c r="C1489" s="4">
        <f t="shared" si="137"/>
        <v>41314801.109999999</v>
      </c>
      <c r="D1489" s="4">
        <f t="shared" si="138"/>
        <v>865612.64</v>
      </c>
      <c r="E1489" s="4"/>
      <c r="F1489" s="4"/>
      <c r="G1489" s="4">
        <v>7541376.4900000002</v>
      </c>
      <c r="H1489" s="4">
        <v>4976754.96</v>
      </c>
      <c r="I1489" s="4"/>
      <c r="J1489" s="4">
        <v>2844838.38</v>
      </c>
      <c r="K1489" s="4"/>
      <c r="L1489" s="1"/>
      <c r="M1489" s="4"/>
      <c r="N1489" s="5"/>
      <c r="O1489" s="4"/>
      <c r="P1489" s="4"/>
      <c r="Q1489" s="4"/>
      <c r="R1489" s="4">
        <v>25086218.640000001</v>
      </c>
      <c r="S1489" s="4"/>
    </row>
    <row r="1490" spans="1:19" hidden="1" x14ac:dyDescent="0.25">
      <c r="A1490" s="31" t="s">
        <v>288</v>
      </c>
      <c r="B1490" s="6" t="s">
        <v>637</v>
      </c>
      <c r="C1490" s="4">
        <f t="shared" si="137"/>
        <v>43570039.840000004</v>
      </c>
      <c r="D1490" s="4">
        <f t="shared" si="138"/>
        <v>912863.58</v>
      </c>
      <c r="E1490" s="4"/>
      <c r="F1490" s="4"/>
      <c r="G1490" s="4">
        <v>7413272.5700000003</v>
      </c>
      <c r="H1490" s="4"/>
      <c r="I1490" s="4"/>
      <c r="J1490" s="4">
        <v>2796513.65</v>
      </c>
      <c r="K1490" s="4"/>
      <c r="L1490" s="1"/>
      <c r="M1490" s="4"/>
      <c r="N1490" s="5"/>
      <c r="O1490" s="4"/>
      <c r="P1490" s="4"/>
      <c r="Q1490" s="4"/>
      <c r="R1490" s="4">
        <v>32447390.039999999</v>
      </c>
      <c r="S1490" s="4"/>
    </row>
    <row r="1491" spans="1:19" hidden="1" x14ac:dyDescent="0.25">
      <c r="A1491" s="31" t="s">
        <v>290</v>
      </c>
      <c r="B1491" s="6" t="s">
        <v>639</v>
      </c>
      <c r="C1491" s="4">
        <f t="shared" si="137"/>
        <v>26739320.989999998</v>
      </c>
      <c r="D1491" s="4">
        <f t="shared" si="138"/>
        <v>560232.5</v>
      </c>
      <c r="E1491" s="4"/>
      <c r="F1491" s="4"/>
      <c r="G1491" s="4">
        <v>4509985.92</v>
      </c>
      <c r="H1491" s="4">
        <v>2964100.61</v>
      </c>
      <c r="I1491" s="4">
        <v>1162568.98</v>
      </c>
      <c r="J1491" s="4">
        <v>1694338.45</v>
      </c>
      <c r="K1491" s="4"/>
      <c r="L1491" s="1"/>
      <c r="M1491" s="4"/>
      <c r="N1491" s="5" t="s">
        <v>1741</v>
      </c>
      <c r="O1491" s="4">
        <v>7625419.8700000001</v>
      </c>
      <c r="P1491" s="4"/>
      <c r="Q1491" s="4">
        <v>8222674.6600000001</v>
      </c>
      <c r="R1491" s="4"/>
      <c r="S1491" s="4"/>
    </row>
    <row r="1492" spans="1:19" hidden="1" x14ac:dyDescent="0.25">
      <c r="A1492" s="31" t="s">
        <v>292</v>
      </c>
      <c r="B1492" s="6" t="s">
        <v>641</v>
      </c>
      <c r="C1492" s="4">
        <f t="shared" si="137"/>
        <v>22064385.66</v>
      </c>
      <c r="D1492" s="4">
        <f t="shared" si="138"/>
        <v>462284.96</v>
      </c>
      <c r="E1492" s="4"/>
      <c r="F1492" s="4"/>
      <c r="G1492" s="4">
        <v>4870566.88</v>
      </c>
      <c r="H1492" s="4">
        <v>3201085.4399999999</v>
      </c>
      <c r="I1492" s="4">
        <v>1255518.32</v>
      </c>
      <c r="J1492" s="4">
        <v>1932285.5</v>
      </c>
      <c r="K1492" s="4"/>
      <c r="L1492" s="1"/>
      <c r="M1492" s="4"/>
      <c r="N1492" s="5"/>
      <c r="O1492" s="4"/>
      <c r="P1492" s="4"/>
      <c r="Q1492" s="4"/>
      <c r="R1492" s="4">
        <v>10342644.560000001</v>
      </c>
      <c r="S1492" s="4"/>
    </row>
    <row r="1493" spans="1:19" hidden="1" x14ac:dyDescent="0.25">
      <c r="A1493" s="31" t="s">
        <v>294</v>
      </c>
      <c r="B1493" s="6" t="s">
        <v>623</v>
      </c>
      <c r="C1493" s="4">
        <f t="shared" si="137"/>
        <v>69065799.359999999</v>
      </c>
      <c r="D1493" s="4">
        <f t="shared" si="138"/>
        <v>1447041.42</v>
      </c>
      <c r="E1493" s="4"/>
      <c r="F1493" s="4"/>
      <c r="G1493" s="4">
        <v>9622803.3800000008</v>
      </c>
      <c r="H1493" s="4">
        <v>6350343.9399999995</v>
      </c>
      <c r="I1493" s="4">
        <v>2772954.85</v>
      </c>
      <c r="J1493" s="4">
        <v>3630016.4</v>
      </c>
      <c r="K1493" s="4"/>
      <c r="L1493" s="1"/>
      <c r="M1493" s="4"/>
      <c r="N1493" s="5" t="s">
        <v>1740</v>
      </c>
      <c r="O1493" s="4">
        <v>19736468.07</v>
      </c>
      <c r="P1493" s="4"/>
      <c r="Q1493" s="4">
        <v>25506171.300000001</v>
      </c>
      <c r="R1493" s="4"/>
      <c r="S1493" s="4"/>
    </row>
    <row r="1494" spans="1:19" hidden="1" x14ac:dyDescent="0.25">
      <c r="A1494" s="31" t="s">
        <v>296</v>
      </c>
      <c r="B1494" s="6" t="s">
        <v>657</v>
      </c>
      <c r="C1494" s="4">
        <f t="shared" si="137"/>
        <v>28746149.949999999</v>
      </c>
      <c r="D1494" s="4">
        <f t="shared" si="138"/>
        <v>602278.85</v>
      </c>
      <c r="E1494" s="4"/>
      <c r="F1494" s="4">
        <v>5544201.6299999999</v>
      </c>
      <c r="G1494" s="4">
        <v>7353546.5099999998</v>
      </c>
      <c r="H1494" s="4"/>
      <c r="I1494" s="4"/>
      <c r="J1494" s="4">
        <v>2983035.61</v>
      </c>
      <c r="K1494" s="4"/>
      <c r="L1494" s="1"/>
      <c r="M1494" s="4"/>
      <c r="N1494" s="5" t="s">
        <v>1741</v>
      </c>
      <c r="O1494" s="4">
        <v>7718636.21</v>
      </c>
      <c r="P1494" s="4">
        <v>4544451.1399999997</v>
      </c>
      <c r="Q1494" s="4"/>
      <c r="R1494" s="4"/>
      <c r="S1494" s="4"/>
    </row>
    <row r="1495" spans="1:19" hidden="1" x14ac:dyDescent="0.25">
      <c r="A1495" s="31" t="s">
        <v>298</v>
      </c>
      <c r="B1495" s="6" t="s">
        <v>659</v>
      </c>
      <c r="C1495" s="4">
        <f t="shared" si="137"/>
        <v>28464243.91</v>
      </c>
      <c r="D1495" s="4">
        <f t="shared" si="138"/>
        <v>596372.44999999995</v>
      </c>
      <c r="E1495" s="4"/>
      <c r="F1495" s="4">
        <v>5447846.3300000001</v>
      </c>
      <c r="G1495" s="4">
        <v>7225745.75</v>
      </c>
      <c r="H1495" s="4"/>
      <c r="I1495" s="4"/>
      <c r="J1495" s="4">
        <v>2931192.03</v>
      </c>
      <c r="K1495" s="4"/>
      <c r="L1495" s="1"/>
      <c r="M1495" s="4"/>
      <c r="N1495" s="5" t="s">
        <v>1741</v>
      </c>
      <c r="O1495" s="4">
        <v>7718636.21</v>
      </c>
      <c r="P1495" s="4">
        <v>4544451.1399999997</v>
      </c>
      <c r="Q1495" s="4"/>
      <c r="R1495" s="4"/>
      <c r="S1495" s="4"/>
    </row>
    <row r="1496" spans="1:19" hidden="1" x14ac:dyDescent="0.25">
      <c r="A1496" s="31" t="s">
        <v>300</v>
      </c>
      <c r="B1496" s="6" t="s">
        <v>661</v>
      </c>
      <c r="C1496" s="4">
        <f t="shared" si="137"/>
        <v>20756034.25</v>
      </c>
      <c r="D1496" s="4">
        <f t="shared" si="138"/>
        <v>434872.86</v>
      </c>
      <c r="E1496" s="4"/>
      <c r="F1496" s="4"/>
      <c r="G1496" s="4">
        <v>1898695.56</v>
      </c>
      <c r="H1496" s="4">
        <v>1252999.71</v>
      </c>
      <c r="I1496" s="4">
        <v>547137.55000000005</v>
      </c>
      <c r="J1496" s="4">
        <v>716246.17</v>
      </c>
      <c r="K1496" s="4"/>
      <c r="L1496" s="1"/>
      <c r="M1496" s="4"/>
      <c r="N1496" s="5" t="s">
        <v>1740</v>
      </c>
      <c r="O1496" s="4">
        <v>6749612.5999999996</v>
      </c>
      <c r="P1496" s="4"/>
      <c r="Q1496" s="4"/>
      <c r="R1496" s="4">
        <v>9156469.8000000007</v>
      </c>
      <c r="S1496" s="4"/>
    </row>
    <row r="1497" spans="1:19" hidden="1" x14ac:dyDescent="0.25">
      <c r="A1497" s="31" t="s">
        <v>302</v>
      </c>
      <c r="B1497" s="6" t="s">
        <v>673</v>
      </c>
      <c r="C1497" s="4">
        <f t="shared" si="137"/>
        <v>32972302.440000001</v>
      </c>
      <c r="D1497" s="4">
        <f t="shared" si="138"/>
        <v>690823.65</v>
      </c>
      <c r="E1497" s="4"/>
      <c r="F1497" s="4"/>
      <c r="G1497" s="4">
        <v>6988262.2699999996</v>
      </c>
      <c r="H1497" s="4"/>
      <c r="I1497" s="4"/>
      <c r="J1497" s="4">
        <v>2625392.12</v>
      </c>
      <c r="K1497" s="4"/>
      <c r="L1497" s="1"/>
      <c r="M1497" s="4"/>
      <c r="N1497" s="5"/>
      <c r="O1497" s="4"/>
      <c r="P1497" s="4"/>
      <c r="Q1497" s="4"/>
      <c r="R1497" s="4">
        <v>22667824.399999999</v>
      </c>
      <c r="S1497" s="4"/>
    </row>
    <row r="1498" spans="1:19" hidden="1" x14ac:dyDescent="0.25">
      <c r="A1498" s="31" t="s">
        <v>304</v>
      </c>
      <c r="B1498" s="6" t="s">
        <v>681</v>
      </c>
      <c r="C1498" s="4">
        <f t="shared" si="137"/>
        <v>48462405.640000001</v>
      </c>
      <c r="D1498" s="4">
        <f t="shared" si="138"/>
        <v>1015366.64</v>
      </c>
      <c r="E1498" s="4"/>
      <c r="F1498" s="4"/>
      <c r="G1498" s="4">
        <v>5208473.5</v>
      </c>
      <c r="H1498" s="4">
        <v>3423168</v>
      </c>
      <c r="I1498" s="4">
        <v>1342622.75</v>
      </c>
      <c r="J1498" s="4">
        <v>1956750.44</v>
      </c>
      <c r="K1498" s="4"/>
      <c r="L1498" s="1"/>
      <c r="M1498" s="4"/>
      <c r="N1498" s="5" t="s">
        <v>1741</v>
      </c>
      <c r="O1498" s="4">
        <v>8319621.7599999998</v>
      </c>
      <c r="P1498" s="4">
        <v>3260986.57</v>
      </c>
      <c r="Q1498" s="4"/>
      <c r="R1498" s="4">
        <v>23935415.98</v>
      </c>
      <c r="S1498" s="4"/>
    </row>
    <row r="1499" spans="1:19" hidden="1" x14ac:dyDescent="0.25">
      <c r="A1499" s="31" t="s">
        <v>306</v>
      </c>
      <c r="B1499" s="6" t="s">
        <v>683</v>
      </c>
      <c r="C1499" s="4">
        <f t="shared" si="137"/>
        <v>25905222.780000001</v>
      </c>
      <c r="D1499" s="4">
        <f t="shared" si="138"/>
        <v>542756.78</v>
      </c>
      <c r="E1499" s="4"/>
      <c r="F1499" s="4"/>
      <c r="G1499" s="4">
        <v>3980525.26</v>
      </c>
      <c r="H1499" s="4">
        <v>2616122.88</v>
      </c>
      <c r="I1499" s="4">
        <v>1026086.39</v>
      </c>
      <c r="J1499" s="4">
        <v>1495427.5099999998</v>
      </c>
      <c r="K1499" s="4"/>
      <c r="L1499" s="1"/>
      <c r="M1499" s="4"/>
      <c r="N1499" s="5"/>
      <c r="O1499" s="4"/>
      <c r="P1499" s="4">
        <v>3568111.23</v>
      </c>
      <c r="Q1499" s="4">
        <v>12676192.73</v>
      </c>
      <c r="R1499" s="4"/>
      <c r="S1499" s="4"/>
    </row>
    <row r="1500" spans="1:19" hidden="1" x14ac:dyDescent="0.25">
      <c r="A1500" s="31" t="s">
        <v>308</v>
      </c>
      <c r="B1500" s="6" t="s">
        <v>703</v>
      </c>
      <c r="C1500" s="4">
        <f t="shared" si="137"/>
        <v>17650621.300000001</v>
      </c>
      <c r="D1500" s="4">
        <f t="shared" si="138"/>
        <v>369809.38</v>
      </c>
      <c r="E1500" s="4"/>
      <c r="F1500" s="4">
        <v>3263002.5799999996</v>
      </c>
      <c r="G1500" s="4">
        <v>6872240.2999999998</v>
      </c>
      <c r="H1500" s="4"/>
      <c r="I1500" s="4"/>
      <c r="J1500" s="4">
        <v>2581804.29</v>
      </c>
      <c r="K1500" s="4"/>
      <c r="L1500" s="1"/>
      <c r="M1500" s="4"/>
      <c r="N1500" s="5"/>
      <c r="O1500" s="4"/>
      <c r="P1500" s="4">
        <v>4563764.75</v>
      </c>
      <c r="Q1500" s="4"/>
      <c r="R1500" s="4"/>
      <c r="S1500" s="4"/>
    </row>
    <row r="1501" spans="1:19" ht="15" hidden="1" customHeight="1" x14ac:dyDescent="0.25">
      <c r="A1501" s="50" t="s">
        <v>2057</v>
      </c>
      <c r="B1501" s="51"/>
      <c r="C1501" s="2">
        <f t="shared" ref="C1501:M1501" si="139">SUM(C1468:C1500)</f>
        <v>803698472.13999999</v>
      </c>
      <c r="D1501" s="2">
        <f t="shared" si="139"/>
        <v>16832933.43</v>
      </c>
      <c r="E1501" s="2">
        <f t="shared" si="139"/>
        <v>279873.91999999998</v>
      </c>
      <c r="F1501" s="2">
        <f t="shared" si="139"/>
        <v>46504993.779999994</v>
      </c>
      <c r="G1501" s="2">
        <f t="shared" si="139"/>
        <v>121299205.8</v>
      </c>
      <c r="H1501" s="2">
        <f t="shared" si="139"/>
        <v>46256380.300000004</v>
      </c>
      <c r="I1501" s="2">
        <f t="shared" si="139"/>
        <v>18082423.66</v>
      </c>
      <c r="J1501" s="2">
        <f t="shared" si="139"/>
        <v>54397892.809999987</v>
      </c>
      <c r="K1501" s="2">
        <f t="shared" si="139"/>
        <v>0</v>
      </c>
      <c r="L1501" s="17">
        <f t="shared" si="139"/>
        <v>0</v>
      </c>
      <c r="M1501" s="2">
        <f t="shared" si="139"/>
        <v>0</v>
      </c>
      <c r="N1501" s="2" t="s">
        <v>1742</v>
      </c>
      <c r="O1501" s="2">
        <f>SUM(O1468:O1500)</f>
        <v>172198251.34</v>
      </c>
      <c r="P1501" s="2">
        <f>SUM(P1468:P1500)</f>
        <v>56013187.689999998</v>
      </c>
      <c r="Q1501" s="2">
        <f>SUM(Q1468:Q1500)</f>
        <v>63915306</v>
      </c>
      <c r="R1501" s="2">
        <f>SUM(R1468:R1500)</f>
        <v>207918023.40280002</v>
      </c>
      <c r="S1501" s="2">
        <f>SUM(S1468:S1500)</f>
        <v>0</v>
      </c>
    </row>
    <row r="1502" spans="1:19" ht="15" hidden="1" customHeight="1" x14ac:dyDescent="0.25">
      <c r="A1502" s="52" t="s">
        <v>1807</v>
      </c>
      <c r="B1502" s="53"/>
      <c r="C1502" s="54"/>
      <c r="D1502" s="2"/>
      <c r="E1502" s="2"/>
      <c r="F1502" s="2"/>
      <c r="G1502" s="2"/>
      <c r="H1502" s="2"/>
      <c r="I1502" s="2"/>
      <c r="J1502" s="2"/>
      <c r="K1502" s="2"/>
      <c r="L1502" s="17"/>
      <c r="M1502" s="2"/>
      <c r="N1502" s="3"/>
      <c r="O1502" s="2"/>
      <c r="P1502" s="2"/>
      <c r="Q1502" s="2"/>
      <c r="R1502" s="2"/>
      <c r="S1502" s="2"/>
    </row>
    <row r="1503" spans="1:19" hidden="1" x14ac:dyDescent="0.25">
      <c r="A1503" s="31" t="s">
        <v>310</v>
      </c>
      <c r="B1503" s="6" t="s">
        <v>723</v>
      </c>
      <c r="C1503" s="4">
        <f t="shared" ref="C1503:C1514" si="140">ROUNDUP(SUM(D1503+E1503+F1503+G1503+H1503+I1503+J1503+K1503+M1503+O1503+P1503+Q1503+R1503+S1503),2)</f>
        <v>3304600.66</v>
      </c>
      <c r="D1503" s="4">
        <f t="shared" ref="D1503:D1514" si="141">ROUNDUP(SUM(F1503+G1503+H1503+I1503+J1503+K1503+M1503+O1503+P1503+Q1503+R1503+S1503)*0.0214,2)</f>
        <v>69236.789999999994</v>
      </c>
      <c r="E1503" s="4"/>
      <c r="F1503" s="4"/>
      <c r="G1503" s="4">
        <v>3235363.8699999996</v>
      </c>
      <c r="H1503" s="4"/>
      <c r="I1503" s="4"/>
      <c r="J1503" s="4"/>
      <c r="K1503" s="4"/>
      <c r="L1503" s="1"/>
      <c r="M1503" s="4"/>
      <c r="N1503" s="5"/>
      <c r="O1503" s="4"/>
      <c r="P1503" s="4"/>
      <c r="Q1503" s="4"/>
      <c r="R1503" s="4"/>
      <c r="S1503" s="4"/>
    </row>
    <row r="1504" spans="1:19" hidden="1" x14ac:dyDescent="0.25">
      <c r="A1504" s="31" t="s">
        <v>312</v>
      </c>
      <c r="B1504" s="6" t="s">
        <v>725</v>
      </c>
      <c r="C1504" s="4">
        <f t="shared" si="140"/>
        <v>4909980.29</v>
      </c>
      <c r="D1504" s="4">
        <f t="shared" si="141"/>
        <v>102872.12</v>
      </c>
      <c r="E1504" s="4"/>
      <c r="F1504" s="4"/>
      <c r="G1504" s="4">
        <v>4807108.17</v>
      </c>
      <c r="H1504" s="4"/>
      <c r="I1504" s="4"/>
      <c r="J1504" s="4"/>
      <c r="K1504" s="4"/>
      <c r="L1504" s="1"/>
      <c r="M1504" s="4"/>
      <c r="N1504" s="5"/>
      <c r="O1504" s="4"/>
      <c r="P1504" s="4"/>
      <c r="Q1504" s="4"/>
      <c r="R1504" s="4"/>
      <c r="S1504" s="4"/>
    </row>
    <row r="1505" spans="1:19" hidden="1" x14ac:dyDescent="0.25">
      <c r="A1505" s="31" t="s">
        <v>314</v>
      </c>
      <c r="B1505" s="6" t="s">
        <v>731</v>
      </c>
      <c r="C1505" s="4">
        <f t="shared" si="140"/>
        <v>13154747.76</v>
      </c>
      <c r="D1505" s="4">
        <f t="shared" si="141"/>
        <v>275613.48</v>
      </c>
      <c r="E1505" s="4"/>
      <c r="F1505" s="4"/>
      <c r="G1505" s="4"/>
      <c r="H1505" s="4"/>
      <c r="I1505" s="4"/>
      <c r="J1505" s="4">
        <v>7106114.2800000003</v>
      </c>
      <c r="K1505" s="4"/>
      <c r="L1505" s="1"/>
      <c r="M1505" s="4"/>
      <c r="N1505" s="5"/>
      <c r="O1505" s="4"/>
      <c r="P1505" s="4">
        <v>5773020</v>
      </c>
      <c r="Q1505" s="4"/>
      <c r="R1505" s="4"/>
      <c r="S1505" s="4"/>
    </row>
    <row r="1506" spans="1:19" hidden="1" x14ac:dyDescent="0.25">
      <c r="A1506" s="31" t="s">
        <v>316</v>
      </c>
      <c r="B1506" s="6" t="s">
        <v>727</v>
      </c>
      <c r="C1506" s="4">
        <f t="shared" si="140"/>
        <v>20383932.039999999</v>
      </c>
      <c r="D1506" s="4">
        <f t="shared" si="141"/>
        <v>427076.71</v>
      </c>
      <c r="E1506" s="4"/>
      <c r="F1506" s="4"/>
      <c r="G1506" s="4">
        <v>6629448.1399999997</v>
      </c>
      <c r="H1506" s="4">
        <v>4357075.97</v>
      </c>
      <c r="I1506" s="4">
        <v>1708916.81</v>
      </c>
      <c r="J1506" s="4">
        <v>2490590.6800000002</v>
      </c>
      <c r="K1506" s="4"/>
      <c r="L1506" s="1"/>
      <c r="M1506" s="4"/>
      <c r="N1506" s="5"/>
      <c r="O1506" s="4"/>
      <c r="P1506" s="4">
        <v>4770823.7299999995</v>
      </c>
      <c r="Q1506" s="4"/>
      <c r="R1506" s="4"/>
      <c r="S1506" s="4"/>
    </row>
    <row r="1507" spans="1:19" hidden="1" x14ac:dyDescent="0.25">
      <c r="A1507" s="31" t="s">
        <v>318</v>
      </c>
      <c r="B1507" s="6" t="s">
        <v>729</v>
      </c>
      <c r="C1507" s="4">
        <f t="shared" si="140"/>
        <v>2692370.51</v>
      </c>
      <c r="D1507" s="4">
        <f t="shared" si="141"/>
        <v>56409.57</v>
      </c>
      <c r="E1507" s="4"/>
      <c r="F1507" s="4"/>
      <c r="G1507" s="4"/>
      <c r="H1507" s="4"/>
      <c r="I1507" s="4"/>
      <c r="J1507" s="4"/>
      <c r="K1507" s="4"/>
      <c r="L1507" s="1"/>
      <c r="M1507" s="4"/>
      <c r="N1507" s="5"/>
      <c r="O1507" s="4"/>
      <c r="P1507" s="4">
        <v>2635960.94</v>
      </c>
      <c r="Q1507" s="4"/>
      <c r="R1507" s="4"/>
      <c r="S1507" s="4"/>
    </row>
    <row r="1508" spans="1:19" hidden="1" x14ac:dyDescent="0.25">
      <c r="A1508" s="31" t="s">
        <v>320</v>
      </c>
      <c r="B1508" s="6" t="s">
        <v>733</v>
      </c>
      <c r="C1508" s="4">
        <f t="shared" si="140"/>
        <v>9048177.7300000004</v>
      </c>
      <c r="D1508" s="4">
        <f t="shared" si="141"/>
        <v>189574.12</v>
      </c>
      <c r="E1508" s="4"/>
      <c r="F1508" s="4">
        <v>1760028.99</v>
      </c>
      <c r="G1508" s="4">
        <v>3706813.54</v>
      </c>
      <c r="H1508" s="4">
        <v>2436231.17</v>
      </c>
      <c r="I1508" s="4">
        <v>955529.91</v>
      </c>
      <c r="J1508" s="4"/>
      <c r="K1508" s="4"/>
      <c r="L1508" s="1"/>
      <c r="M1508" s="4"/>
      <c r="N1508" s="5"/>
      <c r="O1508" s="4"/>
      <c r="P1508" s="4"/>
      <c r="Q1508" s="4"/>
      <c r="R1508" s="4"/>
      <c r="S1508" s="4"/>
    </row>
    <row r="1509" spans="1:19" hidden="1" x14ac:dyDescent="0.25">
      <c r="A1509" s="31" t="s">
        <v>322</v>
      </c>
      <c r="B1509" s="6" t="s">
        <v>735</v>
      </c>
      <c r="C1509" s="4">
        <f t="shared" si="140"/>
        <v>12965226.470000001</v>
      </c>
      <c r="D1509" s="4">
        <f t="shared" si="141"/>
        <v>271642.7</v>
      </c>
      <c r="E1509" s="4"/>
      <c r="F1509" s="4">
        <v>1723886.04</v>
      </c>
      <c r="G1509" s="4">
        <v>3630692.53</v>
      </c>
      <c r="H1509" s="4">
        <v>2386202.1199999996</v>
      </c>
      <c r="I1509" s="4">
        <v>935907.69</v>
      </c>
      <c r="J1509" s="4">
        <v>1364000.26</v>
      </c>
      <c r="K1509" s="4"/>
      <c r="L1509" s="1"/>
      <c r="M1509" s="4"/>
      <c r="N1509" s="5"/>
      <c r="O1509" s="4"/>
      <c r="P1509" s="4">
        <v>2652895.13</v>
      </c>
      <c r="Q1509" s="4"/>
      <c r="R1509" s="4"/>
      <c r="S1509" s="4"/>
    </row>
    <row r="1510" spans="1:19" hidden="1" x14ac:dyDescent="0.25">
      <c r="A1510" s="31" t="s">
        <v>324</v>
      </c>
      <c r="B1510" s="6" t="s">
        <v>737</v>
      </c>
      <c r="C1510" s="4">
        <f t="shared" si="140"/>
        <v>13145188.310000001</v>
      </c>
      <c r="D1510" s="4">
        <f t="shared" si="141"/>
        <v>275413.19</v>
      </c>
      <c r="E1510" s="4"/>
      <c r="F1510" s="4">
        <v>1721229.49</v>
      </c>
      <c r="G1510" s="4">
        <v>3625097.56</v>
      </c>
      <c r="H1510" s="4">
        <v>2382524.9300000002</v>
      </c>
      <c r="I1510" s="4">
        <v>934465.44000000006</v>
      </c>
      <c r="J1510" s="4">
        <v>1361898.31</v>
      </c>
      <c r="K1510" s="4"/>
      <c r="L1510" s="1"/>
      <c r="M1510" s="4"/>
      <c r="N1510" s="5"/>
      <c r="O1510" s="4"/>
      <c r="P1510" s="4">
        <v>2844559.3899999997</v>
      </c>
      <c r="Q1510" s="4"/>
      <c r="R1510" s="4"/>
      <c r="S1510" s="4"/>
    </row>
    <row r="1511" spans="1:19" hidden="1" x14ac:dyDescent="0.25">
      <c r="A1511" s="31" t="s">
        <v>326</v>
      </c>
      <c r="B1511" s="6" t="s">
        <v>739</v>
      </c>
      <c r="C1511" s="4">
        <f t="shared" si="140"/>
        <v>3413018.09</v>
      </c>
      <c r="D1511" s="4">
        <f t="shared" si="141"/>
        <v>71508.31</v>
      </c>
      <c r="E1511" s="4"/>
      <c r="F1511" s="4"/>
      <c r="G1511" s="4"/>
      <c r="H1511" s="4">
        <v>2400136.71</v>
      </c>
      <c r="I1511" s="4">
        <v>941373.07000000007</v>
      </c>
      <c r="J1511" s="4"/>
      <c r="K1511" s="4"/>
      <c r="L1511" s="1"/>
      <c r="M1511" s="4"/>
      <c r="N1511" s="5"/>
      <c r="O1511" s="4"/>
      <c r="P1511" s="4"/>
      <c r="Q1511" s="4"/>
      <c r="R1511" s="4"/>
      <c r="S1511" s="4"/>
    </row>
    <row r="1512" spans="1:19" hidden="1" x14ac:dyDescent="0.25">
      <c r="A1512" s="31" t="s">
        <v>328</v>
      </c>
      <c r="B1512" s="6" t="s">
        <v>743</v>
      </c>
      <c r="C1512" s="4">
        <f t="shared" si="140"/>
        <v>10271018.449999999</v>
      </c>
      <c r="D1512" s="4">
        <f t="shared" si="141"/>
        <v>215194.63</v>
      </c>
      <c r="E1512" s="4"/>
      <c r="F1512" s="4">
        <v>2079212.51</v>
      </c>
      <c r="G1512" s="4"/>
      <c r="H1512" s="4">
        <v>2878044.83</v>
      </c>
      <c r="I1512" s="4">
        <v>1128816.49</v>
      </c>
      <c r="J1512" s="4">
        <v>1645147.27</v>
      </c>
      <c r="K1512" s="4"/>
      <c r="L1512" s="1"/>
      <c r="M1512" s="4"/>
      <c r="N1512" s="5"/>
      <c r="O1512" s="4"/>
      <c r="P1512" s="4">
        <v>2324602.7200000002</v>
      </c>
      <c r="Q1512" s="4"/>
      <c r="R1512" s="4"/>
      <c r="S1512" s="4"/>
    </row>
    <row r="1513" spans="1:19" hidden="1" x14ac:dyDescent="0.25">
      <c r="A1513" s="31" t="s">
        <v>330</v>
      </c>
      <c r="B1513" s="6" t="s">
        <v>741</v>
      </c>
      <c r="C1513" s="4">
        <f t="shared" si="140"/>
        <v>11382884.25</v>
      </c>
      <c r="D1513" s="4">
        <f t="shared" si="141"/>
        <v>238490.04</v>
      </c>
      <c r="E1513" s="4"/>
      <c r="F1513" s="4"/>
      <c r="G1513" s="4">
        <v>4511752.75</v>
      </c>
      <c r="H1513" s="4"/>
      <c r="I1513" s="4"/>
      <c r="J1513" s="4">
        <v>3579868.48</v>
      </c>
      <c r="K1513" s="4"/>
      <c r="L1513" s="1"/>
      <c r="M1513" s="4"/>
      <c r="N1513" s="5"/>
      <c r="O1513" s="4"/>
      <c r="P1513" s="4">
        <v>3052772.98</v>
      </c>
      <c r="Q1513" s="4"/>
      <c r="R1513" s="4"/>
      <c r="S1513" s="4"/>
    </row>
    <row r="1514" spans="1:19" hidden="1" x14ac:dyDescent="0.25">
      <c r="A1514" s="31" t="s">
        <v>332</v>
      </c>
      <c r="B1514" s="6" t="s">
        <v>747</v>
      </c>
      <c r="C1514" s="4">
        <f t="shared" si="140"/>
        <v>4843070.9800000004</v>
      </c>
      <c r="D1514" s="4">
        <f t="shared" si="141"/>
        <v>101470.26</v>
      </c>
      <c r="E1514" s="4"/>
      <c r="F1514" s="4"/>
      <c r="G1514" s="4"/>
      <c r="H1514" s="4">
        <v>2414458.37</v>
      </c>
      <c r="I1514" s="4">
        <v>946990.26</v>
      </c>
      <c r="J1514" s="4">
        <v>1380152.09</v>
      </c>
      <c r="K1514" s="4"/>
      <c r="L1514" s="1"/>
      <c r="M1514" s="4"/>
      <c r="N1514" s="5"/>
      <c r="O1514" s="4"/>
      <c r="P1514" s="4"/>
      <c r="Q1514" s="4"/>
      <c r="R1514" s="4"/>
      <c r="S1514" s="4"/>
    </row>
    <row r="1515" spans="1:19" ht="25.5" hidden="1" customHeight="1" x14ac:dyDescent="0.25">
      <c r="A1515" s="50" t="s">
        <v>2058</v>
      </c>
      <c r="B1515" s="51"/>
      <c r="C1515" s="2">
        <f>SUM(C1503:C1514)</f>
        <v>109514215.54000001</v>
      </c>
      <c r="D1515" s="2">
        <f t="shared" ref="D1515:S1515" si="142">SUM(D1503:D1514)</f>
        <v>2294501.92</v>
      </c>
      <c r="E1515" s="2">
        <f t="shared" si="142"/>
        <v>0</v>
      </c>
      <c r="F1515" s="2">
        <f t="shared" si="142"/>
        <v>7284357.0300000003</v>
      </c>
      <c r="G1515" s="2">
        <f t="shared" si="142"/>
        <v>30146276.559999999</v>
      </c>
      <c r="H1515" s="2">
        <f t="shared" si="142"/>
        <v>19254674.099999998</v>
      </c>
      <c r="I1515" s="2">
        <f t="shared" si="142"/>
        <v>7551999.6700000009</v>
      </c>
      <c r="J1515" s="2">
        <f t="shared" si="142"/>
        <v>18927771.370000001</v>
      </c>
      <c r="K1515" s="2">
        <f t="shared" si="142"/>
        <v>0</v>
      </c>
      <c r="L1515" s="17">
        <f t="shared" si="142"/>
        <v>0</v>
      </c>
      <c r="M1515" s="2">
        <f t="shared" si="142"/>
        <v>0</v>
      </c>
      <c r="N1515" s="2" t="s">
        <v>1742</v>
      </c>
      <c r="O1515" s="2">
        <f t="shared" si="142"/>
        <v>0</v>
      </c>
      <c r="P1515" s="2">
        <f t="shared" si="142"/>
        <v>24054634.890000001</v>
      </c>
      <c r="Q1515" s="2">
        <f t="shared" si="142"/>
        <v>0</v>
      </c>
      <c r="R1515" s="2">
        <f t="shared" si="142"/>
        <v>0</v>
      </c>
      <c r="S1515" s="2">
        <f t="shared" si="142"/>
        <v>0</v>
      </c>
    </row>
    <row r="1516" spans="1:19" ht="15" hidden="1" customHeight="1" x14ac:dyDescent="0.25">
      <c r="A1516" s="52" t="s">
        <v>2015</v>
      </c>
      <c r="B1516" s="53"/>
      <c r="C1516" s="54"/>
      <c r="D1516" s="2"/>
      <c r="E1516" s="2"/>
      <c r="F1516" s="2"/>
      <c r="G1516" s="2"/>
      <c r="H1516" s="2"/>
      <c r="I1516" s="2"/>
      <c r="J1516" s="2"/>
      <c r="K1516" s="2"/>
      <c r="L1516" s="17"/>
      <c r="M1516" s="2"/>
      <c r="N1516" s="3"/>
      <c r="O1516" s="2"/>
      <c r="P1516" s="2"/>
      <c r="Q1516" s="2"/>
      <c r="R1516" s="2"/>
      <c r="S1516" s="2"/>
    </row>
    <row r="1517" spans="1:19" hidden="1" x14ac:dyDescent="0.25">
      <c r="A1517" s="31" t="s">
        <v>334</v>
      </c>
      <c r="B1517" s="6" t="s">
        <v>755</v>
      </c>
      <c r="C1517" s="4">
        <f t="shared" ref="C1517:C1533" si="143">ROUNDUP(SUM(D1517+E1517+F1517+G1517+H1517+I1517+J1517+K1517+M1517+O1517+P1517+Q1517+R1517+S1517),2)</f>
        <v>2753506.95</v>
      </c>
      <c r="D1517" s="4">
        <f t="shared" ref="D1517:D1533" si="144">ROUNDUP(SUM(F1517+G1517+H1517+I1517+J1517+K1517+M1517+O1517+P1517+Q1517+R1517+S1517)*0.0214,2)</f>
        <v>57690.48</v>
      </c>
      <c r="E1517" s="4"/>
      <c r="F1517" s="4"/>
      <c r="G1517" s="4">
        <v>2695816.4699999997</v>
      </c>
      <c r="H1517" s="4"/>
      <c r="I1517" s="4"/>
      <c r="J1517" s="4"/>
      <c r="K1517" s="4"/>
      <c r="L1517" s="1"/>
      <c r="M1517" s="4"/>
      <c r="N1517" s="5"/>
      <c r="O1517" s="4"/>
      <c r="P1517" s="4"/>
      <c r="Q1517" s="4"/>
      <c r="R1517" s="4"/>
      <c r="S1517" s="4"/>
    </row>
    <row r="1518" spans="1:19" hidden="1" x14ac:dyDescent="0.25">
      <c r="A1518" s="31" t="s">
        <v>336</v>
      </c>
      <c r="B1518" s="6" t="s">
        <v>759</v>
      </c>
      <c r="C1518" s="4">
        <f t="shared" si="143"/>
        <v>4056399.77</v>
      </c>
      <c r="D1518" s="4">
        <f t="shared" si="144"/>
        <v>84988.209999999992</v>
      </c>
      <c r="E1518" s="4"/>
      <c r="F1518" s="4">
        <v>1744208.49</v>
      </c>
      <c r="G1518" s="4"/>
      <c r="H1518" s="4"/>
      <c r="I1518" s="4"/>
      <c r="J1518" s="4">
        <v>2227203.0699999998</v>
      </c>
      <c r="K1518" s="4"/>
      <c r="L1518" s="1"/>
      <c r="M1518" s="4"/>
      <c r="N1518" s="5"/>
      <c r="O1518" s="4"/>
      <c r="P1518" s="4"/>
      <c r="Q1518" s="4"/>
      <c r="R1518" s="4"/>
      <c r="S1518" s="4"/>
    </row>
    <row r="1519" spans="1:19" hidden="1" x14ac:dyDescent="0.25">
      <c r="A1519" s="31" t="s">
        <v>338</v>
      </c>
      <c r="B1519" s="6" t="s">
        <v>763</v>
      </c>
      <c r="C1519" s="4">
        <f t="shared" si="143"/>
        <v>2373795.23</v>
      </c>
      <c r="D1519" s="4">
        <f t="shared" si="144"/>
        <v>49734.9</v>
      </c>
      <c r="E1519" s="4"/>
      <c r="F1519" s="4"/>
      <c r="G1519" s="4"/>
      <c r="H1519" s="4"/>
      <c r="I1519" s="4"/>
      <c r="J1519" s="4">
        <v>2324060.3299999996</v>
      </c>
      <c r="K1519" s="4"/>
      <c r="L1519" s="1"/>
      <c r="M1519" s="4"/>
      <c r="N1519" s="5"/>
      <c r="O1519" s="4"/>
      <c r="P1519" s="4"/>
      <c r="Q1519" s="4"/>
      <c r="R1519" s="4"/>
      <c r="S1519" s="4"/>
    </row>
    <row r="1520" spans="1:19" hidden="1" x14ac:dyDescent="0.25">
      <c r="A1520" s="31" t="s">
        <v>340</v>
      </c>
      <c r="B1520" s="6" t="s">
        <v>768</v>
      </c>
      <c r="C1520" s="4">
        <f t="shared" si="143"/>
        <v>3164627.67</v>
      </c>
      <c r="D1520" s="4">
        <f t="shared" si="144"/>
        <v>66304.12999999999</v>
      </c>
      <c r="E1520" s="4"/>
      <c r="F1520" s="4"/>
      <c r="G1520" s="4"/>
      <c r="H1520" s="4"/>
      <c r="I1520" s="4"/>
      <c r="J1520" s="4">
        <v>3098323.54</v>
      </c>
      <c r="K1520" s="4"/>
      <c r="L1520" s="1"/>
      <c r="M1520" s="4"/>
      <c r="N1520" s="5"/>
      <c r="O1520" s="4"/>
      <c r="P1520" s="4"/>
      <c r="Q1520" s="4"/>
      <c r="R1520" s="4"/>
      <c r="S1520" s="4"/>
    </row>
    <row r="1521" spans="1:19" hidden="1" x14ac:dyDescent="0.25">
      <c r="A1521" s="31" t="s">
        <v>342</v>
      </c>
      <c r="B1521" s="6" t="s">
        <v>772</v>
      </c>
      <c r="C1521" s="4">
        <f t="shared" si="143"/>
        <v>13975918.08</v>
      </c>
      <c r="D1521" s="4">
        <f t="shared" si="144"/>
        <v>292818.34000000003</v>
      </c>
      <c r="E1521" s="4"/>
      <c r="F1521" s="4"/>
      <c r="G1521" s="4">
        <v>11375757.91</v>
      </c>
      <c r="H1521" s="4"/>
      <c r="I1521" s="4"/>
      <c r="J1521" s="4">
        <v>2307341.83</v>
      </c>
      <c r="K1521" s="4"/>
      <c r="L1521" s="1"/>
      <c r="M1521" s="4"/>
      <c r="N1521" s="5"/>
      <c r="O1521" s="4"/>
      <c r="P1521" s="4"/>
      <c r="Q1521" s="4"/>
      <c r="R1521" s="4"/>
      <c r="S1521" s="4"/>
    </row>
    <row r="1522" spans="1:19" hidden="1" x14ac:dyDescent="0.25">
      <c r="A1522" s="31" t="s">
        <v>343</v>
      </c>
      <c r="B1522" s="6" t="s">
        <v>774</v>
      </c>
      <c r="C1522" s="4">
        <f t="shared" si="143"/>
        <v>2980283.74</v>
      </c>
      <c r="D1522" s="4">
        <f t="shared" si="144"/>
        <v>62441.82</v>
      </c>
      <c r="E1522" s="4"/>
      <c r="F1522" s="4">
        <v>1018659.04</v>
      </c>
      <c r="G1522" s="4">
        <v>1351097.44</v>
      </c>
      <c r="H1522" s="4"/>
      <c r="I1522" s="4"/>
      <c r="J1522" s="4">
        <v>548085.43999999994</v>
      </c>
      <c r="K1522" s="4"/>
      <c r="L1522" s="1"/>
      <c r="M1522" s="4"/>
      <c r="N1522" s="5"/>
      <c r="O1522" s="4"/>
      <c r="P1522" s="4"/>
      <c r="Q1522" s="4"/>
      <c r="R1522" s="4"/>
      <c r="S1522" s="4"/>
    </row>
    <row r="1523" spans="1:19" hidden="1" x14ac:dyDescent="0.25">
      <c r="A1523" s="31" t="s">
        <v>345</v>
      </c>
      <c r="B1523" s="6" t="s">
        <v>776</v>
      </c>
      <c r="C1523" s="4">
        <f t="shared" si="143"/>
        <v>3265163.81</v>
      </c>
      <c r="D1523" s="4">
        <f t="shared" si="144"/>
        <v>68410.53</v>
      </c>
      <c r="E1523" s="4"/>
      <c r="F1523" s="4">
        <v>1116030.8600000001</v>
      </c>
      <c r="G1523" s="4">
        <v>1480246.46</v>
      </c>
      <c r="H1523" s="4"/>
      <c r="I1523" s="4"/>
      <c r="J1523" s="4">
        <v>600475.96</v>
      </c>
      <c r="K1523" s="4"/>
      <c r="L1523" s="1"/>
      <c r="M1523" s="4"/>
      <c r="N1523" s="5"/>
      <c r="O1523" s="4"/>
      <c r="P1523" s="4"/>
      <c r="Q1523" s="4"/>
      <c r="R1523" s="4"/>
      <c r="S1523" s="4"/>
    </row>
    <row r="1524" spans="1:19" hidden="1" x14ac:dyDescent="0.25">
      <c r="A1524" s="31" t="s">
        <v>347</v>
      </c>
      <c r="B1524" s="6" t="s">
        <v>778</v>
      </c>
      <c r="C1524" s="4">
        <f t="shared" si="143"/>
        <v>9304056.5500000007</v>
      </c>
      <c r="D1524" s="4">
        <f t="shared" si="144"/>
        <v>194935.2</v>
      </c>
      <c r="E1524" s="4"/>
      <c r="F1524" s="4"/>
      <c r="G1524" s="4">
        <v>6621512.1200000001</v>
      </c>
      <c r="H1524" s="4"/>
      <c r="I1524" s="4"/>
      <c r="J1524" s="4">
        <v>2487609.23</v>
      </c>
      <c r="K1524" s="4"/>
      <c r="L1524" s="1"/>
      <c r="M1524" s="4"/>
      <c r="N1524" s="5"/>
      <c r="O1524" s="4"/>
      <c r="P1524" s="4"/>
      <c r="Q1524" s="4"/>
      <c r="R1524" s="4"/>
      <c r="S1524" s="4"/>
    </row>
    <row r="1525" spans="1:19" hidden="1" x14ac:dyDescent="0.25">
      <c r="A1525" s="31" t="s">
        <v>349</v>
      </c>
      <c r="B1525" s="6" t="s">
        <v>780</v>
      </c>
      <c r="C1525" s="4">
        <f t="shared" si="143"/>
        <v>12460997.32</v>
      </c>
      <c r="D1525" s="4">
        <f t="shared" si="144"/>
        <v>261078.27000000002</v>
      </c>
      <c r="E1525" s="4"/>
      <c r="F1525" s="4">
        <v>3130315.3</v>
      </c>
      <c r="G1525" s="4">
        <v>6592786.3799999999</v>
      </c>
      <c r="H1525" s="4"/>
      <c r="I1525" s="4"/>
      <c r="J1525" s="4">
        <v>2476817.37</v>
      </c>
      <c r="K1525" s="4"/>
      <c r="L1525" s="1"/>
      <c r="M1525" s="4"/>
      <c r="N1525" s="5"/>
      <c r="O1525" s="4"/>
      <c r="P1525" s="4"/>
      <c r="Q1525" s="4"/>
      <c r="R1525" s="4"/>
      <c r="S1525" s="4"/>
    </row>
    <row r="1526" spans="1:19" hidden="1" x14ac:dyDescent="0.25">
      <c r="A1526" s="31" t="s">
        <v>351</v>
      </c>
      <c r="B1526" s="6" t="s">
        <v>765</v>
      </c>
      <c r="C1526" s="4">
        <f t="shared" si="143"/>
        <v>18525731.449999999</v>
      </c>
      <c r="D1526" s="4">
        <f t="shared" si="144"/>
        <v>388144.37</v>
      </c>
      <c r="E1526" s="4"/>
      <c r="F1526" s="4"/>
      <c r="G1526" s="4">
        <v>13184394.859999999</v>
      </c>
      <c r="H1526" s="4"/>
      <c r="I1526" s="4"/>
      <c r="J1526" s="4">
        <v>4953192.22</v>
      </c>
      <c r="K1526" s="4"/>
      <c r="L1526" s="1"/>
      <c r="M1526" s="4"/>
      <c r="N1526" s="5"/>
      <c r="O1526" s="4"/>
      <c r="P1526" s="4"/>
      <c r="Q1526" s="4"/>
      <c r="R1526" s="4"/>
      <c r="S1526" s="4"/>
    </row>
    <row r="1527" spans="1:19" hidden="1" x14ac:dyDescent="0.25">
      <c r="A1527" s="31" t="s">
        <v>353</v>
      </c>
      <c r="B1527" s="6" t="s">
        <v>802</v>
      </c>
      <c r="C1527" s="4">
        <f t="shared" si="143"/>
        <v>2517920.13</v>
      </c>
      <c r="D1527" s="4">
        <f t="shared" si="144"/>
        <v>52754.55</v>
      </c>
      <c r="E1527" s="4"/>
      <c r="F1527" s="4">
        <v>2465165.5799999996</v>
      </c>
      <c r="G1527" s="4"/>
      <c r="H1527" s="4"/>
      <c r="I1527" s="4"/>
      <c r="J1527" s="4"/>
      <c r="K1527" s="4"/>
      <c r="L1527" s="1"/>
      <c r="M1527" s="4"/>
      <c r="N1527" s="5"/>
      <c r="O1527" s="4"/>
      <c r="P1527" s="4"/>
      <c r="Q1527" s="4"/>
      <c r="R1527" s="4"/>
      <c r="S1527" s="4"/>
    </row>
    <row r="1528" spans="1:19" hidden="1" x14ac:dyDescent="0.25">
      <c r="A1528" s="31" t="s">
        <v>355</v>
      </c>
      <c r="B1528" s="6" t="s">
        <v>1783</v>
      </c>
      <c r="C1528" s="4">
        <f t="shared" si="143"/>
        <v>15858215.529999999</v>
      </c>
      <c r="D1528" s="4">
        <f t="shared" si="144"/>
        <v>319734.14</v>
      </c>
      <c r="E1528" s="4">
        <v>597633.9</v>
      </c>
      <c r="F1528" s="4"/>
      <c r="G1528" s="4"/>
      <c r="H1528" s="4"/>
      <c r="I1528" s="4"/>
      <c r="J1528" s="4"/>
      <c r="K1528" s="4"/>
      <c r="L1528" s="1"/>
      <c r="M1528" s="4"/>
      <c r="N1528" s="5" t="s">
        <v>1741</v>
      </c>
      <c r="O1528" s="4">
        <v>14940847.49</v>
      </c>
      <c r="P1528" s="4"/>
      <c r="Q1528" s="4"/>
      <c r="R1528" s="4"/>
      <c r="S1528" s="4"/>
    </row>
    <row r="1529" spans="1:19" hidden="1" x14ac:dyDescent="0.25">
      <c r="A1529" s="31" t="s">
        <v>357</v>
      </c>
      <c r="B1529" s="6" t="s">
        <v>811</v>
      </c>
      <c r="C1529" s="4">
        <f t="shared" si="143"/>
        <v>1828761.16</v>
      </c>
      <c r="D1529" s="4">
        <f t="shared" si="144"/>
        <v>38315.54</v>
      </c>
      <c r="E1529" s="4"/>
      <c r="F1529" s="4">
        <v>999558.89</v>
      </c>
      <c r="G1529" s="4"/>
      <c r="H1529" s="4"/>
      <c r="I1529" s="4"/>
      <c r="J1529" s="4">
        <v>790886.73</v>
      </c>
      <c r="K1529" s="4"/>
      <c r="L1529" s="1"/>
      <c r="M1529" s="4"/>
      <c r="N1529" s="5"/>
      <c r="O1529" s="4"/>
      <c r="P1529" s="4"/>
      <c r="Q1529" s="4"/>
      <c r="R1529" s="4"/>
      <c r="S1529" s="4"/>
    </row>
    <row r="1530" spans="1:19" hidden="1" x14ac:dyDescent="0.25">
      <c r="A1530" s="31" t="s">
        <v>359</v>
      </c>
      <c r="B1530" s="6" t="s">
        <v>823</v>
      </c>
      <c r="C1530" s="4">
        <f t="shared" si="143"/>
        <v>2111595.29</v>
      </c>
      <c r="D1530" s="4">
        <f t="shared" si="144"/>
        <v>44241.380000000005</v>
      </c>
      <c r="E1530" s="4"/>
      <c r="F1530" s="4">
        <v>465593.94</v>
      </c>
      <c r="G1530" s="4">
        <v>980591.76</v>
      </c>
      <c r="H1530" s="4"/>
      <c r="I1530" s="4">
        <v>252773.64</v>
      </c>
      <c r="J1530" s="4">
        <v>368394.57</v>
      </c>
      <c r="K1530" s="4"/>
      <c r="L1530" s="1"/>
      <c r="M1530" s="4"/>
      <c r="N1530" s="5"/>
      <c r="O1530" s="4"/>
      <c r="P1530" s="4"/>
      <c r="Q1530" s="4"/>
      <c r="R1530" s="4"/>
      <c r="S1530" s="4"/>
    </row>
    <row r="1531" spans="1:19" hidden="1" x14ac:dyDescent="0.25">
      <c r="A1531" s="31" t="s">
        <v>361</v>
      </c>
      <c r="B1531" s="6" t="s">
        <v>851</v>
      </c>
      <c r="C1531" s="4">
        <f t="shared" si="143"/>
        <v>2013306.96</v>
      </c>
      <c r="D1531" s="4">
        <f t="shared" si="144"/>
        <v>42182.080000000002</v>
      </c>
      <c r="E1531" s="4"/>
      <c r="F1531" s="4"/>
      <c r="G1531" s="4">
        <v>1971124.88</v>
      </c>
      <c r="H1531" s="4"/>
      <c r="I1531" s="4"/>
      <c r="J1531" s="4"/>
      <c r="K1531" s="4"/>
      <c r="L1531" s="1"/>
      <c r="M1531" s="4"/>
      <c r="N1531" s="5"/>
      <c r="O1531" s="4"/>
      <c r="P1531" s="4"/>
      <c r="Q1531" s="4"/>
      <c r="R1531" s="4"/>
      <c r="S1531" s="4"/>
    </row>
    <row r="1532" spans="1:19" hidden="1" x14ac:dyDescent="0.25">
      <c r="A1532" s="31" t="s">
        <v>363</v>
      </c>
      <c r="B1532" s="6" t="s">
        <v>869</v>
      </c>
      <c r="C1532" s="4">
        <f t="shared" si="143"/>
        <v>1192225.69</v>
      </c>
      <c r="D1532" s="4">
        <f t="shared" si="144"/>
        <v>24979.079999999998</v>
      </c>
      <c r="E1532" s="4"/>
      <c r="F1532" s="4"/>
      <c r="G1532" s="4">
        <v>1167246.6100000001</v>
      </c>
      <c r="H1532" s="4"/>
      <c r="I1532" s="4"/>
      <c r="J1532" s="4"/>
      <c r="K1532" s="4"/>
      <c r="L1532" s="1"/>
      <c r="M1532" s="4"/>
      <c r="N1532" s="5"/>
      <c r="O1532" s="4"/>
      <c r="P1532" s="4"/>
      <c r="Q1532" s="4"/>
      <c r="R1532" s="4"/>
      <c r="S1532" s="4"/>
    </row>
    <row r="1533" spans="1:19" hidden="1" x14ac:dyDescent="0.25">
      <c r="A1533" s="31" t="s">
        <v>365</v>
      </c>
      <c r="B1533" s="6" t="s">
        <v>871</v>
      </c>
      <c r="C1533" s="4">
        <f t="shared" si="143"/>
        <v>661570.31000000006</v>
      </c>
      <c r="D1533" s="4">
        <f t="shared" si="144"/>
        <v>13860.98</v>
      </c>
      <c r="E1533" s="4"/>
      <c r="F1533" s="4"/>
      <c r="G1533" s="4"/>
      <c r="H1533" s="4"/>
      <c r="I1533" s="4"/>
      <c r="J1533" s="4">
        <v>647709.32999999996</v>
      </c>
      <c r="K1533" s="4"/>
      <c r="L1533" s="1"/>
      <c r="M1533" s="4"/>
      <c r="N1533" s="5"/>
      <c r="O1533" s="4"/>
      <c r="P1533" s="4"/>
      <c r="Q1533" s="4"/>
      <c r="R1533" s="4"/>
      <c r="S1533" s="4"/>
    </row>
    <row r="1534" spans="1:19" ht="15" hidden="1" customHeight="1" x14ac:dyDescent="0.25">
      <c r="A1534" s="50" t="s">
        <v>2059</v>
      </c>
      <c r="B1534" s="51"/>
      <c r="C1534" s="2">
        <f t="shared" ref="C1534:M1534" si="145">SUM(C1517:C1533)</f>
        <v>99044075.640000001</v>
      </c>
      <c r="D1534" s="2">
        <f t="shared" si="145"/>
        <v>2062614</v>
      </c>
      <c r="E1534" s="2">
        <f t="shared" si="145"/>
        <v>597633.9</v>
      </c>
      <c r="F1534" s="2">
        <f t="shared" si="145"/>
        <v>10939532.1</v>
      </c>
      <c r="G1534" s="2">
        <f t="shared" si="145"/>
        <v>47420574.890000001</v>
      </c>
      <c r="H1534" s="2">
        <f t="shared" si="145"/>
        <v>0</v>
      </c>
      <c r="I1534" s="2">
        <f t="shared" si="145"/>
        <v>252773.64</v>
      </c>
      <c r="J1534" s="2">
        <f t="shared" si="145"/>
        <v>22830099.619999997</v>
      </c>
      <c r="K1534" s="2">
        <f t="shared" si="145"/>
        <v>0</v>
      </c>
      <c r="L1534" s="17">
        <f t="shared" si="145"/>
        <v>0</v>
      </c>
      <c r="M1534" s="2">
        <f t="shared" si="145"/>
        <v>0</v>
      </c>
      <c r="N1534" s="2" t="s">
        <v>1742</v>
      </c>
      <c r="O1534" s="2">
        <f>SUM(O1517:O1533)</f>
        <v>14940847.49</v>
      </c>
      <c r="P1534" s="2">
        <f>SUM(P1517:P1533)</f>
        <v>0</v>
      </c>
      <c r="Q1534" s="2">
        <f>SUM(Q1517:Q1533)</f>
        <v>0</v>
      </c>
      <c r="R1534" s="2">
        <f>SUM(R1517:R1533)</f>
        <v>0</v>
      </c>
      <c r="S1534" s="2">
        <f>SUM(S1517:S1533)</f>
        <v>0</v>
      </c>
    </row>
    <row r="1535" spans="1:19" ht="15" hidden="1" customHeight="1" x14ac:dyDescent="0.25">
      <c r="A1535" s="52" t="s">
        <v>1808</v>
      </c>
      <c r="B1535" s="53"/>
      <c r="C1535" s="54"/>
      <c r="D1535" s="2"/>
      <c r="E1535" s="2"/>
      <c r="F1535" s="2"/>
      <c r="G1535" s="2"/>
      <c r="H1535" s="2"/>
      <c r="I1535" s="2"/>
      <c r="J1535" s="2"/>
      <c r="K1535" s="2"/>
      <c r="L1535" s="17"/>
      <c r="M1535" s="2"/>
      <c r="N1535" s="3"/>
      <c r="O1535" s="2"/>
      <c r="P1535" s="2"/>
      <c r="Q1535" s="2"/>
      <c r="R1535" s="2"/>
      <c r="S1535" s="2"/>
    </row>
    <row r="1536" spans="1:19" hidden="1" x14ac:dyDescent="0.25">
      <c r="A1536" s="31" t="s">
        <v>367</v>
      </c>
      <c r="B1536" s="6" t="s">
        <v>875</v>
      </c>
      <c r="C1536" s="4">
        <f>ROUNDUP(SUM(D1536+E1536+F1536+G1536+H1536+I1536+J1536+K1536+M1536+O1536+P1536+Q1536+R1536+S1536),2)</f>
        <v>12391597.02</v>
      </c>
      <c r="D1536" s="4">
        <f>ROUNDUP(SUM(F1536+G1536+H1536+I1536+J1536+K1536+M1536+O1536+P1536+Q1536+R1536+S1536)*0.0214,2)</f>
        <v>259624.22</v>
      </c>
      <c r="E1536" s="4"/>
      <c r="F1536" s="4">
        <v>2082938.66</v>
      </c>
      <c r="G1536" s="4">
        <v>4386896.62</v>
      </c>
      <c r="H1536" s="4">
        <v>2883202.56</v>
      </c>
      <c r="I1536" s="4">
        <v>1130839.43</v>
      </c>
      <c r="J1536" s="4">
        <v>1648095.5299999998</v>
      </c>
      <c r="K1536" s="4"/>
      <c r="L1536" s="1"/>
      <c r="M1536" s="4"/>
      <c r="N1536" s="5"/>
      <c r="O1536" s="4"/>
      <c r="P1536" s="4"/>
      <c r="Q1536" s="4"/>
      <c r="R1536" s="4"/>
      <c r="S1536" s="4"/>
    </row>
    <row r="1537" spans="1:19" hidden="1" x14ac:dyDescent="0.25">
      <c r="A1537" s="31" t="s">
        <v>369</v>
      </c>
      <c r="B1537" s="6" t="s">
        <v>877</v>
      </c>
      <c r="C1537" s="4">
        <f>ROUNDUP(SUM(D1537+E1537+F1537+G1537+H1537+I1537+J1537+K1537+M1537+O1537+P1537+Q1537+R1537+S1537),2)</f>
        <v>3618357.91</v>
      </c>
      <c r="D1537" s="4">
        <f>ROUNDUP(SUM(F1537+G1537+H1537+I1537+J1537+K1537+M1537+O1537+P1537+Q1537+R1537+S1537)*0.0214,2)</f>
        <v>75810.51999999999</v>
      </c>
      <c r="E1537" s="4"/>
      <c r="F1537" s="4"/>
      <c r="G1537" s="4"/>
      <c r="H1537" s="4"/>
      <c r="I1537" s="4"/>
      <c r="J1537" s="4"/>
      <c r="K1537" s="4"/>
      <c r="L1537" s="1"/>
      <c r="M1537" s="4"/>
      <c r="N1537" s="5"/>
      <c r="O1537" s="4">
        <v>2833158.39</v>
      </c>
      <c r="P1537" s="4"/>
      <c r="Q1537" s="4"/>
      <c r="R1537" s="4"/>
      <c r="S1537" s="4">
        <v>709389</v>
      </c>
    </row>
    <row r="1538" spans="1:19" ht="26.25" hidden="1" customHeight="1" x14ac:dyDescent="0.25">
      <c r="A1538" s="50" t="s">
        <v>2060</v>
      </c>
      <c r="B1538" s="51"/>
      <c r="C1538" s="2">
        <f>SUM(C1536:C1537)</f>
        <v>16009954.93</v>
      </c>
      <c r="D1538" s="2">
        <f t="shared" ref="D1538:S1538" si="146">SUM(D1536:D1537)</f>
        <v>335434.74</v>
      </c>
      <c r="E1538" s="2">
        <f t="shared" si="146"/>
        <v>0</v>
      </c>
      <c r="F1538" s="2">
        <f t="shared" si="146"/>
        <v>2082938.66</v>
      </c>
      <c r="G1538" s="2">
        <f t="shared" si="146"/>
        <v>4386896.62</v>
      </c>
      <c r="H1538" s="2">
        <f t="shared" si="146"/>
        <v>2883202.56</v>
      </c>
      <c r="I1538" s="2">
        <f t="shared" si="146"/>
        <v>1130839.43</v>
      </c>
      <c r="J1538" s="2">
        <f t="shared" si="146"/>
        <v>1648095.5299999998</v>
      </c>
      <c r="K1538" s="2">
        <f t="shared" si="146"/>
        <v>0</v>
      </c>
      <c r="L1538" s="17">
        <f t="shared" si="146"/>
        <v>0</v>
      </c>
      <c r="M1538" s="2">
        <f t="shared" si="146"/>
        <v>0</v>
      </c>
      <c r="N1538" s="2" t="s">
        <v>1742</v>
      </c>
      <c r="O1538" s="2">
        <f t="shared" si="146"/>
        <v>2833158.39</v>
      </c>
      <c r="P1538" s="2">
        <f t="shared" si="146"/>
        <v>0</v>
      </c>
      <c r="Q1538" s="2">
        <f t="shared" si="146"/>
        <v>0</v>
      </c>
      <c r="R1538" s="2">
        <f t="shared" si="146"/>
        <v>0</v>
      </c>
      <c r="S1538" s="2">
        <f t="shared" si="146"/>
        <v>709389</v>
      </c>
    </row>
    <row r="1539" spans="1:19" ht="15" hidden="1" customHeight="1" x14ac:dyDescent="0.25">
      <c r="A1539" s="52" t="s">
        <v>2017</v>
      </c>
      <c r="B1539" s="53"/>
      <c r="C1539" s="54"/>
      <c r="D1539" s="2"/>
      <c r="E1539" s="2"/>
      <c r="F1539" s="2"/>
      <c r="G1539" s="2"/>
      <c r="H1539" s="2"/>
      <c r="I1539" s="2"/>
      <c r="J1539" s="2"/>
      <c r="K1539" s="2"/>
      <c r="L1539" s="17"/>
      <c r="M1539" s="2"/>
      <c r="N1539" s="3"/>
      <c r="O1539" s="2"/>
      <c r="P1539" s="2"/>
      <c r="Q1539" s="2"/>
      <c r="R1539" s="2"/>
      <c r="S1539" s="2"/>
    </row>
    <row r="1540" spans="1:19" hidden="1" x14ac:dyDescent="0.25">
      <c r="A1540" s="31" t="s">
        <v>371</v>
      </c>
      <c r="B1540" s="6" t="s">
        <v>893</v>
      </c>
      <c r="C1540" s="4">
        <f t="shared" ref="C1540:C1556" si="147">ROUNDUP(SUM(D1540+E1540+F1540+G1540+H1540+I1540+J1540+K1540+M1540+O1540+P1540+Q1540+R1540+S1540),2)</f>
        <v>21153930.440000001</v>
      </c>
      <c r="D1540" s="4">
        <f t="shared" ref="D1540:D1556" si="148">ROUNDUP(SUM(F1540+G1540+H1540+I1540+J1540+K1540+M1540+O1540+P1540+Q1540+R1540+S1540)*0.0214,2)</f>
        <v>443209.43</v>
      </c>
      <c r="E1540" s="4"/>
      <c r="F1540" s="4"/>
      <c r="G1540" s="4"/>
      <c r="H1540" s="4"/>
      <c r="I1540" s="4"/>
      <c r="J1540" s="4"/>
      <c r="K1540" s="4"/>
      <c r="L1540" s="1"/>
      <c r="M1540" s="4"/>
      <c r="N1540" s="5" t="s">
        <v>1857</v>
      </c>
      <c r="O1540" s="4">
        <v>20710721.010000002</v>
      </c>
      <c r="P1540" s="4"/>
      <c r="Q1540" s="4"/>
      <c r="R1540" s="4"/>
      <c r="S1540" s="4"/>
    </row>
    <row r="1541" spans="1:19" hidden="1" x14ac:dyDescent="0.25">
      <c r="A1541" s="31" t="s">
        <v>373</v>
      </c>
      <c r="B1541" s="6" t="s">
        <v>897</v>
      </c>
      <c r="C1541" s="4">
        <f t="shared" si="147"/>
        <v>11114640.970000001</v>
      </c>
      <c r="D1541" s="4">
        <f t="shared" si="148"/>
        <v>232869.91</v>
      </c>
      <c r="E1541" s="4"/>
      <c r="F1541" s="4"/>
      <c r="G1541" s="4">
        <v>10881771.060000001</v>
      </c>
      <c r="H1541" s="4"/>
      <c r="I1541" s="4"/>
      <c r="J1541" s="4"/>
      <c r="K1541" s="4"/>
      <c r="L1541" s="1"/>
      <c r="M1541" s="4"/>
      <c r="N1541" s="5"/>
      <c r="O1541" s="4"/>
      <c r="P1541" s="4"/>
      <c r="Q1541" s="4"/>
      <c r="R1541" s="4"/>
      <c r="S1541" s="4"/>
    </row>
    <row r="1542" spans="1:19" hidden="1" x14ac:dyDescent="0.25">
      <c r="A1542" s="31" t="s">
        <v>375</v>
      </c>
      <c r="B1542" s="6" t="s">
        <v>905</v>
      </c>
      <c r="C1542" s="4">
        <f t="shared" si="147"/>
        <v>3686583.25</v>
      </c>
      <c r="D1542" s="4">
        <f t="shared" si="148"/>
        <v>77239.95</v>
      </c>
      <c r="E1542" s="4"/>
      <c r="F1542" s="4"/>
      <c r="G1542" s="4">
        <v>3609343.3</v>
      </c>
      <c r="H1542" s="4"/>
      <c r="I1542" s="4"/>
      <c r="J1542" s="4"/>
      <c r="K1542" s="4"/>
      <c r="L1542" s="1"/>
      <c r="M1542" s="4"/>
      <c r="N1542" s="5"/>
      <c r="O1542" s="4"/>
      <c r="P1542" s="4"/>
      <c r="Q1542" s="4"/>
      <c r="R1542" s="4"/>
      <c r="S1542" s="4"/>
    </row>
    <row r="1543" spans="1:19" hidden="1" x14ac:dyDescent="0.25">
      <c r="A1543" s="31" t="s">
        <v>377</v>
      </c>
      <c r="B1543" s="6" t="s">
        <v>899</v>
      </c>
      <c r="C1543" s="4">
        <f t="shared" si="147"/>
        <v>7371061.0899999999</v>
      </c>
      <c r="D1543" s="4">
        <f t="shared" si="148"/>
        <v>154435.79</v>
      </c>
      <c r="E1543" s="4"/>
      <c r="F1543" s="4"/>
      <c r="G1543" s="4">
        <v>7216625.2999999998</v>
      </c>
      <c r="H1543" s="4"/>
      <c r="I1543" s="4"/>
      <c r="J1543" s="4"/>
      <c r="K1543" s="4"/>
      <c r="L1543" s="1"/>
      <c r="M1543" s="4"/>
      <c r="N1543" s="5"/>
      <c r="O1543" s="4"/>
      <c r="P1543" s="4"/>
      <c r="Q1543" s="4"/>
      <c r="R1543" s="4"/>
      <c r="S1543" s="4"/>
    </row>
    <row r="1544" spans="1:19" hidden="1" x14ac:dyDescent="0.25">
      <c r="A1544" s="31" t="s">
        <v>379</v>
      </c>
      <c r="B1544" s="6" t="s">
        <v>901</v>
      </c>
      <c r="C1544" s="4">
        <f t="shared" si="147"/>
        <v>11189232.84</v>
      </c>
      <c r="D1544" s="4">
        <f t="shared" si="148"/>
        <v>234432.73</v>
      </c>
      <c r="E1544" s="4"/>
      <c r="F1544" s="4"/>
      <c r="G1544" s="4">
        <v>10954800.109999999</v>
      </c>
      <c r="H1544" s="4"/>
      <c r="I1544" s="4"/>
      <c r="J1544" s="4"/>
      <c r="K1544" s="4"/>
      <c r="L1544" s="1"/>
      <c r="M1544" s="4"/>
      <c r="N1544" s="5"/>
      <c r="O1544" s="4"/>
      <c r="P1544" s="4"/>
      <c r="Q1544" s="4"/>
      <c r="R1544" s="4"/>
      <c r="S1544" s="4"/>
    </row>
    <row r="1545" spans="1:19" hidden="1" x14ac:dyDescent="0.25">
      <c r="A1545" s="31" t="s">
        <v>381</v>
      </c>
      <c r="B1545" s="6" t="s">
        <v>903</v>
      </c>
      <c r="C1545" s="4">
        <f t="shared" si="147"/>
        <v>5519949.3499999996</v>
      </c>
      <c r="D1545" s="4">
        <f t="shared" si="148"/>
        <v>115651.97</v>
      </c>
      <c r="E1545" s="4"/>
      <c r="F1545" s="4"/>
      <c r="G1545" s="4">
        <v>5404297.3799999999</v>
      </c>
      <c r="H1545" s="4"/>
      <c r="I1545" s="4"/>
      <c r="J1545" s="4"/>
      <c r="K1545" s="4"/>
      <c r="L1545" s="1"/>
      <c r="M1545" s="4"/>
      <c r="N1545" s="5"/>
      <c r="O1545" s="4"/>
      <c r="P1545" s="4"/>
      <c r="Q1545" s="4"/>
      <c r="R1545" s="4"/>
      <c r="S1545" s="4"/>
    </row>
    <row r="1546" spans="1:19" hidden="1" x14ac:dyDescent="0.25">
      <c r="A1546" s="31" t="s">
        <v>383</v>
      </c>
      <c r="B1546" s="6" t="s">
        <v>917</v>
      </c>
      <c r="C1546" s="4">
        <f t="shared" si="147"/>
        <v>5284116.71</v>
      </c>
      <c r="D1546" s="4">
        <f t="shared" si="148"/>
        <v>110710.89</v>
      </c>
      <c r="E1546" s="4"/>
      <c r="F1546" s="4">
        <v>5173405.8199999994</v>
      </c>
      <c r="G1546" s="4"/>
      <c r="H1546" s="4"/>
      <c r="I1546" s="4"/>
      <c r="J1546" s="4"/>
      <c r="K1546" s="4"/>
      <c r="L1546" s="1"/>
      <c r="M1546" s="4"/>
      <c r="N1546" s="5"/>
      <c r="O1546" s="4"/>
      <c r="P1546" s="4"/>
      <c r="Q1546" s="4"/>
      <c r="R1546" s="4"/>
      <c r="S1546" s="4"/>
    </row>
    <row r="1547" spans="1:19" hidden="1" x14ac:dyDescent="0.25">
      <c r="A1547" s="31" t="s">
        <v>385</v>
      </c>
      <c r="B1547" s="6" t="s">
        <v>919</v>
      </c>
      <c r="C1547" s="4">
        <f t="shared" si="147"/>
        <v>29631663.300000001</v>
      </c>
      <c r="D1547" s="4">
        <f t="shared" si="148"/>
        <v>620831.80000000005</v>
      </c>
      <c r="E1547" s="4"/>
      <c r="F1547" s="4"/>
      <c r="G1547" s="4"/>
      <c r="H1547" s="4"/>
      <c r="I1547" s="4"/>
      <c r="J1547" s="4"/>
      <c r="K1547" s="4"/>
      <c r="L1547" s="1"/>
      <c r="M1547" s="4"/>
      <c r="N1547" s="5"/>
      <c r="O1547" s="4"/>
      <c r="P1547" s="4"/>
      <c r="Q1547" s="4"/>
      <c r="R1547" s="4">
        <v>29010831.5</v>
      </c>
      <c r="S1547" s="4"/>
    </row>
    <row r="1548" spans="1:19" hidden="1" x14ac:dyDescent="0.25">
      <c r="A1548" s="31" t="s">
        <v>387</v>
      </c>
      <c r="B1548" s="6" t="s">
        <v>909</v>
      </c>
      <c r="C1548" s="4">
        <f t="shared" si="147"/>
        <v>34863868.530000001</v>
      </c>
      <c r="D1548" s="4">
        <f t="shared" si="148"/>
        <v>730455.05</v>
      </c>
      <c r="E1548" s="4"/>
      <c r="F1548" s="4">
        <v>5122581.9799999995</v>
      </c>
      <c r="G1548" s="4"/>
      <c r="H1548" s="4"/>
      <c r="I1548" s="4"/>
      <c r="J1548" s="4"/>
      <c r="K1548" s="4"/>
      <c r="L1548" s="1"/>
      <c r="M1548" s="4"/>
      <c r="N1548" s="5"/>
      <c r="O1548" s="4"/>
      <c r="P1548" s="4"/>
      <c r="Q1548" s="4"/>
      <c r="R1548" s="4">
        <v>29010831.5</v>
      </c>
      <c r="S1548" s="4"/>
    </row>
    <row r="1549" spans="1:19" hidden="1" x14ac:dyDescent="0.25">
      <c r="A1549" s="31" t="s">
        <v>389</v>
      </c>
      <c r="B1549" s="6" t="s">
        <v>911</v>
      </c>
      <c r="C1549" s="4">
        <f t="shared" si="147"/>
        <v>21288432.760000002</v>
      </c>
      <c r="D1549" s="4">
        <f t="shared" si="148"/>
        <v>446027.48</v>
      </c>
      <c r="E1549" s="4"/>
      <c r="F1549" s="4"/>
      <c r="G1549" s="4"/>
      <c r="H1549" s="4"/>
      <c r="I1549" s="4"/>
      <c r="J1549" s="4"/>
      <c r="K1549" s="4"/>
      <c r="L1549" s="1"/>
      <c r="M1549" s="4"/>
      <c r="N1549" s="5" t="s">
        <v>1857</v>
      </c>
      <c r="O1549" s="4">
        <v>20842405.280000001</v>
      </c>
      <c r="P1549" s="4"/>
      <c r="Q1549" s="4"/>
      <c r="R1549" s="4"/>
      <c r="S1549" s="4"/>
    </row>
    <row r="1550" spans="1:19" hidden="1" x14ac:dyDescent="0.25">
      <c r="A1550" s="31" t="s">
        <v>391</v>
      </c>
      <c r="B1550" s="6" t="s">
        <v>915</v>
      </c>
      <c r="C1550" s="4">
        <f t="shared" si="147"/>
        <v>7403995.8099999996</v>
      </c>
      <c r="D1550" s="4">
        <f t="shared" si="148"/>
        <v>155125.82</v>
      </c>
      <c r="E1550" s="4"/>
      <c r="F1550" s="4"/>
      <c r="G1550" s="4">
        <v>7248869.9900000002</v>
      </c>
      <c r="H1550" s="4"/>
      <c r="I1550" s="4"/>
      <c r="J1550" s="4"/>
      <c r="K1550" s="4"/>
      <c r="L1550" s="1"/>
      <c r="M1550" s="4"/>
      <c r="N1550" s="5"/>
      <c r="O1550" s="4"/>
      <c r="P1550" s="4"/>
      <c r="Q1550" s="4"/>
      <c r="R1550" s="4"/>
      <c r="S1550" s="4"/>
    </row>
    <row r="1551" spans="1:19" hidden="1" x14ac:dyDescent="0.25">
      <c r="A1551" s="31" t="s">
        <v>393</v>
      </c>
      <c r="B1551" s="6" t="s">
        <v>921</v>
      </c>
      <c r="C1551" s="4">
        <f t="shared" si="147"/>
        <v>29631663.310000002</v>
      </c>
      <c r="D1551" s="4">
        <f t="shared" si="148"/>
        <v>620831.80000000005</v>
      </c>
      <c r="E1551" s="4"/>
      <c r="F1551" s="4"/>
      <c r="G1551" s="4"/>
      <c r="H1551" s="4"/>
      <c r="I1551" s="4"/>
      <c r="J1551" s="4"/>
      <c r="K1551" s="4"/>
      <c r="L1551" s="1"/>
      <c r="M1551" s="4"/>
      <c r="N1551" s="5"/>
      <c r="O1551" s="4"/>
      <c r="P1551" s="4"/>
      <c r="Q1551" s="4"/>
      <c r="R1551" s="4">
        <v>29010831.504000001</v>
      </c>
      <c r="S1551" s="4"/>
    </row>
    <row r="1552" spans="1:19" hidden="1" x14ac:dyDescent="0.25">
      <c r="A1552" s="31" t="s">
        <v>395</v>
      </c>
      <c r="B1552" s="6" t="s">
        <v>923</v>
      </c>
      <c r="C1552" s="4">
        <f t="shared" si="147"/>
        <v>10335972.369999999</v>
      </c>
      <c r="D1552" s="4">
        <f t="shared" si="148"/>
        <v>216555.53</v>
      </c>
      <c r="E1552" s="4"/>
      <c r="F1552" s="4"/>
      <c r="G1552" s="4"/>
      <c r="H1552" s="4">
        <v>10119416.84</v>
      </c>
      <c r="I1552" s="4"/>
      <c r="J1552" s="4"/>
      <c r="K1552" s="4"/>
      <c r="L1552" s="1"/>
      <c r="M1552" s="4"/>
      <c r="N1552" s="5"/>
      <c r="O1552" s="4"/>
      <c r="P1552" s="4"/>
      <c r="Q1552" s="4"/>
      <c r="R1552" s="4"/>
      <c r="S1552" s="4"/>
    </row>
    <row r="1553" spans="1:19" hidden="1" x14ac:dyDescent="0.25">
      <c r="A1553" s="31" t="s">
        <v>397</v>
      </c>
      <c r="B1553" s="6" t="s">
        <v>925</v>
      </c>
      <c r="C1553" s="4">
        <f t="shared" si="147"/>
        <v>10225272.869999999</v>
      </c>
      <c r="D1553" s="4">
        <f t="shared" si="148"/>
        <v>214236.19</v>
      </c>
      <c r="E1553" s="4"/>
      <c r="F1553" s="4"/>
      <c r="G1553" s="4"/>
      <c r="H1553" s="4">
        <v>10011036.68</v>
      </c>
      <c r="I1553" s="4"/>
      <c r="J1553" s="4"/>
      <c r="K1553" s="4"/>
      <c r="L1553" s="1"/>
      <c r="M1553" s="4"/>
      <c r="N1553" s="5"/>
      <c r="O1553" s="4"/>
      <c r="P1553" s="4"/>
      <c r="Q1553" s="4"/>
      <c r="R1553" s="4"/>
      <c r="S1553" s="4"/>
    </row>
    <row r="1554" spans="1:19" hidden="1" x14ac:dyDescent="0.25">
      <c r="A1554" s="31" t="s">
        <v>399</v>
      </c>
      <c r="B1554" s="6" t="s">
        <v>929</v>
      </c>
      <c r="C1554" s="4">
        <f t="shared" si="147"/>
        <v>3017003.16</v>
      </c>
      <c r="D1554" s="4">
        <f t="shared" si="148"/>
        <v>63211.15</v>
      </c>
      <c r="E1554" s="4"/>
      <c r="F1554" s="4"/>
      <c r="G1554" s="4">
        <v>1542444.3399999999</v>
      </c>
      <c r="H1554" s="4">
        <v>1013741.57</v>
      </c>
      <c r="I1554" s="4">
        <v>397606.1</v>
      </c>
      <c r="J1554" s="4"/>
      <c r="K1554" s="4"/>
      <c r="L1554" s="1"/>
      <c r="M1554" s="4"/>
      <c r="N1554" s="5"/>
      <c r="O1554" s="4"/>
      <c r="P1554" s="4"/>
      <c r="Q1554" s="4"/>
      <c r="R1554" s="4"/>
      <c r="S1554" s="4"/>
    </row>
    <row r="1555" spans="1:19" hidden="1" x14ac:dyDescent="0.25">
      <c r="A1555" s="31" t="s">
        <v>401</v>
      </c>
      <c r="B1555" s="6" t="s">
        <v>937</v>
      </c>
      <c r="C1555" s="4">
        <f t="shared" si="147"/>
        <v>5177780.3099999996</v>
      </c>
      <c r="D1555" s="4">
        <f t="shared" si="148"/>
        <v>108482.97</v>
      </c>
      <c r="E1555" s="4"/>
      <c r="F1555" s="4">
        <v>5069297.34</v>
      </c>
      <c r="G1555" s="4"/>
      <c r="H1555" s="4"/>
      <c r="I1555" s="4"/>
      <c r="J1555" s="4"/>
      <c r="K1555" s="4"/>
      <c r="L1555" s="1"/>
      <c r="M1555" s="4"/>
      <c r="N1555" s="5"/>
      <c r="O1555" s="4"/>
      <c r="P1555" s="4"/>
      <c r="Q1555" s="4"/>
      <c r="R1555" s="4"/>
      <c r="S1555" s="4"/>
    </row>
    <row r="1556" spans="1:19" hidden="1" x14ac:dyDescent="0.25">
      <c r="A1556" s="31" t="s">
        <v>403</v>
      </c>
      <c r="B1556" s="6" t="s">
        <v>931</v>
      </c>
      <c r="C1556" s="4">
        <f t="shared" si="147"/>
        <v>15380635.720000001</v>
      </c>
      <c r="D1556" s="4">
        <f t="shared" si="148"/>
        <v>322249.47000000003</v>
      </c>
      <c r="E1556" s="4"/>
      <c r="F1556" s="4">
        <v>2585374.6399999997</v>
      </c>
      <c r="G1556" s="4">
        <v>5445081.7599999998</v>
      </c>
      <c r="H1556" s="4">
        <v>3578674.1799999997</v>
      </c>
      <c r="I1556" s="4">
        <v>1403614.8299999998</v>
      </c>
      <c r="J1556" s="4">
        <v>2045640.8399999999</v>
      </c>
      <c r="K1556" s="4"/>
      <c r="L1556" s="1"/>
      <c r="M1556" s="4"/>
      <c r="N1556" s="5"/>
      <c r="O1556" s="4"/>
      <c r="P1556" s="4"/>
      <c r="Q1556" s="4"/>
      <c r="R1556" s="4"/>
      <c r="S1556" s="4"/>
    </row>
    <row r="1557" spans="1:19" ht="15" hidden="1" customHeight="1" x14ac:dyDescent="0.25">
      <c r="A1557" s="50" t="s">
        <v>2061</v>
      </c>
      <c r="B1557" s="51"/>
      <c r="C1557" s="2">
        <f t="shared" ref="C1557:M1557" si="149">SUM(C1540:C1556)</f>
        <v>232275802.79000002</v>
      </c>
      <c r="D1557" s="2">
        <f t="shared" si="149"/>
        <v>4866557.93</v>
      </c>
      <c r="E1557" s="2">
        <f t="shared" si="149"/>
        <v>0</v>
      </c>
      <c r="F1557" s="2">
        <f t="shared" si="149"/>
        <v>17950659.779999997</v>
      </c>
      <c r="G1557" s="2">
        <f t="shared" si="149"/>
        <v>52303233.240000002</v>
      </c>
      <c r="H1557" s="2">
        <f t="shared" si="149"/>
        <v>24722869.27</v>
      </c>
      <c r="I1557" s="2">
        <f t="shared" si="149"/>
        <v>1801220.9299999997</v>
      </c>
      <c r="J1557" s="2">
        <f t="shared" si="149"/>
        <v>2045640.8399999999</v>
      </c>
      <c r="K1557" s="2">
        <f t="shared" si="149"/>
        <v>0</v>
      </c>
      <c r="L1557" s="17">
        <f t="shared" si="149"/>
        <v>0</v>
      </c>
      <c r="M1557" s="2">
        <f t="shared" si="149"/>
        <v>0</v>
      </c>
      <c r="N1557" s="2" t="s">
        <v>1742</v>
      </c>
      <c r="O1557" s="2">
        <f>SUM(O1540:O1556)</f>
        <v>41553126.290000007</v>
      </c>
      <c r="P1557" s="2">
        <f>SUM(P1540:P1556)</f>
        <v>0</v>
      </c>
      <c r="Q1557" s="2">
        <f>SUM(Q1540:Q1556)</f>
        <v>0</v>
      </c>
      <c r="R1557" s="2">
        <f>SUM(R1540:R1556)</f>
        <v>87032494.504000008</v>
      </c>
      <c r="S1557" s="2">
        <f>SUM(S1540:S1556)</f>
        <v>0</v>
      </c>
    </row>
    <row r="1558" spans="1:19" ht="15" hidden="1" customHeight="1" x14ac:dyDescent="0.25">
      <c r="A1558" s="52" t="s">
        <v>2019</v>
      </c>
      <c r="B1558" s="53"/>
      <c r="C1558" s="54"/>
      <c r="D1558" s="2"/>
      <c r="E1558" s="2"/>
      <c r="F1558" s="2"/>
      <c r="G1558" s="2"/>
      <c r="H1558" s="2"/>
      <c r="I1558" s="2"/>
      <c r="J1558" s="2"/>
      <c r="K1558" s="2"/>
      <c r="L1558" s="17"/>
      <c r="M1558" s="2"/>
      <c r="N1558" s="3"/>
      <c r="O1558" s="2"/>
      <c r="P1558" s="2"/>
      <c r="Q1558" s="2"/>
      <c r="R1558" s="2"/>
      <c r="S1558" s="2"/>
    </row>
    <row r="1559" spans="1:19" hidden="1" x14ac:dyDescent="0.25">
      <c r="A1559" s="31" t="s">
        <v>405</v>
      </c>
      <c r="B1559" s="6" t="s">
        <v>961</v>
      </c>
      <c r="C1559" s="4">
        <f t="shared" ref="C1559:C1577" si="150">ROUNDUP(SUM(D1559+E1559+F1559+G1559+H1559+I1559+J1559+K1559+M1559+O1559+P1559+Q1559+R1559+S1559),2)</f>
        <v>3893152.01</v>
      </c>
      <c r="D1559" s="4">
        <f t="shared" ref="D1559:D1577" si="151">ROUNDUP(SUM(F1559+G1559+H1559+I1559+J1559+K1559+M1559+O1559+P1559+Q1559+R1559+S1559)*0.0214,2)</f>
        <v>81567.899999999994</v>
      </c>
      <c r="E1559" s="4"/>
      <c r="F1559" s="4">
        <v>659424.38</v>
      </c>
      <c r="G1559" s="4">
        <v>2288766.75</v>
      </c>
      <c r="H1559" s="4"/>
      <c r="I1559" s="4"/>
      <c r="J1559" s="4">
        <v>863392.98</v>
      </c>
      <c r="K1559" s="4"/>
      <c r="L1559" s="1"/>
      <c r="M1559" s="4"/>
      <c r="N1559" s="5"/>
      <c r="O1559" s="4"/>
      <c r="P1559" s="4"/>
      <c r="Q1559" s="4"/>
      <c r="R1559" s="4"/>
      <c r="S1559" s="4"/>
    </row>
    <row r="1560" spans="1:19" hidden="1" x14ac:dyDescent="0.25">
      <c r="A1560" s="31" t="s">
        <v>407</v>
      </c>
      <c r="B1560" s="6" t="s">
        <v>963</v>
      </c>
      <c r="C1560" s="4">
        <f t="shared" si="150"/>
        <v>6205986.7999999998</v>
      </c>
      <c r="D1560" s="4">
        <f t="shared" si="151"/>
        <v>130025.58</v>
      </c>
      <c r="E1560" s="4"/>
      <c r="F1560" s="4">
        <v>669833.17000000004</v>
      </c>
      <c r="G1560" s="4">
        <v>2324894.15</v>
      </c>
      <c r="H1560" s="4">
        <v>1534259.5</v>
      </c>
      <c r="I1560" s="4">
        <v>669953.06000000006</v>
      </c>
      <c r="J1560" s="4">
        <v>877021.34</v>
      </c>
      <c r="K1560" s="4"/>
      <c r="L1560" s="1"/>
      <c r="M1560" s="4"/>
      <c r="N1560" s="5"/>
      <c r="O1560" s="4"/>
      <c r="P1560" s="4"/>
      <c r="Q1560" s="4"/>
      <c r="R1560" s="4"/>
      <c r="S1560" s="4"/>
    </row>
    <row r="1561" spans="1:19" hidden="1" x14ac:dyDescent="0.25">
      <c r="A1561" s="31" t="s">
        <v>409</v>
      </c>
      <c r="B1561" s="6" t="s">
        <v>965</v>
      </c>
      <c r="C1561" s="4">
        <f t="shared" si="150"/>
        <v>6258631.2300000004</v>
      </c>
      <c r="D1561" s="4">
        <f t="shared" si="151"/>
        <v>131128.56</v>
      </c>
      <c r="E1561" s="4"/>
      <c r="F1561" s="4">
        <v>675515.26</v>
      </c>
      <c r="G1561" s="4">
        <v>2344615.8699999996</v>
      </c>
      <c r="H1561" s="4">
        <v>1547274.39</v>
      </c>
      <c r="I1561" s="4">
        <v>675636.17</v>
      </c>
      <c r="J1561" s="4">
        <v>884460.98</v>
      </c>
      <c r="K1561" s="4"/>
      <c r="L1561" s="1"/>
      <c r="M1561" s="4"/>
      <c r="N1561" s="5"/>
      <c r="O1561" s="4"/>
      <c r="P1561" s="4"/>
      <c r="Q1561" s="4"/>
      <c r="R1561" s="4"/>
      <c r="S1561" s="4"/>
    </row>
    <row r="1562" spans="1:19" hidden="1" x14ac:dyDescent="0.25">
      <c r="A1562" s="31" t="s">
        <v>411</v>
      </c>
      <c r="B1562" s="6" t="s">
        <v>969</v>
      </c>
      <c r="C1562" s="4">
        <f t="shared" si="150"/>
        <v>6162659.96</v>
      </c>
      <c r="D1562" s="4">
        <f t="shared" si="151"/>
        <v>129117.81</v>
      </c>
      <c r="E1562" s="4"/>
      <c r="F1562" s="4">
        <v>665156.76</v>
      </c>
      <c r="G1562" s="4">
        <v>2308663</v>
      </c>
      <c r="H1562" s="4">
        <v>1523548.1300000001</v>
      </c>
      <c r="I1562" s="4">
        <v>665275.81000000006</v>
      </c>
      <c r="J1562" s="4">
        <v>870898.45</v>
      </c>
      <c r="K1562" s="4"/>
      <c r="L1562" s="1"/>
      <c r="M1562" s="4"/>
      <c r="N1562" s="5"/>
      <c r="O1562" s="4"/>
      <c r="P1562" s="4"/>
      <c r="Q1562" s="4"/>
      <c r="R1562" s="4"/>
      <c r="S1562" s="4"/>
    </row>
    <row r="1563" spans="1:19" hidden="1" x14ac:dyDescent="0.25">
      <c r="A1563" s="31" t="s">
        <v>413</v>
      </c>
      <c r="B1563" s="6" t="s">
        <v>971</v>
      </c>
      <c r="C1563" s="4">
        <f t="shared" si="150"/>
        <v>6228814.9000000004</v>
      </c>
      <c r="D1563" s="4">
        <f t="shared" si="151"/>
        <v>130503.86</v>
      </c>
      <c r="E1563" s="4"/>
      <c r="F1563" s="4">
        <v>672297.08</v>
      </c>
      <c r="G1563" s="4">
        <v>2333446.0499999998</v>
      </c>
      <c r="H1563" s="4">
        <v>1539903.12</v>
      </c>
      <c r="I1563" s="4">
        <v>672417.41</v>
      </c>
      <c r="J1563" s="4">
        <v>880247.38</v>
      </c>
      <c r="K1563" s="4"/>
      <c r="L1563" s="1"/>
      <c r="M1563" s="4"/>
      <c r="N1563" s="5"/>
      <c r="O1563" s="4"/>
      <c r="P1563" s="4"/>
      <c r="Q1563" s="4"/>
      <c r="R1563" s="4"/>
      <c r="S1563" s="4"/>
    </row>
    <row r="1564" spans="1:19" hidden="1" x14ac:dyDescent="0.25">
      <c r="A1564" s="31" t="s">
        <v>415</v>
      </c>
      <c r="B1564" s="6" t="s">
        <v>973</v>
      </c>
      <c r="C1564" s="4">
        <f t="shared" si="150"/>
        <v>6141229.4800000004</v>
      </c>
      <c r="D1564" s="4">
        <f t="shared" si="151"/>
        <v>128668.79999999999</v>
      </c>
      <c r="E1564" s="4"/>
      <c r="F1564" s="4">
        <v>662843.69000000006</v>
      </c>
      <c r="G1564" s="4">
        <v>2300634.69</v>
      </c>
      <c r="H1564" s="4">
        <v>1518250.04</v>
      </c>
      <c r="I1564" s="4">
        <v>662962.32999999996</v>
      </c>
      <c r="J1564" s="4">
        <v>867869.93</v>
      </c>
      <c r="K1564" s="4"/>
      <c r="L1564" s="1"/>
      <c r="M1564" s="4"/>
      <c r="N1564" s="5"/>
      <c r="O1564" s="4"/>
      <c r="P1564" s="4"/>
      <c r="Q1564" s="4"/>
      <c r="R1564" s="4"/>
      <c r="S1564" s="4"/>
    </row>
    <row r="1565" spans="1:19" hidden="1" x14ac:dyDescent="0.25">
      <c r="A1565" s="31" t="s">
        <v>417</v>
      </c>
      <c r="B1565" s="6" t="s">
        <v>975</v>
      </c>
      <c r="C1565" s="4">
        <f t="shared" si="150"/>
        <v>4530794.97</v>
      </c>
      <c r="D1565" s="4">
        <f t="shared" si="151"/>
        <v>94927.569999999992</v>
      </c>
      <c r="E1565" s="4"/>
      <c r="F1565" s="4"/>
      <c r="G1565" s="4"/>
      <c r="H1565" s="4"/>
      <c r="I1565" s="4"/>
      <c r="J1565" s="4">
        <v>4435867.4000000004</v>
      </c>
      <c r="K1565" s="4"/>
      <c r="L1565" s="1"/>
      <c r="M1565" s="4"/>
      <c r="N1565" s="5"/>
      <c r="O1565" s="4"/>
      <c r="P1565" s="4"/>
      <c r="Q1565" s="4"/>
      <c r="R1565" s="4"/>
      <c r="S1565" s="4"/>
    </row>
    <row r="1566" spans="1:19" hidden="1" x14ac:dyDescent="0.25">
      <c r="A1566" s="31" t="s">
        <v>419</v>
      </c>
      <c r="B1566" s="6" t="s">
        <v>985</v>
      </c>
      <c r="C1566" s="4">
        <f t="shared" si="150"/>
        <v>35668967.229999997</v>
      </c>
      <c r="D1566" s="4">
        <f t="shared" si="151"/>
        <v>747323.19000000006</v>
      </c>
      <c r="E1566" s="4"/>
      <c r="F1566" s="4">
        <v>3385521.1599999997</v>
      </c>
      <c r="G1566" s="4">
        <v>11750654.85</v>
      </c>
      <c r="H1566" s="4">
        <v>7754569.7299999995</v>
      </c>
      <c r="I1566" s="4">
        <v>3386127.11</v>
      </c>
      <c r="J1566" s="4">
        <v>4432707.2</v>
      </c>
      <c r="K1566" s="4"/>
      <c r="L1566" s="1"/>
      <c r="M1566" s="4"/>
      <c r="N1566" s="5"/>
      <c r="O1566" s="4"/>
      <c r="P1566" s="4">
        <v>4212063.99</v>
      </c>
      <c r="Q1566" s="4"/>
      <c r="R1566" s="4"/>
      <c r="S1566" s="4"/>
    </row>
    <row r="1567" spans="1:19" hidden="1" x14ac:dyDescent="0.25">
      <c r="A1567" s="31" t="s">
        <v>421</v>
      </c>
      <c r="B1567" s="6" t="s">
        <v>989</v>
      </c>
      <c r="C1567" s="4">
        <f t="shared" si="150"/>
        <v>35602812.280000001</v>
      </c>
      <c r="D1567" s="4">
        <f t="shared" si="151"/>
        <v>745937.13</v>
      </c>
      <c r="E1567" s="4"/>
      <c r="F1567" s="4">
        <v>3378380.8299999996</v>
      </c>
      <c r="G1567" s="4">
        <v>11725871.810000001</v>
      </c>
      <c r="H1567" s="4">
        <v>7738214.7400000002</v>
      </c>
      <c r="I1567" s="4">
        <v>3378985.5</v>
      </c>
      <c r="J1567" s="4">
        <v>4423358.2799999993</v>
      </c>
      <c r="K1567" s="4"/>
      <c r="L1567" s="1"/>
      <c r="M1567" s="4"/>
      <c r="N1567" s="5"/>
      <c r="O1567" s="4"/>
      <c r="P1567" s="4">
        <v>4212063.99</v>
      </c>
      <c r="Q1567" s="4"/>
      <c r="R1567" s="4"/>
      <c r="S1567" s="4"/>
    </row>
    <row r="1568" spans="1:19" hidden="1" x14ac:dyDescent="0.25">
      <c r="A1568" s="31" t="s">
        <v>423</v>
      </c>
      <c r="B1568" s="6" t="s">
        <v>993</v>
      </c>
      <c r="C1568" s="4">
        <f t="shared" si="150"/>
        <v>34442263.460000001</v>
      </c>
      <c r="D1568" s="4">
        <f t="shared" si="151"/>
        <v>721621.74</v>
      </c>
      <c r="E1568" s="4"/>
      <c r="F1568" s="4">
        <v>3244786.3</v>
      </c>
      <c r="G1568" s="4">
        <v>11262184.49</v>
      </c>
      <c r="H1568" s="4">
        <v>7432215.1399999997</v>
      </c>
      <c r="I1568" s="4">
        <v>3245367.0599999996</v>
      </c>
      <c r="J1568" s="4">
        <v>4248441.21</v>
      </c>
      <c r="K1568" s="4"/>
      <c r="L1568" s="1"/>
      <c r="M1568" s="4"/>
      <c r="N1568" s="5"/>
      <c r="O1568" s="4"/>
      <c r="P1568" s="4">
        <v>4287647.5199999996</v>
      </c>
      <c r="Q1568" s="4"/>
      <c r="R1568" s="4"/>
      <c r="S1568" s="4"/>
    </row>
    <row r="1569" spans="1:19" hidden="1" x14ac:dyDescent="0.25">
      <c r="A1569" s="31" t="s">
        <v>425</v>
      </c>
      <c r="B1569" s="6" t="s">
        <v>1784</v>
      </c>
      <c r="C1569" s="4">
        <f t="shared" si="150"/>
        <v>28896414.379999999</v>
      </c>
      <c r="D1569" s="4">
        <f t="shared" si="151"/>
        <v>582610.96</v>
      </c>
      <c r="E1569" s="4">
        <v>1088992.44</v>
      </c>
      <c r="F1569" s="4">
        <v>4229634.3199999994</v>
      </c>
      <c r="G1569" s="4"/>
      <c r="H1569" s="4">
        <v>11709315.08</v>
      </c>
      <c r="I1569" s="4">
        <v>4592585.8199999994</v>
      </c>
      <c r="J1569" s="4">
        <v>6693275.7599999998</v>
      </c>
      <c r="K1569" s="4"/>
      <c r="L1569" s="1"/>
      <c r="M1569" s="4"/>
      <c r="N1569" s="5"/>
      <c r="O1569" s="4"/>
      <c r="P1569" s="4"/>
      <c r="Q1569" s="4"/>
      <c r="R1569" s="4"/>
      <c r="S1569" s="4"/>
    </row>
    <row r="1570" spans="1:19" hidden="1" x14ac:dyDescent="0.25">
      <c r="A1570" s="31" t="s">
        <v>427</v>
      </c>
      <c r="B1570" s="22" t="s">
        <v>939</v>
      </c>
      <c r="C1570" s="4">
        <f t="shared" si="150"/>
        <v>10711511.76</v>
      </c>
      <c r="D1570" s="4">
        <f t="shared" si="151"/>
        <v>224423.69</v>
      </c>
      <c r="E1570" s="4"/>
      <c r="F1570" s="4">
        <v>1156129.73</v>
      </c>
      <c r="G1570" s="4">
        <v>4012759.28</v>
      </c>
      <c r="H1570" s="4">
        <v>2648126.5999999996</v>
      </c>
      <c r="I1570" s="4">
        <v>1156336.6599999999</v>
      </c>
      <c r="J1570" s="4">
        <v>1513735.8</v>
      </c>
      <c r="K1570" s="4"/>
      <c r="L1570" s="1"/>
      <c r="M1570" s="4"/>
      <c r="N1570" s="5"/>
      <c r="O1570" s="4"/>
      <c r="P1570" s="4"/>
      <c r="Q1570" s="4"/>
      <c r="R1570" s="4"/>
      <c r="S1570" s="4"/>
    </row>
    <row r="1571" spans="1:19" hidden="1" x14ac:dyDescent="0.25">
      <c r="A1571" s="31" t="s">
        <v>429</v>
      </c>
      <c r="B1571" s="22" t="s">
        <v>941</v>
      </c>
      <c r="C1571" s="4">
        <f t="shared" si="150"/>
        <v>11156892.98</v>
      </c>
      <c r="D1571" s="4">
        <f t="shared" si="151"/>
        <v>233755.15000000002</v>
      </c>
      <c r="E1571" s="4"/>
      <c r="F1571" s="4">
        <v>1204201.24</v>
      </c>
      <c r="G1571" s="4">
        <v>4179608.5199999996</v>
      </c>
      <c r="H1571" s="4">
        <v>2758234.8499999996</v>
      </c>
      <c r="I1571" s="4">
        <v>1204416.77</v>
      </c>
      <c r="J1571" s="4">
        <v>1576676.45</v>
      </c>
      <c r="K1571" s="4"/>
      <c r="L1571" s="1"/>
      <c r="M1571" s="4"/>
      <c r="N1571" s="5"/>
      <c r="O1571" s="4"/>
      <c r="P1571" s="4"/>
      <c r="Q1571" s="4"/>
      <c r="R1571" s="4"/>
      <c r="S1571" s="4"/>
    </row>
    <row r="1572" spans="1:19" hidden="1" x14ac:dyDescent="0.25">
      <c r="A1572" s="31" t="s">
        <v>431</v>
      </c>
      <c r="B1572" s="22" t="s">
        <v>943</v>
      </c>
      <c r="C1572" s="4">
        <f t="shared" si="150"/>
        <v>8860477.5500000007</v>
      </c>
      <c r="D1572" s="4">
        <f t="shared" si="151"/>
        <v>185641.5</v>
      </c>
      <c r="E1572" s="4"/>
      <c r="F1572" s="4">
        <v>956341.34</v>
      </c>
      <c r="G1572" s="4">
        <v>3319322.6399999997</v>
      </c>
      <c r="H1572" s="4">
        <v>2190509.3099999996</v>
      </c>
      <c r="I1572" s="4">
        <v>956512.51</v>
      </c>
      <c r="J1572" s="4">
        <v>1252150.25</v>
      </c>
      <c r="K1572" s="4"/>
      <c r="L1572" s="1"/>
      <c r="M1572" s="4"/>
      <c r="N1572" s="5"/>
      <c r="O1572" s="4"/>
      <c r="P1572" s="4"/>
      <c r="Q1572" s="4"/>
      <c r="R1572" s="4"/>
      <c r="S1572" s="4"/>
    </row>
    <row r="1573" spans="1:19" hidden="1" x14ac:dyDescent="0.25">
      <c r="A1573" s="31" t="s">
        <v>433</v>
      </c>
      <c r="B1573" s="22" t="s">
        <v>945</v>
      </c>
      <c r="C1573" s="4">
        <f t="shared" si="150"/>
        <v>11206276.27</v>
      </c>
      <c r="D1573" s="4">
        <f t="shared" si="151"/>
        <v>234789.82</v>
      </c>
      <c r="E1573" s="4"/>
      <c r="F1573" s="4">
        <v>1209531.3400000001</v>
      </c>
      <c r="G1573" s="4">
        <v>4198108.54</v>
      </c>
      <c r="H1573" s="4">
        <v>2770443.51</v>
      </c>
      <c r="I1573" s="4">
        <v>1209747.83</v>
      </c>
      <c r="J1573" s="4">
        <v>1583655.23</v>
      </c>
      <c r="K1573" s="4"/>
      <c r="L1573" s="1"/>
      <c r="M1573" s="4"/>
      <c r="N1573" s="5"/>
      <c r="O1573" s="4"/>
      <c r="P1573" s="4"/>
      <c r="Q1573" s="4"/>
      <c r="R1573" s="4"/>
      <c r="S1573" s="4"/>
    </row>
    <row r="1574" spans="1:19" hidden="1" x14ac:dyDescent="0.25">
      <c r="A1574" s="31" t="s">
        <v>435</v>
      </c>
      <c r="B1574" s="6" t="s">
        <v>949</v>
      </c>
      <c r="C1574" s="4">
        <f t="shared" si="150"/>
        <v>11445198.6</v>
      </c>
      <c r="D1574" s="4">
        <f t="shared" si="151"/>
        <v>239795.63</v>
      </c>
      <c r="E1574" s="4"/>
      <c r="F1574" s="4">
        <v>2612304.0299999998</v>
      </c>
      <c r="G1574" s="4"/>
      <c r="H1574" s="4">
        <v>4071504.9</v>
      </c>
      <c r="I1574" s="4">
        <v>1710514.48</v>
      </c>
      <c r="J1574" s="4">
        <v>2811079.5599999996</v>
      </c>
      <c r="K1574" s="4"/>
      <c r="L1574" s="1"/>
      <c r="M1574" s="4"/>
      <c r="N1574" s="5"/>
      <c r="O1574" s="4"/>
      <c r="P1574" s="4"/>
      <c r="Q1574" s="4"/>
      <c r="R1574" s="4"/>
      <c r="S1574" s="4"/>
    </row>
    <row r="1575" spans="1:19" hidden="1" x14ac:dyDescent="0.25">
      <c r="A1575" s="31" t="s">
        <v>437</v>
      </c>
      <c r="B1575" s="6" t="s">
        <v>951</v>
      </c>
      <c r="C1575" s="4">
        <f t="shared" si="150"/>
        <v>8512951.7899999991</v>
      </c>
      <c r="D1575" s="4">
        <f t="shared" si="151"/>
        <v>171638.57</v>
      </c>
      <c r="E1575" s="4">
        <v>320819.74</v>
      </c>
      <c r="F1575" s="4"/>
      <c r="G1575" s="4"/>
      <c r="H1575" s="4"/>
      <c r="I1575" s="4"/>
      <c r="J1575" s="4"/>
      <c r="K1575" s="4"/>
      <c r="L1575" s="1">
        <v>2</v>
      </c>
      <c r="M1575" s="4">
        <v>8020493.4800000004</v>
      </c>
      <c r="N1575" s="5"/>
      <c r="O1575" s="4"/>
      <c r="P1575" s="4"/>
      <c r="Q1575" s="4"/>
      <c r="R1575" s="4"/>
      <c r="S1575" s="4"/>
    </row>
    <row r="1576" spans="1:19" hidden="1" x14ac:dyDescent="0.25">
      <c r="A1576" s="31" t="s">
        <v>439</v>
      </c>
      <c r="B1576" s="6" t="s">
        <v>953</v>
      </c>
      <c r="C1576" s="4">
        <f t="shared" si="150"/>
        <v>12769427.68</v>
      </c>
      <c r="D1576" s="4">
        <f t="shared" si="151"/>
        <v>257457.85</v>
      </c>
      <c r="E1576" s="4">
        <v>481229.61</v>
      </c>
      <c r="F1576" s="4"/>
      <c r="G1576" s="4"/>
      <c r="H1576" s="4"/>
      <c r="I1576" s="4"/>
      <c r="J1576" s="4"/>
      <c r="K1576" s="4"/>
      <c r="L1576" s="1">
        <v>3</v>
      </c>
      <c r="M1576" s="4">
        <v>12030740.220000001</v>
      </c>
      <c r="N1576" s="5"/>
      <c r="O1576" s="4"/>
      <c r="P1576" s="4"/>
      <c r="Q1576" s="4"/>
      <c r="R1576" s="4"/>
      <c r="S1576" s="4"/>
    </row>
    <row r="1577" spans="1:19" hidden="1" x14ac:dyDescent="0.25">
      <c r="A1577" s="31" t="s">
        <v>441</v>
      </c>
      <c r="B1577" s="6" t="s">
        <v>955</v>
      </c>
      <c r="C1577" s="4">
        <f t="shared" si="150"/>
        <v>6161728.21</v>
      </c>
      <c r="D1577" s="4">
        <f t="shared" si="151"/>
        <v>129098.29</v>
      </c>
      <c r="E1577" s="4"/>
      <c r="F1577" s="4">
        <v>665056.19000000006</v>
      </c>
      <c r="G1577" s="4">
        <v>2308313.9499999997</v>
      </c>
      <c r="H1577" s="4">
        <v>1523317.78</v>
      </c>
      <c r="I1577" s="4">
        <v>665175.22</v>
      </c>
      <c r="J1577" s="4">
        <v>870766.78</v>
      </c>
      <c r="K1577" s="4"/>
      <c r="L1577" s="1"/>
      <c r="M1577" s="4"/>
      <c r="N1577" s="5"/>
      <c r="O1577" s="4"/>
      <c r="P1577" s="4"/>
      <c r="Q1577" s="4"/>
      <c r="R1577" s="4"/>
      <c r="S1577" s="4"/>
    </row>
    <row r="1578" spans="1:19" ht="15" hidden="1" customHeight="1" x14ac:dyDescent="0.25">
      <c r="A1578" s="50" t="s">
        <v>2062</v>
      </c>
      <c r="B1578" s="51"/>
      <c r="C1578" s="2">
        <f>SUM(C1559:C1577)</f>
        <v>254856191.53999999</v>
      </c>
      <c r="D1578" s="2">
        <f t="shared" ref="D1578:S1578" si="152">SUM(D1559:D1577)</f>
        <v>5300033.5999999996</v>
      </c>
      <c r="E1578" s="2">
        <f t="shared" si="152"/>
        <v>1891041.79</v>
      </c>
      <c r="F1578" s="2">
        <f t="shared" si="152"/>
        <v>26046956.82</v>
      </c>
      <c r="G1578" s="2">
        <f t="shared" si="152"/>
        <v>66657844.590000011</v>
      </c>
      <c r="H1578" s="2">
        <f t="shared" si="152"/>
        <v>58259686.82</v>
      </c>
      <c r="I1578" s="2">
        <f t="shared" si="152"/>
        <v>24852013.739999998</v>
      </c>
      <c r="J1578" s="2">
        <f t="shared" si="152"/>
        <v>39085604.979999997</v>
      </c>
      <c r="K1578" s="2">
        <f t="shared" si="152"/>
        <v>0</v>
      </c>
      <c r="L1578" s="17">
        <f t="shared" si="152"/>
        <v>5</v>
      </c>
      <c r="M1578" s="2">
        <f t="shared" si="152"/>
        <v>20051233.700000003</v>
      </c>
      <c r="N1578" s="2" t="s">
        <v>1742</v>
      </c>
      <c r="O1578" s="2">
        <f t="shared" si="152"/>
        <v>0</v>
      </c>
      <c r="P1578" s="2">
        <f t="shared" si="152"/>
        <v>12711775.5</v>
      </c>
      <c r="Q1578" s="2">
        <f t="shared" si="152"/>
        <v>0</v>
      </c>
      <c r="R1578" s="2">
        <f t="shared" si="152"/>
        <v>0</v>
      </c>
      <c r="S1578" s="2">
        <f t="shared" si="152"/>
        <v>0</v>
      </c>
    </row>
    <row r="1579" spans="1:19" ht="15" hidden="1" customHeight="1" x14ac:dyDescent="0.25">
      <c r="A1579" s="52" t="s">
        <v>2022</v>
      </c>
      <c r="B1579" s="53"/>
      <c r="C1579" s="54"/>
      <c r="D1579" s="2"/>
      <c r="E1579" s="2"/>
      <c r="F1579" s="2"/>
      <c r="G1579" s="2"/>
      <c r="H1579" s="2"/>
      <c r="I1579" s="2"/>
      <c r="J1579" s="2"/>
      <c r="K1579" s="2"/>
      <c r="L1579" s="17"/>
      <c r="M1579" s="2"/>
      <c r="N1579" s="3"/>
      <c r="O1579" s="2"/>
      <c r="P1579" s="2"/>
      <c r="Q1579" s="2"/>
      <c r="R1579" s="2"/>
      <c r="S1579" s="2"/>
    </row>
    <row r="1580" spans="1:19" hidden="1" x14ac:dyDescent="0.25">
      <c r="A1580" s="31" t="s">
        <v>443</v>
      </c>
      <c r="B1580" s="6" t="s">
        <v>1016</v>
      </c>
      <c r="C1580" s="4">
        <f>ROUNDUP(SUM(D1580+E1580+F1580+G1580+H1580+I1580+J1580+K1580+M1580+O1580+P1580+Q1580+R1580+S1580),2)</f>
        <v>2756053.38</v>
      </c>
      <c r="D1580" s="4">
        <f>ROUNDUP(SUM(F1580+G1580+H1580+I1580+J1580+K1580+M1580+O1580+P1580+Q1580+R1580+S1580)*0.0214,2)</f>
        <v>57743.83</v>
      </c>
      <c r="E1580" s="4"/>
      <c r="F1580" s="4"/>
      <c r="G1580" s="4"/>
      <c r="H1580" s="4"/>
      <c r="I1580" s="4"/>
      <c r="J1580" s="4"/>
      <c r="K1580" s="4"/>
      <c r="L1580" s="1"/>
      <c r="M1580" s="4"/>
      <c r="N1580" s="5"/>
      <c r="O1580" s="4"/>
      <c r="P1580" s="4">
        <v>2698309.55</v>
      </c>
      <c r="Q1580" s="4"/>
      <c r="R1580" s="4"/>
      <c r="S1580" s="4"/>
    </row>
    <row r="1581" spans="1:19" hidden="1" x14ac:dyDescent="0.25">
      <c r="A1581" s="31" t="s">
        <v>445</v>
      </c>
      <c r="B1581" s="6" t="s">
        <v>1018</v>
      </c>
      <c r="C1581" s="4">
        <f>ROUNDUP(SUM(D1581+E1581+F1581+G1581+H1581+I1581+J1581+K1581+M1581+O1581+P1581+Q1581+R1581+S1581),2)</f>
        <v>2853150.11</v>
      </c>
      <c r="D1581" s="4">
        <f>ROUNDUP(SUM(F1581+G1581+H1581+I1581+J1581+K1581+M1581+O1581+P1581+Q1581+R1581+S1581)*0.0214,2)</f>
        <v>59778.16</v>
      </c>
      <c r="E1581" s="4"/>
      <c r="F1581" s="4"/>
      <c r="G1581" s="4"/>
      <c r="H1581" s="4"/>
      <c r="I1581" s="4"/>
      <c r="J1581" s="4"/>
      <c r="K1581" s="4"/>
      <c r="L1581" s="1"/>
      <c r="M1581" s="4"/>
      <c r="N1581" s="5"/>
      <c r="O1581" s="4"/>
      <c r="P1581" s="4">
        <v>2793371.9499999997</v>
      </c>
      <c r="Q1581" s="4"/>
      <c r="R1581" s="4"/>
      <c r="S1581" s="4"/>
    </row>
    <row r="1582" spans="1:19" hidden="1" x14ac:dyDescent="0.25">
      <c r="A1582" s="31" t="s">
        <v>447</v>
      </c>
      <c r="B1582" s="6" t="s">
        <v>1028</v>
      </c>
      <c r="C1582" s="4">
        <f>ROUNDUP(SUM(D1582+E1582+F1582+G1582+H1582+I1582+J1582+K1582+M1582+O1582+P1582+Q1582+R1582+S1582),2)</f>
        <v>8569468.3100000005</v>
      </c>
      <c r="D1582" s="4">
        <f>ROUNDUP(SUM(F1582+G1582+H1582+I1582+J1582+K1582+M1582+O1582+P1582+Q1582+R1582+S1582)*0.0214,2)</f>
        <v>179544.38</v>
      </c>
      <c r="E1582" s="4"/>
      <c r="F1582" s="4"/>
      <c r="G1582" s="4">
        <v>2897522.1599999997</v>
      </c>
      <c r="H1582" s="4">
        <v>1912151.95</v>
      </c>
      <c r="I1582" s="4">
        <v>834964.39</v>
      </c>
      <c r="J1582" s="4"/>
      <c r="K1582" s="4"/>
      <c r="L1582" s="1"/>
      <c r="M1582" s="4"/>
      <c r="N1582" s="5"/>
      <c r="O1582" s="4"/>
      <c r="P1582" s="4">
        <v>2745285.4299999997</v>
      </c>
      <c r="Q1582" s="4"/>
      <c r="R1582" s="4"/>
      <c r="S1582" s="4"/>
    </row>
    <row r="1583" spans="1:19" hidden="1" x14ac:dyDescent="0.25">
      <c r="A1583" s="31" t="s">
        <v>449</v>
      </c>
      <c r="B1583" s="6" t="s">
        <v>1030</v>
      </c>
      <c r="C1583" s="4">
        <f>ROUNDUP(SUM(D1583+E1583+F1583+G1583+H1583+I1583+J1583+K1583+M1583+O1583+P1583+Q1583+R1583+S1583),2)</f>
        <v>8600350.9100000001</v>
      </c>
      <c r="D1583" s="4">
        <f>ROUNDUP(SUM(F1583+G1583+H1583+I1583+J1583+K1583+M1583+O1583+P1583+Q1583+R1583+S1583)*0.0214,2)</f>
        <v>180191.42</v>
      </c>
      <c r="E1583" s="4"/>
      <c r="F1583" s="4"/>
      <c r="G1583" s="4">
        <v>2880592.9</v>
      </c>
      <c r="H1583" s="4">
        <v>1900979.88</v>
      </c>
      <c r="I1583" s="4">
        <v>830085.96</v>
      </c>
      <c r="J1583" s="4"/>
      <c r="K1583" s="4"/>
      <c r="L1583" s="1"/>
      <c r="M1583" s="4"/>
      <c r="N1583" s="5"/>
      <c r="O1583" s="4"/>
      <c r="P1583" s="4">
        <v>2808500.75</v>
      </c>
      <c r="Q1583" s="4"/>
      <c r="R1583" s="4"/>
      <c r="S1583" s="4"/>
    </row>
    <row r="1584" spans="1:19" ht="15" hidden="1" customHeight="1" x14ac:dyDescent="0.25">
      <c r="A1584" s="50" t="s">
        <v>2063</v>
      </c>
      <c r="B1584" s="51"/>
      <c r="C1584" s="2">
        <f>SUM(C1580:C1583)</f>
        <v>22779022.710000001</v>
      </c>
      <c r="D1584" s="2">
        <f t="shared" ref="D1584:S1584" si="153">SUM(D1580:D1583)</f>
        <v>477257.79000000004</v>
      </c>
      <c r="E1584" s="2">
        <f t="shared" si="153"/>
        <v>0</v>
      </c>
      <c r="F1584" s="2">
        <f t="shared" si="153"/>
        <v>0</v>
      </c>
      <c r="G1584" s="2">
        <f t="shared" si="153"/>
        <v>5778115.0599999996</v>
      </c>
      <c r="H1584" s="2">
        <f t="shared" si="153"/>
        <v>3813131.83</v>
      </c>
      <c r="I1584" s="2">
        <f t="shared" si="153"/>
        <v>1665050.35</v>
      </c>
      <c r="J1584" s="2">
        <f t="shared" si="153"/>
        <v>0</v>
      </c>
      <c r="K1584" s="2">
        <f t="shared" si="153"/>
        <v>0</v>
      </c>
      <c r="L1584" s="17">
        <f t="shared" si="153"/>
        <v>0</v>
      </c>
      <c r="M1584" s="2">
        <f t="shared" si="153"/>
        <v>0</v>
      </c>
      <c r="N1584" s="2" t="s">
        <v>1742</v>
      </c>
      <c r="O1584" s="2">
        <f t="shared" si="153"/>
        <v>0</v>
      </c>
      <c r="P1584" s="2">
        <f t="shared" si="153"/>
        <v>11045467.68</v>
      </c>
      <c r="Q1584" s="2">
        <f t="shared" si="153"/>
        <v>0</v>
      </c>
      <c r="R1584" s="2">
        <f t="shared" si="153"/>
        <v>0</v>
      </c>
      <c r="S1584" s="2">
        <f t="shared" si="153"/>
        <v>0</v>
      </c>
    </row>
    <row r="1585" spans="1:19" ht="15" customHeight="1" x14ac:dyDescent="0.25">
      <c r="A1585" s="52" t="s">
        <v>1809</v>
      </c>
      <c r="B1585" s="53"/>
      <c r="C1585" s="54"/>
      <c r="D1585" s="2"/>
      <c r="E1585" s="2"/>
      <c r="F1585" s="2"/>
      <c r="G1585" s="2"/>
      <c r="H1585" s="2"/>
      <c r="I1585" s="2"/>
      <c r="J1585" s="2"/>
      <c r="K1585" s="2"/>
      <c r="L1585" s="17"/>
      <c r="M1585" s="2"/>
      <c r="N1585" s="3"/>
      <c r="O1585" s="2"/>
      <c r="P1585" s="2"/>
      <c r="Q1585" s="2"/>
      <c r="R1585" s="2"/>
      <c r="S1585" s="2"/>
    </row>
    <row r="1586" spans="1:19" x14ac:dyDescent="0.25">
      <c r="A1586" s="31" t="s">
        <v>451</v>
      </c>
      <c r="B1586" s="6" t="s">
        <v>1061</v>
      </c>
      <c r="C1586" s="4">
        <f t="shared" ref="C1586:C1603" si="154">ROUNDUP(SUM(D1586+E1586+F1586+G1586+H1586+I1586+J1586+K1586+M1586+O1586+P1586+Q1586+R1586+S1586),2)</f>
        <v>7177037.0499999998</v>
      </c>
      <c r="D1586" s="4">
        <f t="shared" ref="D1586:D1603" si="155">ROUNDUP(SUM(F1586+G1586+H1586+I1586+J1586+K1586+M1586+O1586+P1586+Q1586+R1586+S1586)*0.0214,2)</f>
        <v>150370.67000000001</v>
      </c>
      <c r="E1586" s="4"/>
      <c r="F1586" s="4"/>
      <c r="G1586" s="4"/>
      <c r="H1586" s="4"/>
      <c r="I1586" s="4"/>
      <c r="J1586" s="4"/>
      <c r="K1586" s="4"/>
      <c r="L1586" s="1"/>
      <c r="M1586" s="4"/>
      <c r="N1586" s="5" t="s">
        <v>1740</v>
      </c>
      <c r="O1586" s="4">
        <v>7026666.3799999999</v>
      </c>
      <c r="P1586" s="4"/>
      <c r="Q1586" s="4"/>
      <c r="R1586" s="4"/>
      <c r="S1586" s="4"/>
    </row>
    <row r="1587" spans="1:19" x14ac:dyDescent="0.25">
      <c r="A1587" s="31" t="s">
        <v>453</v>
      </c>
      <c r="B1587" s="6" t="s">
        <v>1071</v>
      </c>
      <c r="C1587" s="4">
        <f t="shared" si="154"/>
        <v>22112538.739999998</v>
      </c>
      <c r="D1587" s="4">
        <f t="shared" si="155"/>
        <v>463293.85000000003</v>
      </c>
      <c r="E1587" s="4"/>
      <c r="F1587" s="4"/>
      <c r="G1587" s="4">
        <v>8033372.3300000001</v>
      </c>
      <c r="H1587" s="4">
        <v>5301436.0999999996</v>
      </c>
      <c r="I1587" s="4">
        <v>2314936.5</v>
      </c>
      <c r="J1587" s="4"/>
      <c r="K1587" s="4"/>
      <c r="L1587" s="1"/>
      <c r="M1587" s="4"/>
      <c r="N1587" s="5"/>
      <c r="O1587" s="4"/>
      <c r="P1587" s="4">
        <v>5999499.96</v>
      </c>
      <c r="Q1587" s="4"/>
      <c r="R1587" s="4"/>
      <c r="S1587" s="4"/>
    </row>
    <row r="1588" spans="1:19" x14ac:dyDescent="0.25">
      <c r="A1588" s="31" t="s">
        <v>455</v>
      </c>
      <c r="B1588" s="6" t="s">
        <v>1073</v>
      </c>
      <c r="C1588" s="4">
        <f t="shared" si="154"/>
        <v>894522.88</v>
      </c>
      <c r="D1588" s="4">
        <f t="shared" si="155"/>
        <v>18741.719999999998</v>
      </c>
      <c r="E1588" s="4"/>
      <c r="F1588" s="4"/>
      <c r="G1588" s="4"/>
      <c r="H1588" s="4"/>
      <c r="I1588" s="4"/>
      <c r="J1588" s="4"/>
      <c r="K1588" s="4">
        <v>875781.16</v>
      </c>
      <c r="L1588" s="1"/>
      <c r="M1588" s="4"/>
      <c r="N1588" s="5"/>
      <c r="O1588" s="4"/>
      <c r="P1588" s="4"/>
      <c r="Q1588" s="4"/>
      <c r="R1588" s="4"/>
      <c r="S1588" s="4"/>
    </row>
    <row r="1589" spans="1:19" x14ac:dyDescent="0.25">
      <c r="A1589" s="31" t="s">
        <v>457</v>
      </c>
      <c r="B1589" s="6" t="s">
        <v>1075</v>
      </c>
      <c r="C1589" s="4">
        <f t="shared" si="154"/>
        <v>18752564.780000001</v>
      </c>
      <c r="D1589" s="4">
        <f t="shared" si="155"/>
        <v>392896.9</v>
      </c>
      <c r="E1589" s="4"/>
      <c r="F1589" s="4"/>
      <c r="G1589" s="4">
        <v>7824461.71</v>
      </c>
      <c r="H1589" s="4">
        <v>5163570.43</v>
      </c>
      <c r="I1589" s="4">
        <v>2254735.7799999998</v>
      </c>
      <c r="J1589" s="4">
        <v>3116899.96</v>
      </c>
      <c r="K1589" s="4"/>
      <c r="L1589" s="1"/>
      <c r="M1589" s="4"/>
      <c r="N1589" s="5"/>
      <c r="O1589" s="4"/>
      <c r="P1589" s="4"/>
      <c r="Q1589" s="4"/>
      <c r="R1589" s="4"/>
      <c r="S1589" s="4"/>
    </row>
    <row r="1590" spans="1:19" x14ac:dyDescent="0.25">
      <c r="A1590" s="31" t="s">
        <v>459</v>
      </c>
      <c r="B1590" s="6" t="s">
        <v>1081</v>
      </c>
      <c r="C1590" s="4">
        <f t="shared" si="154"/>
        <v>541536.09</v>
      </c>
      <c r="D1590" s="4">
        <f t="shared" si="155"/>
        <v>11346.07</v>
      </c>
      <c r="E1590" s="4"/>
      <c r="F1590" s="4"/>
      <c r="G1590" s="4"/>
      <c r="H1590" s="4"/>
      <c r="I1590" s="4"/>
      <c r="J1590" s="4">
        <v>530190.02</v>
      </c>
      <c r="K1590" s="4"/>
      <c r="L1590" s="1"/>
      <c r="M1590" s="4"/>
      <c r="N1590" s="5"/>
      <c r="O1590" s="4"/>
      <c r="P1590" s="4"/>
      <c r="Q1590" s="4"/>
      <c r="R1590" s="4"/>
      <c r="S1590" s="4"/>
    </row>
    <row r="1591" spans="1:19" x14ac:dyDescent="0.25">
      <c r="A1591" s="31" t="s">
        <v>461</v>
      </c>
      <c r="B1591" s="6" t="s">
        <v>1085</v>
      </c>
      <c r="C1591" s="4">
        <f t="shared" si="154"/>
        <v>2081797.35</v>
      </c>
      <c r="D1591" s="4">
        <f t="shared" si="155"/>
        <v>43617.060000000005</v>
      </c>
      <c r="E1591" s="4"/>
      <c r="F1591" s="4"/>
      <c r="G1591" s="4"/>
      <c r="H1591" s="4"/>
      <c r="I1591" s="4"/>
      <c r="J1591" s="4">
        <v>959292.15</v>
      </c>
      <c r="K1591" s="4"/>
      <c r="L1591" s="1"/>
      <c r="M1591" s="4"/>
      <c r="N1591" s="5"/>
      <c r="O1591" s="4"/>
      <c r="P1591" s="4"/>
      <c r="Q1591" s="4"/>
      <c r="R1591" s="4"/>
      <c r="S1591" s="4">
        <v>1078888.1400000001</v>
      </c>
    </row>
    <row r="1592" spans="1:19" x14ac:dyDescent="0.25">
      <c r="A1592" s="31" t="s">
        <v>463</v>
      </c>
      <c r="B1592" s="6" t="s">
        <v>1087</v>
      </c>
      <c r="C1592" s="4">
        <f t="shared" si="154"/>
        <v>1828731.4</v>
      </c>
      <c r="D1592" s="4">
        <f t="shared" si="155"/>
        <v>38314.920000000006</v>
      </c>
      <c r="E1592" s="4"/>
      <c r="F1592" s="4"/>
      <c r="G1592" s="4"/>
      <c r="H1592" s="4"/>
      <c r="I1592" s="4"/>
      <c r="J1592" s="4">
        <v>983486.5</v>
      </c>
      <c r="K1592" s="4"/>
      <c r="L1592" s="1"/>
      <c r="M1592" s="4"/>
      <c r="N1592" s="5"/>
      <c r="O1592" s="4"/>
      <c r="P1592" s="4"/>
      <c r="Q1592" s="4"/>
      <c r="R1592" s="4"/>
      <c r="S1592" s="4">
        <v>806929.98</v>
      </c>
    </row>
    <row r="1593" spans="1:19" x14ac:dyDescent="0.25">
      <c r="A1593" s="31" t="s">
        <v>465</v>
      </c>
      <c r="B1593" s="6" t="s">
        <v>1091</v>
      </c>
      <c r="C1593" s="4">
        <f t="shared" si="154"/>
        <v>8603728.0299999993</v>
      </c>
      <c r="D1593" s="4">
        <f t="shared" si="155"/>
        <v>180262.17</v>
      </c>
      <c r="E1593" s="4"/>
      <c r="F1593" s="4"/>
      <c r="G1593" s="4">
        <v>3315607.48</v>
      </c>
      <c r="H1593" s="4">
        <v>2179118.59</v>
      </c>
      <c r="I1593" s="4">
        <v>854686.13</v>
      </c>
      <c r="J1593" s="4"/>
      <c r="K1593" s="4"/>
      <c r="L1593" s="1"/>
      <c r="M1593" s="4"/>
      <c r="N1593" s="5"/>
      <c r="O1593" s="4"/>
      <c r="P1593" s="4">
        <v>2074053.66</v>
      </c>
      <c r="Q1593" s="4"/>
      <c r="R1593" s="4"/>
      <c r="S1593" s="4"/>
    </row>
    <row r="1594" spans="1:19" x14ac:dyDescent="0.25">
      <c r="A1594" s="31" t="s">
        <v>467</v>
      </c>
      <c r="B1594" s="6" t="s">
        <v>1095</v>
      </c>
      <c r="C1594" s="4">
        <f t="shared" si="154"/>
        <v>3294271.18</v>
      </c>
      <c r="D1594" s="4">
        <f t="shared" si="155"/>
        <v>69020.37</v>
      </c>
      <c r="E1594" s="4"/>
      <c r="F1594" s="4"/>
      <c r="G1594" s="4">
        <v>1122218.25</v>
      </c>
      <c r="H1594" s="4"/>
      <c r="I1594" s="4">
        <v>323383.99</v>
      </c>
      <c r="J1594" s="4"/>
      <c r="K1594" s="4"/>
      <c r="L1594" s="1"/>
      <c r="M1594" s="4"/>
      <c r="N1594" s="5"/>
      <c r="O1594" s="4"/>
      <c r="P1594" s="4">
        <v>1779648.57</v>
      </c>
      <c r="Q1594" s="4"/>
      <c r="R1594" s="4"/>
      <c r="S1594" s="4"/>
    </row>
    <row r="1595" spans="1:19" x14ac:dyDescent="0.25">
      <c r="A1595" s="31" t="s">
        <v>469</v>
      </c>
      <c r="B1595" s="6" t="s">
        <v>1101</v>
      </c>
      <c r="C1595" s="4">
        <f t="shared" si="154"/>
        <v>7154543.4100000001</v>
      </c>
      <c r="D1595" s="4">
        <f t="shared" si="155"/>
        <v>149899.39000000001</v>
      </c>
      <c r="E1595" s="4"/>
      <c r="F1595" s="4"/>
      <c r="G1595" s="4"/>
      <c r="H1595" s="4"/>
      <c r="I1595" s="4"/>
      <c r="J1595" s="4"/>
      <c r="K1595" s="4"/>
      <c r="L1595" s="1"/>
      <c r="M1595" s="4"/>
      <c r="N1595" s="5" t="s">
        <v>1740</v>
      </c>
      <c r="O1595" s="4">
        <v>7004644.0200000005</v>
      </c>
      <c r="P1595" s="4"/>
      <c r="Q1595" s="4"/>
      <c r="R1595" s="4"/>
      <c r="S1595" s="4"/>
    </row>
    <row r="1596" spans="1:19" x14ac:dyDescent="0.25">
      <c r="A1596" s="31" t="s">
        <v>471</v>
      </c>
      <c r="B1596" s="6" t="s">
        <v>1038</v>
      </c>
      <c r="C1596" s="4">
        <f t="shared" si="154"/>
        <v>9801869.9299999997</v>
      </c>
      <c r="D1596" s="4">
        <f t="shared" si="155"/>
        <v>205365.21000000002</v>
      </c>
      <c r="E1596" s="4"/>
      <c r="F1596" s="4"/>
      <c r="G1596" s="4"/>
      <c r="H1596" s="4"/>
      <c r="I1596" s="4"/>
      <c r="J1596" s="4"/>
      <c r="K1596" s="4"/>
      <c r="L1596" s="1"/>
      <c r="M1596" s="4"/>
      <c r="N1596" s="5"/>
      <c r="O1596" s="4"/>
      <c r="P1596" s="4"/>
      <c r="Q1596" s="4"/>
      <c r="R1596" s="4">
        <v>9596504.7200000007</v>
      </c>
      <c r="S1596" s="4"/>
    </row>
    <row r="1597" spans="1:19" x14ac:dyDescent="0.25">
      <c r="A1597" s="31" t="s">
        <v>473</v>
      </c>
      <c r="B1597" s="6" t="s">
        <v>1040</v>
      </c>
      <c r="C1597" s="4">
        <f t="shared" si="154"/>
        <v>4984244.95</v>
      </c>
      <c r="D1597" s="4">
        <f t="shared" si="155"/>
        <v>104428.09</v>
      </c>
      <c r="E1597" s="4"/>
      <c r="F1597" s="4"/>
      <c r="G1597" s="4">
        <v>4879816.8600000003</v>
      </c>
      <c r="H1597" s="4"/>
      <c r="I1597" s="4"/>
      <c r="J1597" s="4"/>
      <c r="K1597" s="4"/>
      <c r="L1597" s="1"/>
      <c r="M1597" s="4"/>
      <c r="N1597" s="5"/>
      <c r="O1597" s="4"/>
      <c r="P1597" s="4"/>
      <c r="Q1597" s="4"/>
      <c r="R1597" s="4"/>
      <c r="S1597" s="4"/>
    </row>
    <row r="1598" spans="1:19" x14ac:dyDescent="0.25">
      <c r="A1598" s="31" t="s">
        <v>475</v>
      </c>
      <c r="B1598" s="6" t="s">
        <v>1042</v>
      </c>
      <c r="C1598" s="4">
        <f t="shared" si="154"/>
        <v>980518.36</v>
      </c>
      <c r="D1598" s="4">
        <f t="shared" si="155"/>
        <v>20543.469999999998</v>
      </c>
      <c r="E1598" s="4"/>
      <c r="F1598" s="4"/>
      <c r="G1598" s="4"/>
      <c r="H1598" s="4"/>
      <c r="I1598" s="4"/>
      <c r="J1598" s="4"/>
      <c r="K1598" s="4">
        <v>959974.89</v>
      </c>
      <c r="L1598" s="1"/>
      <c r="M1598" s="4"/>
      <c r="N1598" s="5"/>
      <c r="O1598" s="4"/>
      <c r="P1598" s="4"/>
      <c r="Q1598" s="4"/>
      <c r="R1598" s="4"/>
      <c r="S1598" s="4"/>
    </row>
    <row r="1599" spans="1:19" x14ac:dyDescent="0.25">
      <c r="A1599" s="31" t="s">
        <v>477</v>
      </c>
      <c r="B1599" s="6" t="s">
        <v>1046</v>
      </c>
      <c r="C1599" s="4">
        <f t="shared" si="154"/>
        <v>473497.91</v>
      </c>
      <c r="D1599" s="4">
        <f t="shared" si="155"/>
        <v>9920.56</v>
      </c>
      <c r="E1599" s="4"/>
      <c r="F1599" s="4"/>
      <c r="G1599" s="4"/>
      <c r="H1599" s="4"/>
      <c r="I1599" s="4"/>
      <c r="J1599" s="4"/>
      <c r="K1599" s="4">
        <v>463577.35000000003</v>
      </c>
      <c r="L1599" s="1"/>
      <c r="M1599" s="4"/>
      <c r="N1599" s="5"/>
      <c r="O1599" s="4"/>
      <c r="P1599" s="4"/>
      <c r="Q1599" s="4"/>
      <c r="R1599" s="4"/>
      <c r="S1599" s="4"/>
    </row>
    <row r="1600" spans="1:19" x14ac:dyDescent="0.25">
      <c r="A1600" s="31" t="s">
        <v>479</v>
      </c>
      <c r="B1600" s="6" t="s">
        <v>1785</v>
      </c>
      <c r="C1600" s="4">
        <f t="shared" si="154"/>
        <v>501887.26</v>
      </c>
      <c r="D1600" s="4">
        <f t="shared" si="155"/>
        <v>10119.08</v>
      </c>
      <c r="E1600" s="4">
        <v>18914.169999999998</v>
      </c>
      <c r="F1600" s="4"/>
      <c r="G1600" s="4"/>
      <c r="H1600" s="4"/>
      <c r="I1600" s="4"/>
      <c r="J1600" s="4"/>
      <c r="K1600" s="4">
        <v>472854.01</v>
      </c>
      <c r="L1600" s="1"/>
      <c r="M1600" s="4"/>
      <c r="N1600" s="5"/>
      <c r="O1600" s="4"/>
      <c r="P1600" s="4"/>
      <c r="Q1600" s="4"/>
      <c r="R1600" s="4"/>
      <c r="S1600" s="4"/>
    </row>
    <row r="1601" spans="1:19" x14ac:dyDescent="0.25">
      <c r="A1601" s="31" t="s">
        <v>481</v>
      </c>
      <c r="B1601" s="6" t="s">
        <v>1049</v>
      </c>
      <c r="C1601" s="4">
        <f t="shared" si="154"/>
        <v>9412738.2799999993</v>
      </c>
      <c r="D1601" s="4">
        <f t="shared" si="155"/>
        <v>197212.26</v>
      </c>
      <c r="E1601" s="4"/>
      <c r="F1601" s="4"/>
      <c r="G1601" s="4"/>
      <c r="H1601" s="4"/>
      <c r="I1601" s="4"/>
      <c r="J1601" s="4"/>
      <c r="K1601" s="4"/>
      <c r="L1601" s="1"/>
      <c r="M1601" s="4"/>
      <c r="N1601" s="5" t="s">
        <v>1740</v>
      </c>
      <c r="O1601" s="4">
        <v>9215526.0120000001</v>
      </c>
      <c r="P1601" s="4"/>
      <c r="Q1601" s="4"/>
      <c r="R1601" s="4"/>
      <c r="S1601" s="4"/>
    </row>
    <row r="1602" spans="1:19" x14ac:dyDescent="0.25">
      <c r="A1602" s="31" t="s">
        <v>483</v>
      </c>
      <c r="B1602" s="6" t="s">
        <v>1034</v>
      </c>
      <c r="C1602" s="4">
        <f t="shared" si="154"/>
        <v>1266243.01</v>
      </c>
      <c r="D1602" s="4">
        <f t="shared" si="155"/>
        <v>26529.87</v>
      </c>
      <c r="E1602" s="4"/>
      <c r="F1602" s="4">
        <v>536831.99</v>
      </c>
      <c r="G1602" s="4"/>
      <c r="H1602" s="4"/>
      <c r="I1602" s="4"/>
      <c r="J1602" s="4">
        <v>702881.15</v>
      </c>
      <c r="K1602" s="4"/>
      <c r="L1602" s="1"/>
      <c r="M1602" s="4"/>
      <c r="N1602" s="5"/>
      <c r="O1602" s="4"/>
      <c r="P1602" s="4"/>
      <c r="Q1602" s="4"/>
      <c r="R1602" s="4"/>
      <c r="S1602" s="4"/>
    </row>
    <row r="1603" spans="1:19" x14ac:dyDescent="0.25">
      <c r="A1603" s="31" t="s">
        <v>485</v>
      </c>
      <c r="B1603" s="6" t="s">
        <v>1032</v>
      </c>
      <c r="C1603" s="4">
        <f t="shared" si="154"/>
        <v>2583249.58</v>
      </c>
      <c r="D1603" s="4">
        <f t="shared" si="155"/>
        <v>54123.310000000005</v>
      </c>
      <c r="E1603" s="4"/>
      <c r="F1603" s="4">
        <v>1095185.52</v>
      </c>
      <c r="G1603" s="4"/>
      <c r="H1603" s="4"/>
      <c r="I1603" s="4"/>
      <c r="J1603" s="4">
        <v>1433940.75</v>
      </c>
      <c r="K1603" s="4"/>
      <c r="L1603" s="1"/>
      <c r="M1603" s="4"/>
      <c r="N1603" s="5"/>
      <c r="O1603" s="4"/>
      <c r="P1603" s="4"/>
      <c r="Q1603" s="4"/>
      <c r="R1603" s="4"/>
      <c r="S1603" s="4"/>
    </row>
    <row r="1604" spans="1:19" ht="15" customHeight="1" x14ac:dyDescent="0.25">
      <c r="A1604" s="50" t="s">
        <v>2064</v>
      </c>
      <c r="B1604" s="51"/>
      <c r="C1604" s="2">
        <f t="shared" ref="C1604:M1604" si="156">SUM(C1586:C1603)</f>
        <v>102445520.19000001</v>
      </c>
      <c r="D1604" s="2">
        <f t="shared" si="156"/>
        <v>2146004.9700000002</v>
      </c>
      <c r="E1604" s="2">
        <f t="shared" si="156"/>
        <v>18914.169999999998</v>
      </c>
      <c r="F1604" s="2">
        <f t="shared" si="156"/>
        <v>1632017.51</v>
      </c>
      <c r="G1604" s="2">
        <f t="shared" si="156"/>
        <v>25175476.629999999</v>
      </c>
      <c r="H1604" s="2">
        <f t="shared" si="156"/>
        <v>12644125.119999999</v>
      </c>
      <c r="I1604" s="2">
        <f t="shared" si="156"/>
        <v>5747742.3999999994</v>
      </c>
      <c r="J1604" s="2">
        <f t="shared" si="156"/>
        <v>7726690.5300000003</v>
      </c>
      <c r="K1604" s="2">
        <f t="shared" si="156"/>
        <v>2772187.41</v>
      </c>
      <c r="L1604" s="17">
        <f t="shared" si="156"/>
        <v>0</v>
      </c>
      <c r="M1604" s="2">
        <f t="shared" si="156"/>
        <v>0</v>
      </c>
      <c r="N1604" s="2" t="s">
        <v>1742</v>
      </c>
      <c r="O1604" s="2">
        <f>SUM(O1586:O1603)</f>
        <v>23246836.412</v>
      </c>
      <c r="P1604" s="2">
        <f>SUM(P1586:P1603)</f>
        <v>9853202.1899999995</v>
      </c>
      <c r="Q1604" s="2">
        <f>SUM(Q1586:Q1603)</f>
        <v>0</v>
      </c>
      <c r="R1604" s="2">
        <f>SUM(R1586:R1603)</f>
        <v>9596504.7200000007</v>
      </c>
      <c r="S1604" s="2">
        <f>SUM(S1586:S1603)</f>
        <v>1885818.12</v>
      </c>
    </row>
    <row r="1605" spans="1:19" ht="15" hidden="1" customHeight="1" x14ac:dyDescent="0.25">
      <c r="A1605" s="52" t="s">
        <v>2024</v>
      </c>
      <c r="B1605" s="53"/>
      <c r="C1605" s="54"/>
      <c r="D1605" s="2"/>
      <c r="E1605" s="2"/>
      <c r="F1605" s="2"/>
      <c r="G1605" s="2"/>
      <c r="H1605" s="2"/>
      <c r="I1605" s="2"/>
      <c r="J1605" s="2"/>
      <c r="K1605" s="2"/>
      <c r="L1605" s="17"/>
      <c r="M1605" s="2"/>
      <c r="N1605" s="3"/>
      <c r="O1605" s="2"/>
      <c r="P1605" s="2"/>
      <c r="Q1605" s="2"/>
      <c r="R1605" s="2"/>
      <c r="S1605" s="2"/>
    </row>
    <row r="1606" spans="1:19" hidden="1" x14ac:dyDescent="0.25">
      <c r="A1606" s="31" t="s">
        <v>487</v>
      </c>
      <c r="B1606" s="6" t="s">
        <v>1109</v>
      </c>
      <c r="C1606" s="4">
        <f t="shared" ref="C1606:C1637" si="157">ROUNDUP(SUM(D1606+E1606+F1606+G1606+H1606+I1606+J1606+K1606+M1606+O1606+P1606+Q1606+R1606+S1606),2)</f>
        <v>51727568.979999997</v>
      </c>
      <c r="D1606" s="4">
        <f t="shared" ref="D1606:D1637" si="158">ROUNDUP(SUM(F1606+G1606+H1606+I1606+J1606+K1606+M1606+O1606+P1606+Q1606+R1606+S1606)*0.0214,2)</f>
        <v>1083777.1499999999</v>
      </c>
      <c r="E1606" s="4"/>
      <c r="F1606" s="4"/>
      <c r="G1606" s="4"/>
      <c r="H1606" s="4">
        <v>6124059.6500000004</v>
      </c>
      <c r="I1606" s="4">
        <v>2401956.8499999996</v>
      </c>
      <c r="J1606" s="4">
        <v>3500633.45</v>
      </c>
      <c r="K1606" s="4"/>
      <c r="L1606" s="1"/>
      <c r="M1606" s="4"/>
      <c r="N1606" s="5" t="s">
        <v>1741</v>
      </c>
      <c r="O1606" s="4">
        <v>17961860.120000001</v>
      </c>
      <c r="P1606" s="4"/>
      <c r="Q1606" s="4">
        <v>20655281.760000002</v>
      </c>
      <c r="R1606" s="4"/>
      <c r="S1606" s="4"/>
    </row>
    <row r="1607" spans="1:19" hidden="1" x14ac:dyDescent="0.25">
      <c r="A1607" s="31" t="s">
        <v>489</v>
      </c>
      <c r="B1607" s="6" t="s">
        <v>1111</v>
      </c>
      <c r="C1607" s="4">
        <f t="shared" si="157"/>
        <v>15299645.65</v>
      </c>
      <c r="D1607" s="4">
        <f t="shared" si="158"/>
        <v>320552.60000000003</v>
      </c>
      <c r="E1607" s="4"/>
      <c r="F1607" s="4">
        <v>2144855.09</v>
      </c>
      <c r="G1607" s="4">
        <v>2844826.49</v>
      </c>
      <c r="H1607" s="4">
        <v>1671472.37</v>
      </c>
      <c r="I1607" s="4">
        <v>702216.44</v>
      </c>
      <c r="J1607" s="4">
        <v>1154030.74</v>
      </c>
      <c r="K1607" s="4"/>
      <c r="L1607" s="1"/>
      <c r="M1607" s="4"/>
      <c r="N1607" s="5" t="s">
        <v>1741</v>
      </c>
      <c r="O1607" s="4">
        <v>6461691.9199999999</v>
      </c>
      <c r="P1607" s="4"/>
      <c r="Q1607" s="4"/>
      <c r="R1607" s="4"/>
      <c r="S1607" s="4"/>
    </row>
    <row r="1608" spans="1:19" hidden="1" x14ac:dyDescent="0.25">
      <c r="A1608" s="31" t="s">
        <v>491</v>
      </c>
      <c r="B1608" s="6" t="s">
        <v>1113</v>
      </c>
      <c r="C1608" s="4">
        <f t="shared" si="157"/>
        <v>15292981.26</v>
      </c>
      <c r="D1608" s="4">
        <f t="shared" si="158"/>
        <v>320412.97000000003</v>
      </c>
      <c r="E1608" s="4"/>
      <c r="F1608" s="4">
        <v>2185034.3499999996</v>
      </c>
      <c r="G1608" s="4">
        <v>2898118.21</v>
      </c>
      <c r="H1608" s="4">
        <v>1702783.82</v>
      </c>
      <c r="I1608" s="4">
        <v>715370.96</v>
      </c>
      <c r="J1608" s="4">
        <v>1175649.03</v>
      </c>
      <c r="K1608" s="4"/>
      <c r="L1608" s="1"/>
      <c r="M1608" s="4"/>
      <c r="N1608" s="5" t="s">
        <v>1741</v>
      </c>
      <c r="O1608" s="4">
        <v>6295611.9199999999</v>
      </c>
      <c r="P1608" s="4"/>
      <c r="Q1608" s="4"/>
      <c r="R1608" s="4"/>
      <c r="S1608" s="4"/>
    </row>
    <row r="1609" spans="1:19" hidden="1" x14ac:dyDescent="0.25">
      <c r="A1609" s="31" t="s">
        <v>493</v>
      </c>
      <c r="B1609" s="6" t="s">
        <v>1115</v>
      </c>
      <c r="C1609" s="4">
        <f t="shared" si="157"/>
        <v>99717005.319999993</v>
      </c>
      <c r="D1609" s="4">
        <f t="shared" si="158"/>
        <v>2089234.3</v>
      </c>
      <c r="E1609" s="4"/>
      <c r="F1609" s="4">
        <v>8401850.5499999989</v>
      </c>
      <c r="G1609" s="4">
        <v>11143786.41</v>
      </c>
      <c r="H1609" s="4">
        <v>6547510.4199999999</v>
      </c>
      <c r="I1609" s="4">
        <v>2750730.16</v>
      </c>
      <c r="J1609" s="4">
        <v>4520582.2300000004</v>
      </c>
      <c r="K1609" s="4"/>
      <c r="L1609" s="1"/>
      <c r="M1609" s="4"/>
      <c r="N1609" s="5" t="s">
        <v>1741</v>
      </c>
      <c r="O1609" s="4">
        <v>25629865.390000001</v>
      </c>
      <c r="P1609" s="4"/>
      <c r="Q1609" s="4">
        <v>38633445.859999999</v>
      </c>
      <c r="R1609" s="4"/>
      <c r="S1609" s="4"/>
    </row>
    <row r="1610" spans="1:19" hidden="1" x14ac:dyDescent="0.25">
      <c r="A1610" s="31" t="s">
        <v>495</v>
      </c>
      <c r="B1610" s="6" t="s">
        <v>1119</v>
      </c>
      <c r="C1610" s="4">
        <f t="shared" si="157"/>
        <v>100581280.62</v>
      </c>
      <c r="D1610" s="4">
        <f t="shared" si="158"/>
        <v>2107342.2899999996</v>
      </c>
      <c r="E1610" s="4"/>
      <c r="F1610" s="4">
        <v>9627290.9499999993</v>
      </c>
      <c r="G1610" s="4"/>
      <c r="H1610" s="4">
        <v>7502488.5800000001</v>
      </c>
      <c r="I1610" s="4">
        <v>3151934.14</v>
      </c>
      <c r="J1610" s="4">
        <v>5179925.5599999996</v>
      </c>
      <c r="K1610" s="4"/>
      <c r="L1610" s="1"/>
      <c r="M1610" s="4"/>
      <c r="N1610" s="5" t="s">
        <v>1741</v>
      </c>
      <c r="O1610" s="4">
        <v>31101430.07</v>
      </c>
      <c r="P1610" s="4"/>
      <c r="Q1610" s="4">
        <v>41910869.030000001</v>
      </c>
      <c r="R1610" s="4"/>
      <c r="S1610" s="4"/>
    </row>
    <row r="1611" spans="1:19" hidden="1" x14ac:dyDescent="0.25">
      <c r="A1611" s="31" t="s">
        <v>497</v>
      </c>
      <c r="B1611" s="6" t="s">
        <v>1121</v>
      </c>
      <c r="C1611" s="4">
        <f t="shared" si="157"/>
        <v>21485046.23</v>
      </c>
      <c r="D1611" s="4">
        <f t="shared" si="158"/>
        <v>450146.85000000003</v>
      </c>
      <c r="E1611" s="4"/>
      <c r="F1611" s="4"/>
      <c r="G1611" s="4"/>
      <c r="H1611" s="4">
        <v>4472907.2699999996</v>
      </c>
      <c r="I1611" s="4">
        <v>1754347.75</v>
      </c>
      <c r="J1611" s="4">
        <v>2556802.1399999997</v>
      </c>
      <c r="K1611" s="4"/>
      <c r="L1611" s="1"/>
      <c r="M1611" s="4"/>
      <c r="N1611" s="5"/>
      <c r="O1611" s="4"/>
      <c r="P1611" s="4"/>
      <c r="Q1611" s="4">
        <v>12250842.220000001</v>
      </c>
      <c r="R1611" s="4"/>
      <c r="S1611" s="4"/>
    </row>
    <row r="1612" spans="1:19" hidden="1" x14ac:dyDescent="0.25">
      <c r="A1612" s="31" t="s">
        <v>499</v>
      </c>
      <c r="B1612" s="6" t="s">
        <v>1123</v>
      </c>
      <c r="C1612" s="4">
        <f t="shared" si="157"/>
        <v>38817302.280000001</v>
      </c>
      <c r="D1612" s="4">
        <f t="shared" si="158"/>
        <v>813285.95</v>
      </c>
      <c r="E1612" s="4"/>
      <c r="F1612" s="4">
        <v>2768326.5</v>
      </c>
      <c r="G1612" s="4">
        <v>5830398.3700000001</v>
      </c>
      <c r="H1612" s="4">
        <v>3831916.0399999996</v>
      </c>
      <c r="I1612" s="4">
        <v>1502940.45</v>
      </c>
      <c r="J1612" s="4">
        <v>2190398.89</v>
      </c>
      <c r="K1612" s="4"/>
      <c r="L1612" s="1"/>
      <c r="M1612" s="4"/>
      <c r="N1612" s="5" t="s">
        <v>1740</v>
      </c>
      <c r="O1612" s="4">
        <v>12050737.91</v>
      </c>
      <c r="P1612" s="4"/>
      <c r="Q1612" s="4">
        <v>9829298.1699999999</v>
      </c>
      <c r="R1612" s="4"/>
      <c r="S1612" s="4"/>
    </row>
    <row r="1613" spans="1:19" hidden="1" x14ac:dyDescent="0.25">
      <c r="A1613" s="31" t="s">
        <v>501</v>
      </c>
      <c r="B1613" s="6" t="s">
        <v>1107</v>
      </c>
      <c r="C1613" s="4">
        <f t="shared" si="157"/>
        <v>15526298.380000001</v>
      </c>
      <c r="D1613" s="4">
        <f t="shared" si="158"/>
        <v>325301.34000000003</v>
      </c>
      <c r="E1613" s="4"/>
      <c r="F1613" s="4">
        <v>2222217.5399999996</v>
      </c>
      <c r="G1613" s="4">
        <v>2947436.1</v>
      </c>
      <c r="H1613" s="4">
        <v>1731760.45</v>
      </c>
      <c r="I1613" s="4">
        <v>727544.58</v>
      </c>
      <c r="J1613" s="4">
        <v>1195655.3</v>
      </c>
      <c r="K1613" s="4"/>
      <c r="L1613" s="1"/>
      <c r="M1613" s="4"/>
      <c r="N1613" s="5" t="s">
        <v>1741</v>
      </c>
      <c r="O1613" s="4">
        <v>6376383.0699999994</v>
      </c>
      <c r="P1613" s="4"/>
      <c r="Q1613" s="4"/>
      <c r="R1613" s="4"/>
      <c r="S1613" s="4"/>
    </row>
    <row r="1614" spans="1:19" hidden="1" x14ac:dyDescent="0.25">
      <c r="A1614" s="31" t="s">
        <v>503</v>
      </c>
      <c r="B1614" s="6" t="s">
        <v>1786</v>
      </c>
      <c r="C1614" s="4">
        <f t="shared" si="157"/>
        <v>47510157.689999998</v>
      </c>
      <c r="D1614" s="4">
        <f t="shared" si="158"/>
        <v>957902.19000000006</v>
      </c>
      <c r="E1614" s="4">
        <v>1790471.37</v>
      </c>
      <c r="F1614" s="4"/>
      <c r="G1614" s="4"/>
      <c r="H1614" s="4"/>
      <c r="I1614" s="4"/>
      <c r="J1614" s="4"/>
      <c r="K1614" s="4"/>
      <c r="L1614" s="1"/>
      <c r="M1614" s="4"/>
      <c r="N1614" s="5" t="s">
        <v>1741</v>
      </c>
      <c r="O1614" s="4">
        <v>44761784.129999995</v>
      </c>
      <c r="P1614" s="4"/>
      <c r="Q1614" s="4"/>
      <c r="R1614" s="4"/>
      <c r="S1614" s="4"/>
    </row>
    <row r="1615" spans="1:19" hidden="1" x14ac:dyDescent="0.25">
      <c r="A1615" s="31" t="s">
        <v>505</v>
      </c>
      <c r="B1615" s="6" t="s">
        <v>1787</v>
      </c>
      <c r="C1615" s="4">
        <f t="shared" si="157"/>
        <v>60151461.859999999</v>
      </c>
      <c r="D1615" s="4">
        <f t="shared" si="158"/>
        <v>1212776.79</v>
      </c>
      <c r="E1615" s="4">
        <v>2266872.5099999998</v>
      </c>
      <c r="F1615" s="4">
        <v>10872876.869999999</v>
      </c>
      <c r="G1615" s="4">
        <v>45798935.689999998</v>
      </c>
      <c r="H1615" s="4"/>
      <c r="I1615" s="4"/>
      <c r="J1615" s="4"/>
      <c r="K1615" s="4"/>
      <c r="L1615" s="1"/>
      <c r="M1615" s="4"/>
      <c r="N1615" s="5"/>
      <c r="O1615" s="4"/>
      <c r="P1615" s="4"/>
      <c r="Q1615" s="4"/>
      <c r="R1615" s="4"/>
      <c r="S1615" s="4"/>
    </row>
    <row r="1616" spans="1:19" hidden="1" x14ac:dyDescent="0.25">
      <c r="A1616" s="31" t="s">
        <v>507</v>
      </c>
      <c r="B1616" s="6" t="s">
        <v>1788</v>
      </c>
      <c r="C1616" s="4">
        <f t="shared" si="157"/>
        <v>67364881.530000001</v>
      </c>
      <c r="D1616" s="4">
        <f t="shared" si="158"/>
        <v>1358214.12</v>
      </c>
      <c r="E1616" s="4">
        <v>2538717.98</v>
      </c>
      <c r="F1616" s="4"/>
      <c r="G1616" s="4">
        <v>30501308.560000002</v>
      </c>
      <c r="H1616" s="4"/>
      <c r="I1616" s="4"/>
      <c r="J1616" s="4">
        <v>12373143.959999999</v>
      </c>
      <c r="K1616" s="4"/>
      <c r="L1616" s="1"/>
      <c r="M1616" s="4"/>
      <c r="N1616" s="5"/>
      <c r="O1616" s="4"/>
      <c r="P1616" s="4">
        <v>20593496.91</v>
      </c>
      <c r="Q1616" s="4"/>
      <c r="R1616" s="4"/>
      <c r="S1616" s="4"/>
    </row>
    <row r="1617" spans="1:19" hidden="1" x14ac:dyDescent="0.25">
      <c r="A1617" s="31" t="s">
        <v>509</v>
      </c>
      <c r="B1617" s="6" t="s">
        <v>1789</v>
      </c>
      <c r="C1617" s="4">
        <f t="shared" si="157"/>
        <v>100661415.54000001</v>
      </c>
      <c r="D1617" s="4">
        <f t="shared" si="158"/>
        <v>2029540.51</v>
      </c>
      <c r="E1617" s="4">
        <v>3793533.6599999997</v>
      </c>
      <c r="F1617" s="4"/>
      <c r="G1617" s="4">
        <v>35440294.149999999</v>
      </c>
      <c r="H1617" s="4">
        <v>23292444.680000003</v>
      </c>
      <c r="I1617" s="4">
        <v>9135679.6199999992</v>
      </c>
      <c r="J1617" s="4">
        <v>13314421.41</v>
      </c>
      <c r="K1617" s="4"/>
      <c r="L1617" s="1"/>
      <c r="M1617" s="4"/>
      <c r="N1617" s="5"/>
      <c r="O1617" s="4"/>
      <c r="P1617" s="4">
        <v>13655501.51</v>
      </c>
      <c r="Q1617" s="4"/>
      <c r="R1617" s="4"/>
      <c r="S1617" s="4"/>
    </row>
    <row r="1618" spans="1:19" hidden="1" x14ac:dyDescent="0.25">
      <c r="A1618" s="31" t="s">
        <v>511</v>
      </c>
      <c r="B1618" s="6" t="s">
        <v>1130</v>
      </c>
      <c r="C1618" s="4">
        <f t="shared" si="157"/>
        <v>32360607.100000001</v>
      </c>
      <c r="D1618" s="4">
        <f t="shared" si="158"/>
        <v>678007.63</v>
      </c>
      <c r="E1618" s="4"/>
      <c r="F1618" s="4">
        <v>3626948.8299999996</v>
      </c>
      <c r="G1618" s="4"/>
      <c r="H1618" s="4">
        <v>5020420.6100000003</v>
      </c>
      <c r="I1618" s="4">
        <v>1969091.48</v>
      </c>
      <c r="J1618" s="4">
        <v>2869771.5799999996</v>
      </c>
      <c r="K1618" s="4"/>
      <c r="L1618" s="1"/>
      <c r="M1618" s="4"/>
      <c r="N1618" s="5"/>
      <c r="O1618" s="4"/>
      <c r="P1618" s="4"/>
      <c r="Q1618" s="4">
        <v>18196366.969999999</v>
      </c>
      <c r="R1618" s="4"/>
      <c r="S1618" s="4"/>
    </row>
    <row r="1619" spans="1:19" hidden="1" x14ac:dyDescent="0.25">
      <c r="A1619" s="31" t="s">
        <v>513</v>
      </c>
      <c r="B1619" s="6" t="s">
        <v>1132</v>
      </c>
      <c r="C1619" s="4">
        <f t="shared" si="157"/>
        <v>5989653.2800000003</v>
      </c>
      <c r="D1619" s="4">
        <f t="shared" si="158"/>
        <v>125493.03</v>
      </c>
      <c r="E1619" s="4"/>
      <c r="F1619" s="4">
        <v>2217295.4499999997</v>
      </c>
      <c r="G1619" s="4"/>
      <c r="H1619" s="4">
        <v>1727924.7</v>
      </c>
      <c r="I1619" s="4">
        <v>725933.11</v>
      </c>
      <c r="J1619" s="4">
        <v>1193006.99</v>
      </c>
      <c r="K1619" s="4"/>
      <c r="L1619" s="1"/>
      <c r="M1619" s="4"/>
      <c r="N1619" s="5"/>
      <c r="O1619" s="4"/>
      <c r="P1619" s="4"/>
      <c r="Q1619" s="4"/>
      <c r="R1619" s="4"/>
      <c r="S1619" s="4"/>
    </row>
    <row r="1620" spans="1:19" hidden="1" x14ac:dyDescent="0.25">
      <c r="A1620" s="31" t="s">
        <v>515</v>
      </c>
      <c r="B1620" s="6" t="s">
        <v>1134</v>
      </c>
      <c r="C1620" s="4">
        <f t="shared" si="157"/>
        <v>10428587</v>
      </c>
      <c r="D1620" s="4">
        <f t="shared" si="158"/>
        <v>218495.95</v>
      </c>
      <c r="E1620" s="4"/>
      <c r="F1620" s="4"/>
      <c r="G1620" s="4"/>
      <c r="H1620" s="4">
        <v>5199054.34</v>
      </c>
      <c r="I1620" s="4">
        <v>2039154.56</v>
      </c>
      <c r="J1620" s="4">
        <v>2971882.15</v>
      </c>
      <c r="K1620" s="4"/>
      <c r="L1620" s="1"/>
      <c r="M1620" s="4"/>
      <c r="N1620" s="5"/>
      <c r="O1620" s="4"/>
      <c r="P1620" s="4"/>
      <c r="Q1620" s="4"/>
      <c r="R1620" s="4"/>
      <c r="S1620" s="4"/>
    </row>
    <row r="1621" spans="1:19" hidden="1" x14ac:dyDescent="0.25">
      <c r="A1621" s="31" t="s">
        <v>517</v>
      </c>
      <c r="B1621" s="6" t="s">
        <v>1138</v>
      </c>
      <c r="C1621" s="4">
        <f t="shared" si="157"/>
        <v>8893891.7400000002</v>
      </c>
      <c r="D1621" s="4">
        <f t="shared" si="158"/>
        <v>186341.58000000002</v>
      </c>
      <c r="E1621" s="4"/>
      <c r="F1621" s="4">
        <v>2192738.4899999998</v>
      </c>
      <c r="G1621" s="4">
        <v>2908336.59</v>
      </c>
      <c r="H1621" s="4">
        <v>1708787.61</v>
      </c>
      <c r="I1621" s="4">
        <v>717893.26</v>
      </c>
      <c r="J1621" s="4">
        <v>1179794.21</v>
      </c>
      <c r="K1621" s="4"/>
      <c r="L1621" s="1"/>
      <c r="M1621" s="4"/>
      <c r="N1621" s="5"/>
      <c r="O1621" s="4"/>
      <c r="P1621" s="4"/>
      <c r="Q1621" s="4"/>
      <c r="R1621" s="4"/>
      <c r="S1621" s="4"/>
    </row>
    <row r="1622" spans="1:19" hidden="1" x14ac:dyDescent="0.25">
      <c r="A1622" s="31" t="s">
        <v>519</v>
      </c>
      <c r="B1622" s="6" t="s">
        <v>1140</v>
      </c>
      <c r="C1622" s="4">
        <f t="shared" si="157"/>
        <v>23982494.829999998</v>
      </c>
      <c r="D1622" s="4">
        <f t="shared" si="158"/>
        <v>502472.48</v>
      </c>
      <c r="E1622" s="4"/>
      <c r="F1622" s="4"/>
      <c r="G1622" s="4">
        <v>7307857.3599999994</v>
      </c>
      <c r="H1622" s="4">
        <v>4822649.4799999995</v>
      </c>
      <c r="I1622" s="4">
        <v>2105868.5</v>
      </c>
      <c r="J1622" s="4">
        <v>2756747.8</v>
      </c>
      <c r="K1622" s="4"/>
      <c r="L1622" s="1"/>
      <c r="M1622" s="4"/>
      <c r="N1622" s="5"/>
      <c r="O1622" s="4"/>
      <c r="P1622" s="4">
        <v>6486899.21</v>
      </c>
      <c r="Q1622" s="4"/>
      <c r="R1622" s="4"/>
      <c r="S1622" s="4"/>
    </row>
    <row r="1623" spans="1:19" hidden="1" x14ac:dyDescent="0.25">
      <c r="A1623" s="31" t="s">
        <v>521</v>
      </c>
      <c r="B1623" s="6" t="s">
        <v>1142</v>
      </c>
      <c r="C1623" s="4">
        <f t="shared" si="157"/>
        <v>54875526.759999998</v>
      </c>
      <c r="D1623" s="4">
        <f t="shared" si="158"/>
        <v>1149732.01</v>
      </c>
      <c r="E1623" s="4"/>
      <c r="F1623" s="4">
        <v>5642910.9799999995</v>
      </c>
      <c r="G1623" s="4">
        <v>7484469.5599999996</v>
      </c>
      <c r="H1623" s="4">
        <v>4397485.79</v>
      </c>
      <c r="I1623" s="4">
        <v>1847465.07</v>
      </c>
      <c r="J1623" s="4">
        <v>3036145.78</v>
      </c>
      <c r="K1623" s="4"/>
      <c r="L1623" s="1"/>
      <c r="M1623" s="4"/>
      <c r="N1623" s="5" t="s">
        <v>1741</v>
      </c>
      <c r="O1623" s="4">
        <v>16048955.049999999</v>
      </c>
      <c r="P1623" s="4"/>
      <c r="Q1623" s="4">
        <v>15268362.52</v>
      </c>
      <c r="R1623" s="4"/>
      <c r="S1623" s="4"/>
    </row>
    <row r="1624" spans="1:19" hidden="1" x14ac:dyDescent="0.25">
      <c r="A1624" s="31" t="s">
        <v>523</v>
      </c>
      <c r="B1624" s="6" t="s">
        <v>1146</v>
      </c>
      <c r="C1624" s="4">
        <f t="shared" si="157"/>
        <v>15853900.68</v>
      </c>
      <c r="D1624" s="4">
        <f t="shared" si="158"/>
        <v>332165.15000000002</v>
      </c>
      <c r="E1624" s="4"/>
      <c r="F1624" s="4"/>
      <c r="G1624" s="4">
        <v>6929199.7400000002</v>
      </c>
      <c r="H1624" s="4">
        <v>4071238.08</v>
      </c>
      <c r="I1624" s="4">
        <v>1710402.38</v>
      </c>
      <c r="J1624" s="4">
        <v>2810895.3299999996</v>
      </c>
      <c r="K1624" s="4"/>
      <c r="L1624" s="1"/>
      <c r="M1624" s="4"/>
      <c r="N1624" s="5"/>
      <c r="O1624" s="4"/>
      <c r="P1624" s="4"/>
      <c r="Q1624" s="4"/>
      <c r="R1624" s="4"/>
      <c r="S1624" s="4"/>
    </row>
    <row r="1625" spans="1:19" hidden="1" x14ac:dyDescent="0.25">
      <c r="A1625" s="31" t="s">
        <v>524</v>
      </c>
      <c r="B1625" s="6" t="s">
        <v>1150</v>
      </c>
      <c r="C1625" s="4">
        <f t="shared" si="157"/>
        <v>19003510.449999999</v>
      </c>
      <c r="D1625" s="4">
        <f t="shared" si="158"/>
        <v>398154.62</v>
      </c>
      <c r="E1625" s="4"/>
      <c r="F1625" s="4">
        <v>2585863.84</v>
      </c>
      <c r="G1625" s="4">
        <v>3429758.0199999996</v>
      </c>
      <c r="H1625" s="4">
        <v>2015147.77</v>
      </c>
      <c r="I1625" s="4">
        <v>846600.83</v>
      </c>
      <c r="J1625" s="4">
        <v>1391313.74</v>
      </c>
      <c r="K1625" s="4"/>
      <c r="L1625" s="1"/>
      <c r="M1625" s="4"/>
      <c r="N1625" s="5" t="s">
        <v>1741</v>
      </c>
      <c r="O1625" s="4">
        <v>8336671.6299999999</v>
      </c>
      <c r="P1625" s="4"/>
      <c r="Q1625" s="4"/>
      <c r="R1625" s="4"/>
      <c r="S1625" s="4"/>
    </row>
    <row r="1626" spans="1:19" hidden="1" x14ac:dyDescent="0.25">
      <c r="A1626" s="31" t="s">
        <v>526</v>
      </c>
      <c r="B1626" s="6" t="s">
        <v>1152</v>
      </c>
      <c r="C1626" s="4">
        <f t="shared" si="157"/>
        <v>71664784.930000007</v>
      </c>
      <c r="D1626" s="4">
        <f t="shared" si="158"/>
        <v>1501494.42</v>
      </c>
      <c r="E1626" s="4"/>
      <c r="F1626" s="4">
        <v>6449105.25</v>
      </c>
      <c r="G1626" s="4">
        <v>13582521</v>
      </c>
      <c r="H1626" s="4">
        <v>8926848</v>
      </c>
      <c r="I1626" s="4">
        <v>3501256.5</v>
      </c>
      <c r="J1626" s="4">
        <v>5102762.63</v>
      </c>
      <c r="K1626" s="4"/>
      <c r="L1626" s="1"/>
      <c r="M1626" s="4"/>
      <c r="N1626" s="5"/>
      <c r="O1626" s="4"/>
      <c r="P1626" s="4"/>
      <c r="Q1626" s="4">
        <v>32600797.130000003</v>
      </c>
      <c r="R1626" s="4"/>
      <c r="S1626" s="4"/>
    </row>
    <row r="1627" spans="1:19" hidden="1" x14ac:dyDescent="0.25">
      <c r="A1627" s="31" t="s">
        <v>528</v>
      </c>
      <c r="B1627" s="6" t="s">
        <v>1158</v>
      </c>
      <c r="C1627" s="4">
        <f t="shared" si="157"/>
        <v>39462685.859999999</v>
      </c>
      <c r="D1627" s="4">
        <f t="shared" si="158"/>
        <v>826807.8</v>
      </c>
      <c r="E1627" s="4"/>
      <c r="F1627" s="4">
        <v>2105736.12</v>
      </c>
      <c r="G1627" s="4"/>
      <c r="H1627" s="4">
        <v>1947245.76</v>
      </c>
      <c r="I1627" s="4">
        <v>868302.72</v>
      </c>
      <c r="J1627" s="4">
        <v>1344421.26</v>
      </c>
      <c r="K1627" s="4"/>
      <c r="L1627" s="1"/>
      <c r="M1627" s="4"/>
      <c r="N1627" s="5" t="s">
        <v>1741</v>
      </c>
      <c r="O1627" s="4">
        <v>20374449.469999999</v>
      </c>
      <c r="P1627" s="4">
        <v>11995722.73</v>
      </c>
      <c r="Q1627" s="4"/>
      <c r="R1627" s="4"/>
      <c r="S1627" s="4"/>
    </row>
    <row r="1628" spans="1:19" hidden="1" x14ac:dyDescent="0.25">
      <c r="A1628" s="31" t="s">
        <v>530</v>
      </c>
      <c r="B1628" s="6" t="s">
        <v>1160</v>
      </c>
      <c r="C1628" s="4">
        <f t="shared" si="157"/>
        <v>9776134.7699999996</v>
      </c>
      <c r="D1628" s="4">
        <f t="shared" si="158"/>
        <v>204826.01</v>
      </c>
      <c r="E1628" s="4"/>
      <c r="F1628" s="4">
        <v>2106272.75</v>
      </c>
      <c r="G1628" s="4">
        <v>3304006.13</v>
      </c>
      <c r="H1628" s="4">
        <v>1947742</v>
      </c>
      <c r="I1628" s="4">
        <v>868524</v>
      </c>
      <c r="J1628" s="4">
        <v>1344763.8800000001</v>
      </c>
      <c r="K1628" s="4"/>
      <c r="L1628" s="1"/>
      <c r="M1628" s="4"/>
      <c r="N1628" s="5"/>
      <c r="O1628" s="4"/>
      <c r="P1628" s="4"/>
      <c r="Q1628" s="4"/>
      <c r="R1628" s="4"/>
      <c r="S1628" s="4"/>
    </row>
    <row r="1629" spans="1:19" hidden="1" x14ac:dyDescent="0.25">
      <c r="A1629" s="31" t="s">
        <v>532</v>
      </c>
      <c r="B1629" s="6" t="s">
        <v>1164</v>
      </c>
      <c r="C1629" s="4">
        <f t="shared" si="157"/>
        <v>56945394.25</v>
      </c>
      <c r="D1629" s="4">
        <f t="shared" si="158"/>
        <v>1193099.1200000001</v>
      </c>
      <c r="E1629" s="4"/>
      <c r="F1629" s="4">
        <v>4713006.6399999997</v>
      </c>
      <c r="G1629" s="4">
        <v>7393060.9500000002</v>
      </c>
      <c r="H1629" s="4">
        <v>4358277.43</v>
      </c>
      <c r="I1629" s="4">
        <v>1943413.73</v>
      </c>
      <c r="J1629" s="4">
        <v>3009050.5</v>
      </c>
      <c r="K1629" s="4"/>
      <c r="L1629" s="1"/>
      <c r="M1629" s="4"/>
      <c r="N1629" s="5" t="s">
        <v>1741</v>
      </c>
      <c r="O1629" s="4">
        <v>14482040.299999999</v>
      </c>
      <c r="P1629" s="4"/>
      <c r="Q1629" s="4">
        <v>19853445.580000002</v>
      </c>
      <c r="R1629" s="4"/>
      <c r="S1629" s="4"/>
    </row>
    <row r="1630" spans="1:19" hidden="1" x14ac:dyDescent="0.25">
      <c r="A1630" s="31" t="s">
        <v>534</v>
      </c>
      <c r="B1630" s="6" t="s">
        <v>1156</v>
      </c>
      <c r="C1630" s="4">
        <f t="shared" si="157"/>
        <v>10996268.67</v>
      </c>
      <c r="D1630" s="4">
        <f t="shared" si="158"/>
        <v>230389.81</v>
      </c>
      <c r="E1630" s="4"/>
      <c r="F1630" s="4">
        <v>1848393.96</v>
      </c>
      <c r="G1630" s="4">
        <v>3892919.84</v>
      </c>
      <c r="H1630" s="4">
        <v>2558545.9199999999</v>
      </c>
      <c r="I1630" s="4">
        <v>1003503.76</v>
      </c>
      <c r="J1630" s="4">
        <v>1462515.38</v>
      </c>
      <c r="K1630" s="4"/>
      <c r="L1630" s="1"/>
      <c r="M1630" s="4"/>
      <c r="N1630" s="5"/>
      <c r="O1630" s="4"/>
      <c r="P1630" s="4"/>
      <c r="Q1630" s="4"/>
      <c r="R1630" s="4"/>
      <c r="S1630" s="4"/>
    </row>
    <row r="1631" spans="1:19" hidden="1" x14ac:dyDescent="0.25">
      <c r="A1631" s="31" t="s">
        <v>536</v>
      </c>
      <c r="B1631" s="6" t="s">
        <v>1168</v>
      </c>
      <c r="C1631" s="4">
        <f t="shared" si="157"/>
        <v>7644614.7699999996</v>
      </c>
      <c r="D1631" s="4">
        <f t="shared" si="158"/>
        <v>160167.18000000002</v>
      </c>
      <c r="E1631" s="4"/>
      <c r="F1631" s="4"/>
      <c r="G1631" s="4">
        <v>7484447.5899999999</v>
      </c>
      <c r="H1631" s="4"/>
      <c r="I1631" s="4"/>
      <c r="J1631" s="4"/>
      <c r="K1631" s="4"/>
      <c r="L1631" s="1"/>
      <c r="M1631" s="4"/>
      <c r="N1631" s="5"/>
      <c r="O1631" s="4"/>
      <c r="P1631" s="4"/>
      <c r="Q1631" s="4"/>
      <c r="R1631" s="4"/>
      <c r="S1631" s="4"/>
    </row>
    <row r="1632" spans="1:19" hidden="1" x14ac:dyDescent="0.25">
      <c r="A1632" s="31" t="s">
        <v>538</v>
      </c>
      <c r="B1632" s="6" t="s">
        <v>1170</v>
      </c>
      <c r="C1632" s="4">
        <f t="shared" si="157"/>
        <v>58384666.960000001</v>
      </c>
      <c r="D1632" s="4">
        <f t="shared" si="158"/>
        <v>1223254.24</v>
      </c>
      <c r="E1632" s="4"/>
      <c r="F1632" s="4">
        <v>8182763.9500000002</v>
      </c>
      <c r="G1632" s="4">
        <v>10853201.109999999</v>
      </c>
      <c r="H1632" s="4">
        <v>6376777.5800000001</v>
      </c>
      <c r="I1632" s="4">
        <v>2679002.14</v>
      </c>
      <c r="J1632" s="4">
        <v>4402703.5599999996</v>
      </c>
      <c r="K1632" s="4"/>
      <c r="L1632" s="1"/>
      <c r="M1632" s="4"/>
      <c r="N1632" s="5" t="s">
        <v>1741</v>
      </c>
      <c r="O1632" s="4">
        <v>24666964.379999999</v>
      </c>
      <c r="P1632" s="4"/>
      <c r="Q1632" s="4"/>
      <c r="R1632" s="4"/>
      <c r="S1632" s="4"/>
    </row>
    <row r="1633" spans="1:19" hidden="1" x14ac:dyDescent="0.25">
      <c r="A1633" s="31" t="s">
        <v>540</v>
      </c>
      <c r="B1633" s="6" t="s">
        <v>1172</v>
      </c>
      <c r="C1633" s="4">
        <f t="shared" si="157"/>
        <v>13616661.460000001</v>
      </c>
      <c r="D1633" s="4">
        <f t="shared" si="158"/>
        <v>285291.33</v>
      </c>
      <c r="E1633" s="4"/>
      <c r="F1633" s="4"/>
      <c r="G1633" s="4">
        <v>5819797.3799999999</v>
      </c>
      <c r="H1633" s="4">
        <v>3824948.74</v>
      </c>
      <c r="I1633" s="4">
        <v>1500207.76</v>
      </c>
      <c r="J1633" s="4">
        <v>2186416.25</v>
      </c>
      <c r="K1633" s="4"/>
      <c r="L1633" s="1"/>
      <c r="M1633" s="4"/>
      <c r="N1633" s="5"/>
      <c r="O1633" s="4"/>
      <c r="P1633" s="4"/>
      <c r="Q1633" s="4"/>
      <c r="R1633" s="4"/>
      <c r="S1633" s="4"/>
    </row>
    <row r="1634" spans="1:19" hidden="1" x14ac:dyDescent="0.25">
      <c r="A1634" s="31" t="s">
        <v>542</v>
      </c>
      <c r="B1634" s="6" t="s">
        <v>1174</v>
      </c>
      <c r="C1634" s="4">
        <f t="shared" si="157"/>
        <v>31709740.77</v>
      </c>
      <c r="D1634" s="4">
        <f t="shared" si="158"/>
        <v>664370.92000000004</v>
      </c>
      <c r="E1634" s="4"/>
      <c r="F1634" s="4"/>
      <c r="G1634" s="4"/>
      <c r="H1634" s="4">
        <v>3757211.14</v>
      </c>
      <c r="I1634" s="4">
        <v>1473639.96</v>
      </c>
      <c r="J1634" s="4">
        <v>2147696.0999999996</v>
      </c>
      <c r="K1634" s="4"/>
      <c r="L1634" s="1"/>
      <c r="M1634" s="4"/>
      <c r="N1634" s="5" t="s">
        <v>1741</v>
      </c>
      <c r="O1634" s="4">
        <v>11152397.49</v>
      </c>
      <c r="P1634" s="4"/>
      <c r="Q1634" s="4">
        <v>12514425.16</v>
      </c>
      <c r="R1634" s="4"/>
      <c r="S1634" s="4"/>
    </row>
    <row r="1635" spans="1:19" hidden="1" x14ac:dyDescent="0.25">
      <c r="A1635" s="31" t="s">
        <v>544</v>
      </c>
      <c r="B1635" s="6" t="s">
        <v>1176</v>
      </c>
      <c r="C1635" s="4">
        <f t="shared" si="157"/>
        <v>11165953.939999999</v>
      </c>
      <c r="D1635" s="4">
        <f t="shared" si="158"/>
        <v>233945</v>
      </c>
      <c r="E1635" s="4"/>
      <c r="F1635" s="4">
        <v>1876916.84</v>
      </c>
      <c r="G1635" s="4">
        <v>3952992.13</v>
      </c>
      <c r="H1635" s="4">
        <v>2598027.2699999996</v>
      </c>
      <c r="I1635" s="4">
        <v>1018989</v>
      </c>
      <c r="J1635" s="4">
        <v>1485083.7</v>
      </c>
      <c r="K1635" s="4"/>
      <c r="L1635" s="1"/>
      <c r="M1635" s="4"/>
      <c r="N1635" s="5"/>
      <c r="O1635" s="4"/>
      <c r="P1635" s="4"/>
      <c r="Q1635" s="4"/>
      <c r="R1635" s="4"/>
      <c r="S1635" s="4"/>
    </row>
    <row r="1636" spans="1:19" hidden="1" x14ac:dyDescent="0.25">
      <c r="A1636" s="31" t="s">
        <v>546</v>
      </c>
      <c r="B1636" s="6" t="s">
        <v>1180</v>
      </c>
      <c r="C1636" s="4">
        <f t="shared" si="157"/>
        <v>30880472.41</v>
      </c>
      <c r="D1636" s="4">
        <f t="shared" si="158"/>
        <v>646996.39</v>
      </c>
      <c r="E1636" s="4"/>
      <c r="F1636" s="4"/>
      <c r="G1636" s="4">
        <v>5781074.3099999996</v>
      </c>
      <c r="H1636" s="4"/>
      <c r="I1636" s="4"/>
      <c r="J1636" s="4"/>
      <c r="K1636" s="4"/>
      <c r="L1636" s="1"/>
      <c r="M1636" s="4"/>
      <c r="N1636" s="5" t="s">
        <v>1740</v>
      </c>
      <c r="O1636" s="4">
        <v>11944735.08</v>
      </c>
      <c r="P1636" s="4"/>
      <c r="Q1636" s="4">
        <v>12507666.629999999</v>
      </c>
      <c r="R1636" s="4"/>
      <c r="S1636" s="4"/>
    </row>
    <row r="1637" spans="1:19" hidden="1" x14ac:dyDescent="0.25">
      <c r="A1637" s="31" t="s">
        <v>548</v>
      </c>
      <c r="B1637" s="6" t="s">
        <v>1182</v>
      </c>
      <c r="C1637" s="4">
        <f t="shared" si="157"/>
        <v>26943043.66</v>
      </c>
      <c r="D1637" s="4">
        <f t="shared" si="158"/>
        <v>564500.82000000007</v>
      </c>
      <c r="E1637" s="4"/>
      <c r="F1637" s="4">
        <v>3480769.11</v>
      </c>
      <c r="G1637" s="4">
        <v>3665440.22</v>
      </c>
      <c r="H1637" s="4">
        <f>4818078.72*2</f>
        <v>9636157.4399999995</v>
      </c>
      <c r="I1637" s="4">
        <v>3779459.32</v>
      </c>
      <c r="J1637" s="4">
        <v>5816716.75</v>
      </c>
      <c r="K1637" s="4"/>
      <c r="L1637" s="1"/>
      <c r="M1637" s="4"/>
      <c r="N1637" s="5"/>
      <c r="O1637" s="4"/>
      <c r="P1637" s="4"/>
      <c r="Q1637" s="4"/>
      <c r="R1637" s="4"/>
      <c r="S1637" s="4"/>
    </row>
    <row r="1638" spans="1:19" hidden="1" x14ac:dyDescent="0.25">
      <c r="A1638" s="31" t="s">
        <v>550</v>
      </c>
      <c r="B1638" s="6" t="s">
        <v>1184</v>
      </c>
      <c r="C1638" s="4">
        <f t="shared" ref="C1638:C1669" si="159">ROUNDUP(SUM(D1638+E1638+F1638+G1638+H1638+I1638+J1638+K1638+M1638+O1638+P1638+Q1638+R1638+S1638),2)</f>
        <v>7447128.8600000003</v>
      </c>
      <c r="D1638" s="4">
        <f t="shared" ref="D1638:D1669" si="160">ROUNDUP(SUM(F1638+G1638+H1638+I1638+J1638+K1638+M1638+O1638+P1638+Q1638+R1638+S1638)*0.0214,2)</f>
        <v>156029.53</v>
      </c>
      <c r="E1638" s="4"/>
      <c r="F1638" s="4">
        <v>1836047.32</v>
      </c>
      <c r="G1638" s="4">
        <v>2435239.6</v>
      </c>
      <c r="H1638" s="4">
        <v>1430820.37</v>
      </c>
      <c r="I1638" s="4">
        <v>601114.09</v>
      </c>
      <c r="J1638" s="4">
        <v>987877.95</v>
      </c>
      <c r="K1638" s="4"/>
      <c r="L1638" s="1"/>
      <c r="M1638" s="4"/>
      <c r="N1638" s="5"/>
      <c r="O1638" s="4"/>
      <c r="P1638" s="4"/>
      <c r="Q1638" s="4"/>
      <c r="R1638" s="4"/>
      <c r="S1638" s="4"/>
    </row>
    <row r="1639" spans="1:19" hidden="1" x14ac:dyDescent="0.25">
      <c r="A1639" s="31" t="s">
        <v>552</v>
      </c>
      <c r="B1639" s="6" t="s">
        <v>1192</v>
      </c>
      <c r="C1639" s="4">
        <f t="shared" si="159"/>
        <v>43511487.259999998</v>
      </c>
      <c r="D1639" s="4">
        <f t="shared" si="160"/>
        <v>911636.8</v>
      </c>
      <c r="E1639" s="4"/>
      <c r="F1639" s="4">
        <v>3216373.28</v>
      </c>
      <c r="G1639" s="4">
        <v>6774033.8899999997</v>
      </c>
      <c r="H1639" s="4"/>
      <c r="I1639" s="4"/>
      <c r="J1639" s="4"/>
      <c r="K1639" s="4"/>
      <c r="L1639" s="1"/>
      <c r="M1639" s="4"/>
      <c r="N1639" s="5" t="s">
        <v>1741</v>
      </c>
      <c r="O1639" s="4">
        <v>13730861.640000001</v>
      </c>
      <c r="P1639" s="4"/>
      <c r="Q1639" s="4">
        <v>18878581.650000002</v>
      </c>
      <c r="R1639" s="4"/>
      <c r="S1639" s="4"/>
    </row>
    <row r="1640" spans="1:19" hidden="1" x14ac:dyDescent="0.25">
      <c r="A1640" s="31" t="s">
        <v>554</v>
      </c>
      <c r="B1640" s="6" t="s">
        <v>1194</v>
      </c>
      <c r="C1640" s="4">
        <f t="shared" si="159"/>
        <v>31914086.640000001</v>
      </c>
      <c r="D1640" s="4">
        <f t="shared" si="160"/>
        <v>668652.30000000005</v>
      </c>
      <c r="E1640" s="4"/>
      <c r="F1640" s="4">
        <v>3313057.42</v>
      </c>
      <c r="G1640" s="4">
        <v>6977661.2800000003</v>
      </c>
      <c r="H1640" s="4">
        <v>4585932.29</v>
      </c>
      <c r="I1640" s="4">
        <v>1798678.02</v>
      </c>
      <c r="J1640" s="4">
        <v>2621409.4700000002</v>
      </c>
      <c r="K1640" s="4"/>
      <c r="L1640" s="1"/>
      <c r="M1640" s="4"/>
      <c r="N1640" s="5"/>
      <c r="O1640" s="4"/>
      <c r="P1640" s="4"/>
      <c r="Q1640" s="4">
        <v>11948695.859999999</v>
      </c>
      <c r="R1640" s="4"/>
      <c r="S1640" s="4"/>
    </row>
    <row r="1641" spans="1:19" hidden="1" x14ac:dyDescent="0.25">
      <c r="A1641" s="31" t="s">
        <v>556</v>
      </c>
      <c r="B1641" s="6" t="s">
        <v>1188</v>
      </c>
      <c r="C1641" s="4">
        <f t="shared" si="159"/>
        <v>21853656.670000002</v>
      </c>
      <c r="D1641" s="4">
        <f t="shared" si="160"/>
        <v>457869.84</v>
      </c>
      <c r="E1641" s="4"/>
      <c r="F1641" s="4"/>
      <c r="G1641" s="4">
        <v>7017856.71</v>
      </c>
      <c r="H1641" s="4">
        <v>4612349.96</v>
      </c>
      <c r="I1641" s="4">
        <v>1809039.46</v>
      </c>
      <c r="J1641" s="4">
        <v>2636510.33</v>
      </c>
      <c r="K1641" s="4"/>
      <c r="L1641" s="1"/>
      <c r="M1641" s="4"/>
      <c r="N1641" s="5"/>
      <c r="O1641" s="4"/>
      <c r="P1641" s="4">
        <v>5320030.37</v>
      </c>
      <c r="Q1641" s="4"/>
      <c r="R1641" s="4"/>
      <c r="S1641" s="4"/>
    </row>
    <row r="1642" spans="1:19" hidden="1" x14ac:dyDescent="0.25">
      <c r="A1642" s="31" t="s">
        <v>558</v>
      </c>
      <c r="B1642" s="6" t="s">
        <v>1196</v>
      </c>
      <c r="C1642" s="4">
        <f t="shared" si="159"/>
        <v>11874574.84</v>
      </c>
      <c r="D1642" s="4">
        <f t="shared" si="160"/>
        <v>248791.76</v>
      </c>
      <c r="E1642" s="4"/>
      <c r="F1642" s="4"/>
      <c r="G1642" s="4">
        <v>5075224.92</v>
      </c>
      <c r="H1642" s="4">
        <v>3335592.96</v>
      </c>
      <c r="I1642" s="4">
        <v>1308274.3799999999</v>
      </c>
      <c r="J1642" s="4">
        <v>1906690.82</v>
      </c>
      <c r="K1642" s="4"/>
      <c r="L1642" s="1"/>
      <c r="M1642" s="4"/>
      <c r="N1642" s="5"/>
      <c r="O1642" s="4"/>
      <c r="P1642" s="4"/>
      <c r="Q1642" s="4"/>
      <c r="R1642" s="4"/>
      <c r="S1642" s="4"/>
    </row>
    <row r="1643" spans="1:19" hidden="1" x14ac:dyDescent="0.25">
      <c r="A1643" s="31" t="s">
        <v>560</v>
      </c>
      <c r="B1643" s="6" t="s">
        <v>1198</v>
      </c>
      <c r="C1643" s="4">
        <f t="shared" si="159"/>
        <v>25150055.780000001</v>
      </c>
      <c r="D1643" s="4">
        <f t="shared" si="160"/>
        <v>526934.79</v>
      </c>
      <c r="E1643" s="4"/>
      <c r="F1643" s="4">
        <v>3734538.78</v>
      </c>
      <c r="G1643" s="4">
        <v>7865347.1200000001</v>
      </c>
      <c r="H1643" s="4">
        <v>5169346.5599999996</v>
      </c>
      <c r="I1643" s="4">
        <v>2027502.68</v>
      </c>
      <c r="J1643" s="4">
        <v>2954900.59</v>
      </c>
      <c r="K1643" s="4">
        <v>2871485.26</v>
      </c>
      <c r="L1643" s="1"/>
      <c r="M1643" s="4"/>
      <c r="N1643" s="5"/>
      <c r="O1643" s="4"/>
      <c r="P1643" s="4"/>
      <c r="Q1643" s="4"/>
      <c r="R1643" s="4"/>
      <c r="S1643" s="4"/>
    </row>
    <row r="1644" spans="1:19" hidden="1" x14ac:dyDescent="0.25">
      <c r="A1644" s="31" t="s">
        <v>562</v>
      </c>
      <c r="B1644" s="6" t="s">
        <v>1209</v>
      </c>
      <c r="C1644" s="4">
        <f t="shared" si="159"/>
        <v>33746942.280000001</v>
      </c>
      <c r="D1644" s="4">
        <f t="shared" si="160"/>
        <v>707053.62</v>
      </c>
      <c r="E1644" s="4"/>
      <c r="F1644" s="4"/>
      <c r="G1644" s="4">
        <v>14423533.039999999</v>
      </c>
      <c r="H1644" s="4">
        <v>9479586.8200000003</v>
      </c>
      <c r="I1644" s="4">
        <v>3718049.75</v>
      </c>
      <c r="J1644" s="4">
        <v>5418719.0499999998</v>
      </c>
      <c r="K1644" s="4"/>
      <c r="L1644" s="1"/>
      <c r="M1644" s="4"/>
      <c r="N1644" s="5"/>
      <c r="O1644" s="4"/>
      <c r="P1644" s="4"/>
      <c r="Q1644" s="4"/>
      <c r="R1644" s="4"/>
      <c r="S1644" s="4"/>
    </row>
    <row r="1645" spans="1:19" hidden="1" x14ac:dyDescent="0.25">
      <c r="A1645" s="31" t="s">
        <v>564</v>
      </c>
      <c r="B1645" s="6" t="s">
        <v>1203</v>
      </c>
      <c r="C1645" s="4">
        <f t="shared" si="159"/>
        <v>14277154.66</v>
      </c>
      <c r="D1645" s="4">
        <f t="shared" si="160"/>
        <v>299129.74</v>
      </c>
      <c r="E1645" s="4"/>
      <c r="F1645" s="4">
        <v>13978024.92</v>
      </c>
      <c r="G1645" s="4"/>
      <c r="H1645" s="4"/>
      <c r="I1645" s="4"/>
      <c r="J1645" s="4"/>
      <c r="K1645" s="4"/>
      <c r="L1645" s="1"/>
      <c r="M1645" s="4"/>
      <c r="N1645" s="5"/>
      <c r="O1645" s="4"/>
      <c r="P1645" s="4"/>
      <c r="Q1645" s="4"/>
      <c r="R1645" s="4"/>
      <c r="S1645" s="4"/>
    </row>
    <row r="1646" spans="1:19" hidden="1" x14ac:dyDescent="0.25">
      <c r="A1646" s="31" t="s">
        <v>566</v>
      </c>
      <c r="B1646" s="6" t="s">
        <v>1205</v>
      </c>
      <c r="C1646" s="4">
        <f t="shared" si="159"/>
        <v>4667248.46</v>
      </c>
      <c r="D1646" s="4">
        <f t="shared" si="160"/>
        <v>97786.489999999991</v>
      </c>
      <c r="E1646" s="4"/>
      <c r="F1646" s="4">
        <v>4569461.97</v>
      </c>
      <c r="G1646" s="4"/>
      <c r="H1646" s="4"/>
      <c r="I1646" s="4"/>
      <c r="J1646" s="4"/>
      <c r="K1646" s="4"/>
      <c r="L1646" s="1"/>
      <c r="M1646" s="4"/>
      <c r="N1646" s="5"/>
      <c r="O1646" s="4"/>
      <c r="P1646" s="4"/>
      <c r="Q1646" s="4"/>
      <c r="R1646" s="4"/>
      <c r="S1646" s="4"/>
    </row>
    <row r="1647" spans="1:19" hidden="1" x14ac:dyDescent="0.25">
      <c r="A1647" s="31" t="s">
        <v>568</v>
      </c>
      <c r="B1647" s="6" t="s">
        <v>1207</v>
      </c>
      <c r="C1647" s="4">
        <f t="shared" si="159"/>
        <v>2734813.52</v>
      </c>
      <c r="D1647" s="4">
        <f t="shared" si="160"/>
        <v>57298.82</v>
      </c>
      <c r="E1647" s="4"/>
      <c r="F1647" s="4">
        <v>2677514.7000000002</v>
      </c>
      <c r="G1647" s="4"/>
      <c r="H1647" s="4"/>
      <c r="I1647" s="4"/>
      <c r="J1647" s="4"/>
      <c r="K1647" s="4"/>
      <c r="L1647" s="1"/>
      <c r="M1647" s="4"/>
      <c r="N1647" s="5"/>
      <c r="O1647" s="4"/>
      <c r="P1647" s="4"/>
      <c r="Q1647" s="4"/>
      <c r="R1647" s="4"/>
      <c r="S1647" s="4"/>
    </row>
    <row r="1648" spans="1:19" hidden="1" x14ac:dyDescent="0.25">
      <c r="A1648" s="31" t="s">
        <v>570</v>
      </c>
      <c r="B1648" s="6" t="s">
        <v>1211</v>
      </c>
      <c r="C1648" s="4">
        <f t="shared" si="159"/>
        <v>5655342.75</v>
      </c>
      <c r="D1648" s="4">
        <f t="shared" si="160"/>
        <v>118488.68</v>
      </c>
      <c r="E1648" s="4"/>
      <c r="F1648" s="4">
        <v>950622.59</v>
      </c>
      <c r="G1648" s="4">
        <v>2002115.13</v>
      </c>
      <c r="H1648" s="4">
        <v>1315851.27</v>
      </c>
      <c r="I1648" s="4">
        <v>516098.5</v>
      </c>
      <c r="J1648" s="4">
        <v>752166.58</v>
      </c>
      <c r="K1648" s="4"/>
      <c r="L1648" s="1"/>
      <c r="M1648" s="4"/>
      <c r="N1648" s="5"/>
      <c r="O1648" s="4"/>
      <c r="P1648" s="4"/>
      <c r="Q1648" s="4"/>
      <c r="R1648" s="4"/>
      <c r="S1648" s="4"/>
    </row>
    <row r="1649" spans="1:19" hidden="1" x14ac:dyDescent="0.25">
      <c r="A1649" s="31" t="s">
        <v>572</v>
      </c>
      <c r="B1649" s="6" t="s">
        <v>1213</v>
      </c>
      <c r="C1649" s="4">
        <f t="shared" si="159"/>
        <v>15874282.76</v>
      </c>
      <c r="D1649" s="4">
        <f t="shared" si="160"/>
        <v>332592.18</v>
      </c>
      <c r="E1649" s="4"/>
      <c r="F1649" s="4">
        <v>1350851.61</v>
      </c>
      <c r="G1649" s="4">
        <v>2845041.23</v>
      </c>
      <c r="H1649" s="4">
        <v>1869848.07</v>
      </c>
      <c r="I1649" s="4">
        <v>733385.15</v>
      </c>
      <c r="J1649" s="4">
        <v>1068842.0900000001</v>
      </c>
      <c r="K1649" s="4"/>
      <c r="L1649" s="1"/>
      <c r="M1649" s="4"/>
      <c r="N1649" s="5"/>
      <c r="O1649" s="4"/>
      <c r="P1649" s="4"/>
      <c r="Q1649" s="4">
        <v>7673722.4299999997</v>
      </c>
      <c r="R1649" s="4"/>
      <c r="S1649" s="4"/>
    </row>
    <row r="1650" spans="1:19" hidden="1" x14ac:dyDescent="0.25">
      <c r="A1650" s="31" t="s">
        <v>574</v>
      </c>
      <c r="B1650" s="6" t="s">
        <v>1220</v>
      </c>
      <c r="C1650" s="4">
        <f t="shared" si="159"/>
        <v>26885940.600000001</v>
      </c>
      <c r="D1650" s="4">
        <f t="shared" si="160"/>
        <v>563304.42000000004</v>
      </c>
      <c r="E1650" s="4"/>
      <c r="F1650" s="4">
        <v>3830136.59</v>
      </c>
      <c r="G1650" s="4">
        <v>5080097.99</v>
      </c>
      <c r="H1650" s="4">
        <v>2984801.87</v>
      </c>
      <c r="I1650" s="4">
        <v>1253970.44</v>
      </c>
      <c r="J1650" s="4">
        <v>2060789.74</v>
      </c>
      <c r="K1650" s="4"/>
      <c r="L1650" s="1"/>
      <c r="M1650" s="4"/>
      <c r="N1650" s="5" t="s">
        <v>1741</v>
      </c>
      <c r="O1650" s="4">
        <v>11112839.549999999</v>
      </c>
      <c r="P1650" s="4"/>
      <c r="Q1650" s="4"/>
      <c r="R1650" s="4"/>
      <c r="S1650" s="4"/>
    </row>
    <row r="1651" spans="1:19" hidden="1" x14ac:dyDescent="0.25">
      <c r="A1651" s="31" t="s">
        <v>576</v>
      </c>
      <c r="B1651" s="6" t="s">
        <v>1226</v>
      </c>
      <c r="C1651" s="4">
        <f t="shared" si="159"/>
        <v>7287935.6900000004</v>
      </c>
      <c r="D1651" s="4">
        <f t="shared" si="160"/>
        <v>152694.17000000001</v>
      </c>
      <c r="E1651" s="4"/>
      <c r="F1651" s="4">
        <v>2607103.73</v>
      </c>
      <c r="G1651" s="4"/>
      <c r="H1651" s="4">
        <v>2145484.44</v>
      </c>
      <c r="I1651" s="4">
        <v>901358.80999999994</v>
      </c>
      <c r="J1651" s="4">
        <v>1481294.54</v>
      </c>
      <c r="K1651" s="4"/>
      <c r="L1651" s="1"/>
      <c r="M1651" s="4"/>
      <c r="N1651" s="5"/>
      <c r="O1651" s="4"/>
      <c r="P1651" s="4"/>
      <c r="Q1651" s="4"/>
      <c r="R1651" s="4"/>
      <c r="S1651" s="4"/>
    </row>
    <row r="1652" spans="1:19" hidden="1" x14ac:dyDescent="0.25">
      <c r="A1652" s="31" t="s">
        <v>578</v>
      </c>
      <c r="B1652" s="6" t="s">
        <v>1228</v>
      </c>
      <c r="C1652" s="4">
        <f t="shared" si="159"/>
        <v>14920120.57</v>
      </c>
      <c r="D1652" s="4">
        <f t="shared" si="160"/>
        <v>312600.93</v>
      </c>
      <c r="E1652" s="4"/>
      <c r="F1652" s="4">
        <v>2607799.25</v>
      </c>
      <c r="G1652" s="4">
        <v>3458852.03</v>
      </c>
      <c r="H1652" s="4"/>
      <c r="I1652" s="4"/>
      <c r="J1652" s="4"/>
      <c r="K1652" s="4"/>
      <c r="L1652" s="1"/>
      <c r="M1652" s="4"/>
      <c r="N1652" s="5" t="s">
        <v>1741</v>
      </c>
      <c r="O1652" s="4">
        <v>8540868.3599999994</v>
      </c>
      <c r="P1652" s="4"/>
      <c r="Q1652" s="4"/>
      <c r="R1652" s="4"/>
      <c r="S1652" s="4"/>
    </row>
    <row r="1653" spans="1:19" hidden="1" x14ac:dyDescent="0.25">
      <c r="A1653" s="31" t="s">
        <v>580</v>
      </c>
      <c r="B1653" s="6" t="s">
        <v>1230</v>
      </c>
      <c r="C1653" s="4">
        <f t="shared" si="159"/>
        <v>24960311.93</v>
      </c>
      <c r="D1653" s="4">
        <f t="shared" si="160"/>
        <v>522959.35000000003</v>
      </c>
      <c r="E1653" s="4"/>
      <c r="F1653" s="4">
        <v>2454365.1799999997</v>
      </c>
      <c r="G1653" s="4">
        <v>5169161.49</v>
      </c>
      <c r="H1653" s="4">
        <v>3397330.9499999997</v>
      </c>
      <c r="I1653" s="4">
        <v>1332489.04</v>
      </c>
      <c r="J1653" s="4">
        <v>1941981.47</v>
      </c>
      <c r="K1653" s="4"/>
      <c r="L1653" s="1"/>
      <c r="M1653" s="4"/>
      <c r="N1653" s="5" t="s">
        <v>1741</v>
      </c>
      <c r="O1653" s="4">
        <v>10142024.449999999</v>
      </c>
      <c r="P1653" s="4"/>
      <c r="Q1653" s="4"/>
      <c r="R1653" s="4"/>
      <c r="S1653" s="4"/>
    </row>
    <row r="1654" spans="1:19" hidden="1" x14ac:dyDescent="0.25">
      <c r="A1654" s="31" t="s">
        <v>582</v>
      </c>
      <c r="B1654" s="6" t="s">
        <v>1250</v>
      </c>
      <c r="C1654" s="4">
        <f t="shared" si="159"/>
        <v>9908778.4199999999</v>
      </c>
      <c r="D1654" s="4">
        <f t="shared" si="160"/>
        <v>207605.11000000002</v>
      </c>
      <c r="E1654" s="4"/>
      <c r="F1654" s="4"/>
      <c r="G1654" s="4"/>
      <c r="H1654" s="4">
        <v>4939909.6399999997</v>
      </c>
      <c r="I1654" s="4">
        <v>1937513.75</v>
      </c>
      <c r="J1654" s="4">
        <v>2823749.92</v>
      </c>
      <c r="K1654" s="4"/>
      <c r="L1654" s="1"/>
      <c r="M1654" s="4"/>
      <c r="N1654" s="5"/>
      <c r="O1654" s="4"/>
      <c r="P1654" s="4"/>
      <c r="Q1654" s="4"/>
      <c r="R1654" s="4"/>
      <c r="S1654" s="4"/>
    </row>
    <row r="1655" spans="1:19" hidden="1" x14ac:dyDescent="0.25">
      <c r="A1655" s="31" t="s">
        <v>584</v>
      </c>
      <c r="B1655" s="6" t="s">
        <v>1252</v>
      </c>
      <c r="C1655" s="4">
        <f t="shared" si="159"/>
        <v>2116502.2000000002</v>
      </c>
      <c r="D1655" s="4">
        <f t="shared" si="160"/>
        <v>44344.19</v>
      </c>
      <c r="E1655" s="4"/>
      <c r="F1655" s="4"/>
      <c r="G1655" s="4"/>
      <c r="H1655" s="4">
        <v>1055158.28</v>
      </c>
      <c r="I1655" s="4">
        <v>413850.42</v>
      </c>
      <c r="J1655" s="4">
        <v>603149.31000000006</v>
      </c>
      <c r="K1655" s="4"/>
      <c r="L1655" s="1"/>
      <c r="M1655" s="4"/>
      <c r="N1655" s="5"/>
      <c r="O1655" s="4"/>
      <c r="P1655" s="4"/>
      <c r="Q1655" s="4"/>
      <c r="R1655" s="4"/>
      <c r="S1655" s="4"/>
    </row>
    <row r="1656" spans="1:19" hidden="1" x14ac:dyDescent="0.25">
      <c r="A1656" s="31" t="s">
        <v>586</v>
      </c>
      <c r="B1656" s="6" t="s">
        <v>1254</v>
      </c>
      <c r="C1656" s="4">
        <f t="shared" si="159"/>
        <v>23539120.719999999</v>
      </c>
      <c r="D1656" s="4">
        <f t="shared" si="160"/>
        <v>493183.07</v>
      </c>
      <c r="E1656" s="4"/>
      <c r="F1656" s="4">
        <v>4451735.22</v>
      </c>
      <c r="G1656" s="4"/>
      <c r="H1656" s="4"/>
      <c r="I1656" s="4"/>
      <c r="J1656" s="4"/>
      <c r="K1656" s="4"/>
      <c r="L1656" s="1"/>
      <c r="M1656" s="4"/>
      <c r="N1656" s="5" t="s">
        <v>1741</v>
      </c>
      <c r="O1656" s="4">
        <v>18594202.430000003</v>
      </c>
      <c r="P1656" s="4"/>
      <c r="Q1656" s="4"/>
      <c r="R1656" s="4"/>
      <c r="S1656" s="4"/>
    </row>
    <row r="1657" spans="1:19" hidden="1" x14ac:dyDescent="0.25">
      <c r="A1657" s="31" t="s">
        <v>588</v>
      </c>
      <c r="B1657" s="6" t="s">
        <v>1256</v>
      </c>
      <c r="C1657" s="4">
        <f t="shared" si="159"/>
        <v>11267694.060000001</v>
      </c>
      <c r="D1657" s="4">
        <f t="shared" si="160"/>
        <v>236076.62</v>
      </c>
      <c r="E1657" s="4"/>
      <c r="F1657" s="4">
        <v>3551586.9299999997</v>
      </c>
      <c r="G1657" s="4">
        <v>7480030.5099999998</v>
      </c>
      <c r="H1657" s="4"/>
      <c r="I1657" s="4"/>
      <c r="J1657" s="4"/>
      <c r="K1657" s="4"/>
      <c r="L1657" s="1"/>
      <c r="M1657" s="4"/>
      <c r="N1657" s="5"/>
      <c r="O1657" s="4"/>
      <c r="P1657" s="4"/>
      <c r="Q1657" s="4"/>
      <c r="R1657" s="4"/>
      <c r="S1657" s="4"/>
    </row>
    <row r="1658" spans="1:19" hidden="1" x14ac:dyDescent="0.25">
      <c r="A1658" s="31" t="s">
        <v>590</v>
      </c>
      <c r="B1658" s="6" t="s">
        <v>1234</v>
      </c>
      <c r="C1658" s="4">
        <f t="shared" si="159"/>
        <v>25029224.789999999</v>
      </c>
      <c r="D1658" s="4">
        <f t="shared" si="160"/>
        <v>524403.19000000006</v>
      </c>
      <c r="E1658" s="4"/>
      <c r="F1658" s="4">
        <v>2461565.7999999998</v>
      </c>
      <c r="G1658" s="4">
        <v>5184326.8</v>
      </c>
      <c r="H1658" s="4">
        <v>3407298.05</v>
      </c>
      <c r="I1658" s="4">
        <v>1336398.3</v>
      </c>
      <c r="J1658" s="4">
        <v>1947678.86</v>
      </c>
      <c r="K1658" s="4"/>
      <c r="L1658" s="1"/>
      <c r="M1658" s="4"/>
      <c r="N1658" s="5" t="s">
        <v>1741</v>
      </c>
      <c r="O1658" s="4">
        <v>10167553.789999999</v>
      </c>
      <c r="P1658" s="4"/>
      <c r="Q1658" s="4"/>
      <c r="R1658" s="4"/>
      <c r="S1658" s="4"/>
    </row>
    <row r="1659" spans="1:19" hidden="1" x14ac:dyDescent="0.25">
      <c r="A1659" s="31" t="s">
        <v>591</v>
      </c>
      <c r="B1659" s="6" t="s">
        <v>1236</v>
      </c>
      <c r="C1659" s="4">
        <f t="shared" si="159"/>
        <v>21073408.989999998</v>
      </c>
      <c r="D1659" s="4">
        <f t="shared" si="160"/>
        <v>441522.38</v>
      </c>
      <c r="E1659" s="4"/>
      <c r="F1659" s="4">
        <v>3542289.03</v>
      </c>
      <c r="G1659" s="4">
        <v>7460448.1200000001</v>
      </c>
      <c r="H1659" s="4">
        <v>4903234.5599999996</v>
      </c>
      <c r="I1659" s="4">
        <v>1923129.18</v>
      </c>
      <c r="J1659" s="4">
        <v>2802785.7199999997</v>
      </c>
      <c r="K1659" s="4"/>
      <c r="L1659" s="1"/>
      <c r="M1659" s="4"/>
      <c r="N1659" s="5"/>
      <c r="O1659" s="4"/>
      <c r="P1659" s="4"/>
      <c r="Q1659" s="4"/>
      <c r="R1659" s="4"/>
      <c r="S1659" s="4"/>
    </row>
    <row r="1660" spans="1:19" hidden="1" x14ac:dyDescent="0.25">
      <c r="A1660" s="31" t="s">
        <v>592</v>
      </c>
      <c r="B1660" s="6" t="s">
        <v>1240</v>
      </c>
      <c r="C1660" s="4">
        <f t="shared" si="159"/>
        <v>56237469.119999997</v>
      </c>
      <c r="D1660" s="4">
        <f t="shared" si="160"/>
        <v>1178266.93</v>
      </c>
      <c r="E1660" s="4"/>
      <c r="F1660" s="4">
        <v>5508969.0199999996</v>
      </c>
      <c r="G1660" s="4">
        <v>11602491.279999999</v>
      </c>
      <c r="H1660" s="4">
        <v>7625511.9400000004</v>
      </c>
      <c r="I1660" s="4">
        <v>2990851.11</v>
      </c>
      <c r="J1660" s="4">
        <v>4358893.2300000004</v>
      </c>
      <c r="K1660" s="4"/>
      <c r="L1660" s="1"/>
      <c r="M1660" s="4"/>
      <c r="N1660" s="5" t="s">
        <v>1741</v>
      </c>
      <c r="O1660" s="4">
        <v>22972485.610000003</v>
      </c>
      <c r="P1660" s="4"/>
      <c r="Q1660" s="4"/>
      <c r="R1660" s="4"/>
      <c r="S1660" s="4"/>
    </row>
    <row r="1661" spans="1:19" hidden="1" x14ac:dyDescent="0.25">
      <c r="A1661" s="31" t="s">
        <v>594</v>
      </c>
      <c r="B1661" s="6" t="s">
        <v>1244</v>
      </c>
      <c r="C1661" s="4">
        <f t="shared" si="159"/>
        <v>15178107.9</v>
      </c>
      <c r="D1661" s="4">
        <f t="shared" si="160"/>
        <v>318006.18</v>
      </c>
      <c r="E1661" s="4"/>
      <c r="F1661" s="4">
        <v>2176367.1799999997</v>
      </c>
      <c r="G1661" s="4">
        <v>2886622.52</v>
      </c>
      <c r="H1661" s="4">
        <v>1696029.55</v>
      </c>
      <c r="I1661" s="4">
        <v>712533.37</v>
      </c>
      <c r="J1661" s="4">
        <v>1170985.7</v>
      </c>
      <c r="K1661" s="4"/>
      <c r="L1661" s="1"/>
      <c r="M1661" s="4"/>
      <c r="N1661" s="5" t="s">
        <v>1741</v>
      </c>
      <c r="O1661" s="4">
        <v>6217563.3999999994</v>
      </c>
      <c r="P1661" s="4"/>
      <c r="Q1661" s="4"/>
      <c r="R1661" s="4"/>
      <c r="S1661" s="4"/>
    </row>
    <row r="1662" spans="1:19" hidden="1" x14ac:dyDescent="0.25">
      <c r="A1662" s="31" t="s">
        <v>596</v>
      </c>
      <c r="B1662" s="6" t="s">
        <v>1246</v>
      </c>
      <c r="C1662" s="4">
        <f t="shared" si="159"/>
        <v>14936473.189999999</v>
      </c>
      <c r="D1662" s="4">
        <f t="shared" si="160"/>
        <v>312943.54000000004</v>
      </c>
      <c r="E1662" s="4"/>
      <c r="F1662" s="4">
        <v>2182840.7999999998</v>
      </c>
      <c r="G1662" s="4">
        <v>2895208.8</v>
      </c>
      <c r="H1662" s="4">
        <v>1701074.4</v>
      </c>
      <c r="I1662" s="4">
        <v>714652.8</v>
      </c>
      <c r="J1662" s="4">
        <v>1174468.8</v>
      </c>
      <c r="K1662" s="4"/>
      <c r="L1662" s="1"/>
      <c r="M1662" s="4"/>
      <c r="N1662" s="5" t="s">
        <v>1741</v>
      </c>
      <c r="O1662" s="4">
        <v>5955284.0499999998</v>
      </c>
      <c r="P1662" s="4"/>
      <c r="Q1662" s="4"/>
      <c r="R1662" s="4"/>
      <c r="S1662" s="4"/>
    </row>
    <row r="1663" spans="1:19" hidden="1" x14ac:dyDescent="0.25">
      <c r="A1663" s="31" t="s">
        <v>598</v>
      </c>
      <c r="B1663" s="6" t="s">
        <v>1258</v>
      </c>
      <c r="C1663" s="4">
        <f t="shared" si="159"/>
        <v>23301438.510000002</v>
      </c>
      <c r="D1663" s="4">
        <f t="shared" si="160"/>
        <v>488203.24</v>
      </c>
      <c r="E1663" s="4"/>
      <c r="F1663" s="4">
        <v>5283219.2</v>
      </c>
      <c r="G1663" s="4">
        <v>9168645.3200000003</v>
      </c>
      <c r="H1663" s="4"/>
      <c r="I1663" s="4"/>
      <c r="J1663" s="4"/>
      <c r="K1663" s="4"/>
      <c r="L1663" s="1"/>
      <c r="M1663" s="4"/>
      <c r="N1663" s="5"/>
      <c r="O1663" s="4"/>
      <c r="P1663" s="4">
        <v>8361370.75</v>
      </c>
      <c r="Q1663" s="4"/>
      <c r="R1663" s="4"/>
      <c r="S1663" s="4"/>
    </row>
    <row r="1664" spans="1:19" hidden="1" x14ac:dyDescent="0.25">
      <c r="A1664" s="31" t="s">
        <v>600</v>
      </c>
      <c r="B1664" s="6" t="s">
        <v>1260</v>
      </c>
      <c r="C1664" s="4">
        <f t="shared" si="159"/>
        <v>17314548.329999998</v>
      </c>
      <c r="D1664" s="4">
        <f t="shared" si="160"/>
        <v>362768.10000000003</v>
      </c>
      <c r="E1664" s="4"/>
      <c r="F1664" s="4">
        <v>2910451.4899999998</v>
      </c>
      <c r="G1664" s="4">
        <v>6129729.1600000001</v>
      </c>
      <c r="H1664" s="4">
        <v>4028645.38</v>
      </c>
      <c r="I1664" s="4">
        <v>1580100.93</v>
      </c>
      <c r="J1664" s="4">
        <v>2302853.2699999996</v>
      </c>
      <c r="K1664" s="4"/>
      <c r="L1664" s="1"/>
      <c r="M1664" s="4"/>
      <c r="N1664" s="5"/>
      <c r="O1664" s="4"/>
      <c r="P1664" s="4"/>
      <c r="Q1664" s="4"/>
      <c r="R1664" s="4"/>
      <c r="S1664" s="4"/>
    </row>
    <row r="1665" spans="1:19" hidden="1" x14ac:dyDescent="0.25">
      <c r="A1665" s="31" t="s">
        <v>602</v>
      </c>
      <c r="B1665" s="6" t="s">
        <v>1262</v>
      </c>
      <c r="C1665" s="4">
        <f t="shared" si="159"/>
        <v>23307347.359999999</v>
      </c>
      <c r="D1665" s="4">
        <f t="shared" si="160"/>
        <v>488327.04000000004</v>
      </c>
      <c r="E1665" s="4"/>
      <c r="F1665" s="4">
        <v>1732974.21</v>
      </c>
      <c r="G1665" s="4">
        <v>3649833.21</v>
      </c>
      <c r="H1665" s="4">
        <v>2398781.96</v>
      </c>
      <c r="I1665" s="4">
        <v>940841.71</v>
      </c>
      <c r="J1665" s="4">
        <v>1371191.15</v>
      </c>
      <c r="K1665" s="4"/>
      <c r="L1665" s="1"/>
      <c r="M1665" s="4"/>
      <c r="N1665" s="5" t="s">
        <v>1741</v>
      </c>
      <c r="O1665" s="4">
        <v>12725398.08</v>
      </c>
      <c r="P1665" s="4"/>
      <c r="Q1665" s="4"/>
      <c r="R1665" s="4"/>
      <c r="S1665" s="4"/>
    </row>
    <row r="1666" spans="1:19" hidden="1" x14ac:dyDescent="0.25">
      <c r="A1666" s="31" t="s">
        <v>604</v>
      </c>
      <c r="B1666" s="6" t="s">
        <v>1264</v>
      </c>
      <c r="C1666" s="4">
        <f t="shared" si="159"/>
        <v>30239326.050000001</v>
      </c>
      <c r="D1666" s="4">
        <f t="shared" si="160"/>
        <v>633563.32999999996</v>
      </c>
      <c r="E1666" s="4"/>
      <c r="F1666" s="4">
        <v>2909822.3099999996</v>
      </c>
      <c r="G1666" s="4">
        <v>6128404.0300000003</v>
      </c>
      <c r="H1666" s="4">
        <v>4027774.4699999997</v>
      </c>
      <c r="I1666" s="4">
        <v>1579759.35</v>
      </c>
      <c r="J1666" s="4">
        <v>2302355.44</v>
      </c>
      <c r="K1666" s="4"/>
      <c r="L1666" s="1"/>
      <c r="M1666" s="4"/>
      <c r="N1666" s="5" t="s">
        <v>1741</v>
      </c>
      <c r="O1666" s="4">
        <v>12657647.119999999</v>
      </c>
      <c r="P1666" s="4"/>
      <c r="Q1666" s="4"/>
      <c r="R1666" s="4"/>
      <c r="S1666" s="4"/>
    </row>
    <row r="1667" spans="1:19" hidden="1" x14ac:dyDescent="0.25">
      <c r="A1667" s="31" t="s">
        <v>606</v>
      </c>
      <c r="B1667" s="6" t="s">
        <v>1266</v>
      </c>
      <c r="C1667" s="4">
        <f t="shared" si="159"/>
        <v>4412760.8600000003</v>
      </c>
      <c r="D1667" s="4">
        <f t="shared" si="160"/>
        <v>92454.56</v>
      </c>
      <c r="E1667" s="4"/>
      <c r="F1667" s="4">
        <v>4320306.3</v>
      </c>
      <c r="G1667" s="4"/>
      <c r="H1667" s="4"/>
      <c r="I1667" s="4"/>
      <c r="J1667" s="4"/>
      <c r="K1667" s="4"/>
      <c r="L1667" s="1"/>
      <c r="M1667" s="4"/>
      <c r="N1667" s="5"/>
      <c r="O1667" s="4"/>
      <c r="P1667" s="4"/>
      <c r="Q1667" s="4"/>
      <c r="R1667" s="4"/>
      <c r="S1667" s="4"/>
    </row>
    <row r="1668" spans="1:19" hidden="1" x14ac:dyDescent="0.25">
      <c r="A1668" s="31" t="s">
        <v>608</v>
      </c>
      <c r="B1668" s="6" t="s">
        <v>1798</v>
      </c>
      <c r="C1668" s="4">
        <f t="shared" si="159"/>
        <v>63917903.899999999</v>
      </c>
      <c r="D1668" s="4">
        <f t="shared" si="160"/>
        <v>1288715.99</v>
      </c>
      <c r="E1668" s="4">
        <f>(F1668+G1668+H1668+I1668+J1668)*0.04</f>
        <v>2408814.9195999997</v>
      </c>
      <c r="F1668" s="4">
        <v>5655078.8300000001</v>
      </c>
      <c r="G1668" s="4">
        <v>23820429.030000001</v>
      </c>
      <c r="H1668" s="4">
        <v>15655514.119999999</v>
      </c>
      <c r="I1668" s="4">
        <v>6140349.9399999995</v>
      </c>
      <c r="J1668" s="4">
        <v>8949001.0700000003</v>
      </c>
      <c r="K1668" s="4"/>
      <c r="L1668" s="1"/>
      <c r="M1668" s="4"/>
      <c r="N1668" s="5"/>
      <c r="O1668" s="4"/>
      <c r="P1668" s="4"/>
      <c r="Q1668" s="4"/>
      <c r="R1668" s="4"/>
      <c r="S1668" s="4"/>
    </row>
    <row r="1669" spans="1:19" hidden="1" x14ac:dyDescent="0.25">
      <c r="A1669" s="31" t="s">
        <v>610</v>
      </c>
      <c r="B1669" s="6" t="s">
        <v>1269</v>
      </c>
      <c r="C1669" s="4">
        <f t="shared" si="159"/>
        <v>30620339.609999999</v>
      </c>
      <c r="D1669" s="4">
        <f t="shared" si="160"/>
        <v>641546.18000000005</v>
      </c>
      <c r="E1669" s="4"/>
      <c r="F1669" s="4">
        <v>4495555.2799999993</v>
      </c>
      <c r="G1669" s="4">
        <v>5962675.4299999997</v>
      </c>
      <c r="H1669" s="4">
        <v>3503358.56</v>
      </c>
      <c r="I1669" s="4">
        <v>1471825.69</v>
      </c>
      <c r="J1669" s="4">
        <v>2418815.6199999996</v>
      </c>
      <c r="K1669" s="4"/>
      <c r="L1669" s="1"/>
      <c r="M1669" s="4"/>
      <c r="N1669" s="5" t="s">
        <v>1741</v>
      </c>
      <c r="O1669" s="4">
        <v>12126562.85</v>
      </c>
      <c r="P1669" s="4"/>
      <c r="Q1669" s="4"/>
      <c r="R1669" s="4"/>
      <c r="S1669" s="4"/>
    </row>
    <row r="1670" spans="1:19" hidden="1" x14ac:dyDescent="0.25">
      <c r="A1670" s="31" t="s">
        <v>612</v>
      </c>
      <c r="B1670" s="6" t="s">
        <v>1277</v>
      </c>
      <c r="C1670" s="4">
        <f t="shared" ref="C1670:C1701" si="161">ROUNDUP(SUM(D1670+E1670+F1670+G1670+H1670+I1670+J1670+K1670+M1670+O1670+P1670+Q1670+R1670+S1670),2)</f>
        <v>32203327.140000001</v>
      </c>
      <c r="D1670" s="4">
        <f t="shared" ref="D1670:D1701" si="162">ROUNDUP(SUM(F1670+G1670+H1670+I1670+J1670+K1670+M1670+O1670+P1670+Q1670+R1670+S1670)*0.0214,2)</f>
        <v>674712.36</v>
      </c>
      <c r="E1670" s="4"/>
      <c r="F1670" s="4">
        <v>3983275.01</v>
      </c>
      <c r="G1670" s="4"/>
      <c r="H1670" s="4">
        <v>5513647.1099999994</v>
      </c>
      <c r="I1670" s="4">
        <v>2162543.0199999996</v>
      </c>
      <c r="J1670" s="4">
        <v>3151709.59</v>
      </c>
      <c r="K1670" s="4"/>
      <c r="L1670" s="1"/>
      <c r="M1670" s="4"/>
      <c r="N1670" s="5"/>
      <c r="O1670" s="4"/>
      <c r="P1670" s="4"/>
      <c r="Q1670" s="4">
        <v>16717440.050000001</v>
      </c>
      <c r="R1670" s="4"/>
      <c r="S1670" s="4"/>
    </row>
    <row r="1671" spans="1:19" hidden="1" x14ac:dyDescent="0.25">
      <c r="A1671" s="31" t="s">
        <v>614</v>
      </c>
      <c r="B1671" s="6" t="s">
        <v>1279</v>
      </c>
      <c r="C1671" s="4">
        <f t="shared" si="161"/>
        <v>28768012.43</v>
      </c>
      <c r="D1671" s="4">
        <f t="shared" si="162"/>
        <v>602736.9</v>
      </c>
      <c r="E1671" s="4"/>
      <c r="F1671" s="4">
        <v>2427380.2999999998</v>
      </c>
      <c r="G1671" s="4">
        <v>5112328.3999999994</v>
      </c>
      <c r="H1671" s="4">
        <v>3359978.5</v>
      </c>
      <c r="I1671" s="4">
        <v>1317838.79</v>
      </c>
      <c r="J1671" s="4">
        <v>1920630.07</v>
      </c>
      <c r="K1671" s="4"/>
      <c r="L1671" s="1"/>
      <c r="M1671" s="4"/>
      <c r="N1671" s="5" t="s">
        <v>1741</v>
      </c>
      <c r="O1671" s="4">
        <v>10077219.18</v>
      </c>
      <c r="P1671" s="4">
        <v>3949900.2899999996</v>
      </c>
      <c r="Q1671" s="4"/>
      <c r="R1671" s="4"/>
      <c r="S1671" s="4"/>
    </row>
    <row r="1672" spans="1:19" hidden="1" x14ac:dyDescent="0.25">
      <c r="A1672" s="31" t="s">
        <v>616</v>
      </c>
      <c r="B1672" s="6" t="s">
        <v>1281</v>
      </c>
      <c r="C1672" s="4">
        <f t="shared" si="161"/>
        <v>10857857.859999999</v>
      </c>
      <c r="D1672" s="4">
        <f t="shared" si="162"/>
        <v>227489.88</v>
      </c>
      <c r="E1672" s="4"/>
      <c r="F1672" s="4"/>
      <c r="G1672" s="4"/>
      <c r="H1672" s="4">
        <v>5413049.7599999998</v>
      </c>
      <c r="I1672" s="4">
        <v>2123091.27</v>
      </c>
      <c r="J1672" s="4">
        <v>3094226.9499999997</v>
      </c>
      <c r="K1672" s="4"/>
      <c r="L1672" s="1"/>
      <c r="M1672" s="4"/>
      <c r="N1672" s="5"/>
      <c r="O1672" s="4"/>
      <c r="P1672" s="4"/>
      <c r="Q1672" s="4"/>
      <c r="R1672" s="4"/>
      <c r="S1672" s="4"/>
    </row>
    <row r="1673" spans="1:19" hidden="1" x14ac:dyDescent="0.25">
      <c r="A1673" s="31" t="s">
        <v>618</v>
      </c>
      <c r="B1673" s="6" t="s">
        <v>1283</v>
      </c>
      <c r="C1673" s="4">
        <f t="shared" si="161"/>
        <v>6251650.0800000001</v>
      </c>
      <c r="D1673" s="4">
        <f t="shared" si="162"/>
        <v>130982.29999999999</v>
      </c>
      <c r="E1673" s="4"/>
      <c r="F1673" s="4">
        <v>2631018.6799999997</v>
      </c>
      <c r="G1673" s="4">
        <v>3489649.1</v>
      </c>
      <c r="H1673" s="4"/>
      <c r="I1673" s="4"/>
      <c r="J1673" s="4"/>
      <c r="K1673" s="4"/>
      <c r="L1673" s="1"/>
      <c r="M1673" s="4"/>
      <c r="N1673" s="5"/>
      <c r="O1673" s="4"/>
      <c r="P1673" s="4"/>
      <c r="Q1673" s="4"/>
      <c r="R1673" s="4"/>
      <c r="S1673" s="4"/>
    </row>
    <row r="1674" spans="1:19" hidden="1" x14ac:dyDescent="0.25">
      <c r="A1674" s="31" t="s">
        <v>620</v>
      </c>
      <c r="B1674" s="6" t="s">
        <v>1285</v>
      </c>
      <c r="C1674" s="4">
        <f t="shared" si="161"/>
        <v>6315212.8200000003</v>
      </c>
      <c r="D1674" s="4">
        <f t="shared" si="162"/>
        <v>132314.04</v>
      </c>
      <c r="E1674" s="4"/>
      <c r="F1674" s="4">
        <v>2657769.1799999997</v>
      </c>
      <c r="G1674" s="4">
        <v>3525129.6</v>
      </c>
      <c r="H1674" s="4"/>
      <c r="I1674" s="4"/>
      <c r="J1674" s="4"/>
      <c r="K1674" s="4"/>
      <c r="L1674" s="1"/>
      <c r="M1674" s="4"/>
      <c r="N1674" s="5"/>
      <c r="O1674" s="4"/>
      <c r="P1674" s="4"/>
      <c r="Q1674" s="4"/>
      <c r="R1674" s="4"/>
      <c r="S1674" s="4"/>
    </row>
    <row r="1675" spans="1:19" hidden="1" x14ac:dyDescent="0.25">
      <c r="A1675" s="31" t="s">
        <v>622</v>
      </c>
      <c r="B1675" s="6" t="s">
        <v>1287</v>
      </c>
      <c r="C1675" s="4">
        <f t="shared" si="161"/>
        <v>6327416.8600000003</v>
      </c>
      <c r="D1675" s="4">
        <f t="shared" si="162"/>
        <v>132569.73000000001</v>
      </c>
      <c r="E1675" s="4"/>
      <c r="F1675" s="4">
        <v>2662905.2799999998</v>
      </c>
      <c r="G1675" s="4">
        <v>3531941.85</v>
      </c>
      <c r="H1675" s="4"/>
      <c r="I1675" s="4"/>
      <c r="J1675" s="4"/>
      <c r="K1675" s="4"/>
      <c r="L1675" s="1"/>
      <c r="M1675" s="4"/>
      <c r="N1675" s="5"/>
      <c r="O1675" s="4"/>
      <c r="P1675" s="4"/>
      <c r="Q1675" s="4"/>
      <c r="R1675" s="4"/>
      <c r="S1675" s="4"/>
    </row>
    <row r="1676" spans="1:19" hidden="1" x14ac:dyDescent="0.25">
      <c r="A1676" s="31" t="s">
        <v>624</v>
      </c>
      <c r="B1676" s="6" t="s">
        <v>1293</v>
      </c>
      <c r="C1676" s="4">
        <f t="shared" si="161"/>
        <v>10728093.689999999</v>
      </c>
      <c r="D1676" s="4">
        <f t="shared" si="162"/>
        <v>224771.11000000002</v>
      </c>
      <c r="E1676" s="4"/>
      <c r="F1676" s="4">
        <v>2311372.7399999998</v>
      </c>
      <c r="G1676" s="4">
        <v>3625736.36</v>
      </c>
      <c r="H1676" s="4">
        <v>2137404.9300000002</v>
      </c>
      <c r="I1676" s="4">
        <v>953097.22</v>
      </c>
      <c r="J1676" s="4">
        <v>1475711.33</v>
      </c>
      <c r="K1676" s="4"/>
      <c r="L1676" s="1"/>
      <c r="M1676" s="4"/>
      <c r="N1676" s="5"/>
      <c r="O1676" s="4"/>
      <c r="P1676" s="4"/>
      <c r="Q1676" s="4"/>
      <c r="R1676" s="4"/>
      <c r="S1676" s="4"/>
    </row>
    <row r="1677" spans="1:19" hidden="1" x14ac:dyDescent="0.25">
      <c r="A1677" s="31" t="s">
        <v>626</v>
      </c>
      <c r="B1677" s="6" t="s">
        <v>1299</v>
      </c>
      <c r="C1677" s="4">
        <f t="shared" si="161"/>
        <v>26904272.859999999</v>
      </c>
      <c r="D1677" s="4">
        <f t="shared" si="162"/>
        <v>563688.51</v>
      </c>
      <c r="E1677" s="4"/>
      <c r="F1677" s="4">
        <v>2577464.1799999997</v>
      </c>
      <c r="G1677" s="4">
        <v>6837234.2800000003</v>
      </c>
      <c r="H1677" s="4">
        <v>4017203.94</v>
      </c>
      <c r="I1677" s="4">
        <v>1687701.64</v>
      </c>
      <c r="J1677" s="4">
        <v>2773588.6799999997</v>
      </c>
      <c r="K1677" s="4"/>
      <c r="L1677" s="1"/>
      <c r="M1677" s="4"/>
      <c r="N1677" s="5" t="s">
        <v>1741</v>
      </c>
      <c r="O1677" s="4">
        <v>8447391.629999999</v>
      </c>
      <c r="P1677" s="4"/>
      <c r="Q1677" s="4"/>
      <c r="R1677" s="4"/>
      <c r="S1677" s="4"/>
    </row>
    <row r="1678" spans="1:19" hidden="1" x14ac:dyDescent="0.25">
      <c r="A1678" s="31" t="s">
        <v>628</v>
      </c>
      <c r="B1678" s="6" t="s">
        <v>1301</v>
      </c>
      <c r="C1678" s="4">
        <f t="shared" si="161"/>
        <v>19302354.920000002</v>
      </c>
      <c r="D1678" s="4">
        <f t="shared" si="162"/>
        <v>404415.9</v>
      </c>
      <c r="E1678" s="4"/>
      <c r="F1678" s="4">
        <v>2631660.69</v>
      </c>
      <c r="G1678" s="4">
        <v>3490500.63</v>
      </c>
      <c r="H1678" s="4">
        <v>2050836.98</v>
      </c>
      <c r="I1678" s="4">
        <v>861594.53</v>
      </c>
      <c r="J1678" s="4">
        <v>1415954.56</v>
      </c>
      <c r="K1678" s="4"/>
      <c r="L1678" s="1"/>
      <c r="M1678" s="4"/>
      <c r="N1678" s="5" t="s">
        <v>1741</v>
      </c>
      <c r="O1678" s="4">
        <v>8447391.629999999</v>
      </c>
      <c r="P1678" s="4"/>
      <c r="Q1678" s="4"/>
      <c r="R1678" s="4"/>
      <c r="S1678" s="4"/>
    </row>
    <row r="1679" spans="1:19" hidden="1" x14ac:dyDescent="0.25">
      <c r="A1679" s="31" t="s">
        <v>630</v>
      </c>
      <c r="B1679" s="6" t="s">
        <v>1303</v>
      </c>
      <c r="C1679" s="4">
        <f t="shared" si="161"/>
        <v>19413627.98</v>
      </c>
      <c r="D1679" s="4">
        <f t="shared" si="162"/>
        <v>406747.25</v>
      </c>
      <c r="E1679" s="4"/>
      <c r="F1679" s="4">
        <v>2629841.6599999997</v>
      </c>
      <c r="G1679" s="4">
        <v>3488087.96</v>
      </c>
      <c r="H1679" s="4">
        <v>2049419.42</v>
      </c>
      <c r="I1679" s="4">
        <v>860998.98</v>
      </c>
      <c r="J1679" s="4">
        <v>1414975.83</v>
      </c>
      <c r="K1679" s="4"/>
      <c r="L1679" s="1"/>
      <c r="M1679" s="4"/>
      <c r="N1679" s="5" t="s">
        <v>1741</v>
      </c>
      <c r="O1679" s="4">
        <v>8563556.879999999</v>
      </c>
      <c r="P1679" s="4"/>
      <c r="Q1679" s="4"/>
      <c r="R1679" s="4"/>
      <c r="S1679" s="4"/>
    </row>
    <row r="1680" spans="1:19" hidden="1" x14ac:dyDescent="0.25">
      <c r="A1680" s="31" t="s">
        <v>632</v>
      </c>
      <c r="B1680" s="6" t="s">
        <v>1305</v>
      </c>
      <c r="C1680" s="4">
        <f t="shared" si="161"/>
        <v>19257819.43</v>
      </c>
      <c r="D1680" s="4">
        <f t="shared" si="162"/>
        <v>403482.81</v>
      </c>
      <c r="E1680" s="4"/>
      <c r="F1680" s="4">
        <v>2591427.94</v>
      </c>
      <c r="G1680" s="4">
        <v>3437137.96</v>
      </c>
      <c r="H1680" s="4">
        <v>2019483.85</v>
      </c>
      <c r="I1680" s="4">
        <v>848422.5</v>
      </c>
      <c r="J1680" s="4">
        <v>1394307.49</v>
      </c>
      <c r="K1680" s="4"/>
      <c r="L1680" s="1"/>
      <c r="M1680" s="4"/>
      <c r="N1680" s="5" t="s">
        <v>1741</v>
      </c>
      <c r="O1680" s="4">
        <v>8563556.879999999</v>
      </c>
      <c r="P1680" s="4"/>
      <c r="Q1680" s="4"/>
      <c r="R1680" s="4"/>
      <c r="S1680" s="4"/>
    </row>
    <row r="1681" spans="1:19" hidden="1" x14ac:dyDescent="0.25">
      <c r="A1681" s="31" t="s">
        <v>634</v>
      </c>
      <c r="B1681" s="6" t="s">
        <v>1792</v>
      </c>
      <c r="C1681" s="4">
        <f t="shared" si="161"/>
        <v>47548804.640000001</v>
      </c>
      <c r="D1681" s="4">
        <f t="shared" si="162"/>
        <v>958681.39</v>
      </c>
      <c r="E1681" s="4">
        <v>1791927.82</v>
      </c>
      <c r="F1681" s="4"/>
      <c r="G1681" s="4"/>
      <c r="H1681" s="4"/>
      <c r="I1681" s="4"/>
      <c r="J1681" s="4"/>
      <c r="K1681" s="4"/>
      <c r="L1681" s="1"/>
      <c r="M1681" s="4"/>
      <c r="N1681" s="5" t="s">
        <v>1741</v>
      </c>
      <c r="O1681" s="4">
        <v>23166901.420000002</v>
      </c>
      <c r="P1681" s="4"/>
      <c r="Q1681" s="4">
        <v>21631294.010000002</v>
      </c>
      <c r="R1681" s="4"/>
      <c r="S1681" s="4"/>
    </row>
    <row r="1682" spans="1:19" hidden="1" x14ac:dyDescent="0.25">
      <c r="A1682" s="31" t="s">
        <v>636</v>
      </c>
      <c r="B1682" s="6" t="s">
        <v>1308</v>
      </c>
      <c r="C1682" s="4">
        <f t="shared" si="161"/>
        <v>2508816.5299999998</v>
      </c>
      <c r="D1682" s="4">
        <f t="shared" si="162"/>
        <v>52563.810000000005</v>
      </c>
      <c r="E1682" s="4"/>
      <c r="F1682" s="4">
        <v>2456252.7199999997</v>
      </c>
      <c r="G1682" s="4"/>
      <c r="H1682" s="4"/>
      <c r="I1682" s="4"/>
      <c r="J1682" s="4"/>
      <c r="K1682" s="4"/>
      <c r="L1682" s="1"/>
      <c r="M1682" s="4"/>
      <c r="N1682" s="5"/>
      <c r="O1682" s="4"/>
      <c r="P1682" s="4"/>
      <c r="Q1682" s="4"/>
      <c r="R1682" s="4"/>
      <c r="S1682" s="4"/>
    </row>
    <row r="1683" spans="1:19" hidden="1" x14ac:dyDescent="0.25">
      <c r="A1683" s="31" t="s">
        <v>638</v>
      </c>
      <c r="B1683" s="6" t="s">
        <v>1310</v>
      </c>
      <c r="C1683" s="4">
        <f t="shared" si="161"/>
        <v>2532094.58</v>
      </c>
      <c r="D1683" s="4">
        <f t="shared" si="162"/>
        <v>53051.53</v>
      </c>
      <c r="E1683" s="4"/>
      <c r="F1683" s="4">
        <v>2479043.0499999998</v>
      </c>
      <c r="G1683" s="4"/>
      <c r="H1683" s="4"/>
      <c r="I1683" s="4"/>
      <c r="J1683" s="4"/>
      <c r="K1683" s="4"/>
      <c r="L1683" s="1"/>
      <c r="M1683" s="4"/>
      <c r="N1683" s="5"/>
      <c r="O1683" s="4"/>
      <c r="P1683" s="4"/>
      <c r="Q1683" s="4"/>
      <c r="R1683" s="4"/>
      <c r="S1683" s="4"/>
    </row>
    <row r="1684" spans="1:19" hidden="1" x14ac:dyDescent="0.25">
      <c r="A1684" s="31" t="s">
        <v>640</v>
      </c>
      <c r="B1684" s="6" t="s">
        <v>1797</v>
      </c>
      <c r="C1684" s="4">
        <f t="shared" si="161"/>
        <v>32691235.010000002</v>
      </c>
      <c r="D1684" s="4">
        <f t="shared" si="162"/>
        <v>684934.83</v>
      </c>
      <c r="E1684" s="4"/>
      <c r="F1684" s="4"/>
      <c r="G1684" s="4"/>
      <c r="H1684" s="4"/>
      <c r="I1684" s="4"/>
      <c r="J1684" s="4"/>
      <c r="K1684" s="4"/>
      <c r="L1684" s="1"/>
      <c r="M1684" s="4"/>
      <c r="N1684" s="5" t="s">
        <v>1741</v>
      </c>
      <c r="O1684" s="4">
        <v>14677411.310000001</v>
      </c>
      <c r="P1684" s="4"/>
      <c r="Q1684" s="4">
        <v>17328888.870000001</v>
      </c>
      <c r="R1684" s="4"/>
      <c r="S1684" s="4"/>
    </row>
    <row r="1685" spans="1:19" hidden="1" x14ac:dyDescent="0.25">
      <c r="A1685" s="31" t="s">
        <v>642</v>
      </c>
      <c r="B1685" s="6" t="s">
        <v>1317</v>
      </c>
      <c r="C1685" s="4">
        <f t="shared" si="161"/>
        <v>12501691.4</v>
      </c>
      <c r="D1685" s="4">
        <f t="shared" si="162"/>
        <v>261930.88</v>
      </c>
      <c r="E1685" s="4"/>
      <c r="F1685" s="4">
        <v>2430728.56</v>
      </c>
      <c r="G1685" s="4">
        <v>4218353.8499999996</v>
      </c>
      <c r="H1685" s="4">
        <v>2783803.92</v>
      </c>
      <c r="I1685" s="4">
        <v>1215581.81</v>
      </c>
      <c r="J1685" s="4">
        <v>1591292.3800000001</v>
      </c>
      <c r="K1685" s="4"/>
      <c r="L1685" s="1"/>
      <c r="M1685" s="4"/>
      <c r="N1685" s="5"/>
      <c r="O1685" s="4"/>
      <c r="P1685" s="4"/>
      <c r="Q1685" s="4"/>
      <c r="R1685" s="4"/>
      <c r="S1685" s="4"/>
    </row>
    <row r="1686" spans="1:19" hidden="1" x14ac:dyDescent="0.25">
      <c r="A1686" s="31" t="s">
        <v>644</v>
      </c>
      <c r="B1686" s="6" t="s">
        <v>1323</v>
      </c>
      <c r="C1686" s="4">
        <f t="shared" si="161"/>
        <v>17273747.870000001</v>
      </c>
      <c r="D1686" s="4">
        <f t="shared" si="162"/>
        <v>361913.27</v>
      </c>
      <c r="E1686" s="4"/>
      <c r="F1686" s="4">
        <v>3358568.9299999997</v>
      </c>
      <c r="G1686" s="4">
        <v>5828553.79</v>
      </c>
      <c r="H1686" s="4">
        <v>3846417.7</v>
      </c>
      <c r="I1686" s="4">
        <v>1679585.03</v>
      </c>
      <c r="J1686" s="4">
        <v>2198709.15</v>
      </c>
      <c r="K1686" s="4"/>
      <c r="L1686" s="1"/>
      <c r="M1686" s="4"/>
      <c r="N1686" s="5"/>
      <c r="O1686" s="4"/>
      <c r="P1686" s="4"/>
      <c r="Q1686" s="4"/>
      <c r="R1686" s="4"/>
      <c r="S1686" s="4"/>
    </row>
    <row r="1687" spans="1:19" hidden="1" x14ac:dyDescent="0.25">
      <c r="A1687" s="31" t="s">
        <v>646</v>
      </c>
      <c r="B1687" s="6" t="s">
        <v>1321</v>
      </c>
      <c r="C1687" s="4">
        <f t="shared" si="161"/>
        <v>5968615.5</v>
      </c>
      <c r="D1687" s="4">
        <f t="shared" si="162"/>
        <v>125052.26</v>
      </c>
      <c r="E1687" s="4"/>
      <c r="F1687" s="4"/>
      <c r="G1687" s="4">
        <v>5843563.2400000002</v>
      </c>
      <c r="H1687" s="4"/>
      <c r="I1687" s="4"/>
      <c r="J1687" s="4"/>
      <c r="K1687" s="4"/>
      <c r="L1687" s="1"/>
      <c r="M1687" s="4"/>
      <c r="N1687" s="5"/>
      <c r="O1687" s="4"/>
      <c r="P1687" s="4"/>
      <c r="Q1687" s="4"/>
      <c r="R1687" s="4"/>
      <c r="S1687" s="4"/>
    </row>
    <row r="1688" spans="1:19" hidden="1" x14ac:dyDescent="0.25">
      <c r="A1688" s="31" t="s">
        <v>648</v>
      </c>
      <c r="B1688" s="6" t="s">
        <v>1325</v>
      </c>
      <c r="C1688" s="4">
        <f t="shared" si="161"/>
        <v>7531862.8600000003</v>
      </c>
      <c r="D1688" s="4">
        <f t="shared" si="162"/>
        <v>157804.85</v>
      </c>
      <c r="E1688" s="4"/>
      <c r="F1688" s="4">
        <v>2787970.92</v>
      </c>
      <c r="G1688" s="4"/>
      <c r="H1688" s="4"/>
      <c r="I1688" s="4"/>
      <c r="J1688" s="4"/>
      <c r="K1688" s="4"/>
      <c r="L1688" s="1"/>
      <c r="M1688" s="4"/>
      <c r="N1688" s="5"/>
      <c r="O1688" s="4"/>
      <c r="P1688" s="4">
        <v>4586087.09</v>
      </c>
      <c r="Q1688" s="4"/>
      <c r="R1688" s="4"/>
      <c r="S1688" s="4"/>
    </row>
    <row r="1689" spans="1:19" hidden="1" x14ac:dyDescent="0.25">
      <c r="A1689" s="31" t="s">
        <v>650</v>
      </c>
      <c r="B1689" s="6" t="s">
        <v>1339</v>
      </c>
      <c r="C1689" s="4">
        <f t="shared" si="161"/>
        <v>8868349.25</v>
      </c>
      <c r="D1689" s="4">
        <f t="shared" si="162"/>
        <v>185806.42</v>
      </c>
      <c r="E1689" s="4"/>
      <c r="F1689" s="4">
        <v>2795311.3699999996</v>
      </c>
      <c r="G1689" s="4">
        <v>5887231.46</v>
      </c>
      <c r="H1689" s="4"/>
      <c r="I1689" s="4"/>
      <c r="J1689" s="4"/>
      <c r="K1689" s="4"/>
      <c r="L1689" s="1"/>
      <c r="M1689" s="4"/>
      <c r="N1689" s="5"/>
      <c r="O1689" s="4"/>
      <c r="P1689" s="4"/>
      <c r="Q1689" s="4"/>
      <c r="R1689" s="4"/>
      <c r="S1689" s="4"/>
    </row>
    <row r="1690" spans="1:19" hidden="1" x14ac:dyDescent="0.25">
      <c r="A1690" s="31" t="s">
        <v>652</v>
      </c>
      <c r="B1690" s="6" t="s">
        <v>1341</v>
      </c>
      <c r="C1690" s="4">
        <f t="shared" si="161"/>
        <v>28503049.5</v>
      </c>
      <c r="D1690" s="4">
        <f t="shared" si="162"/>
        <v>597185.49</v>
      </c>
      <c r="E1690" s="4"/>
      <c r="F1690" s="4">
        <v>3248206.2199999997</v>
      </c>
      <c r="G1690" s="4">
        <v>4308255.2</v>
      </c>
      <c r="H1690" s="4">
        <v>2531307.11</v>
      </c>
      <c r="I1690" s="4">
        <v>1063448.9099999999</v>
      </c>
      <c r="J1690" s="4">
        <v>1747684.42</v>
      </c>
      <c r="K1690" s="4"/>
      <c r="L1690" s="1"/>
      <c r="M1690" s="4"/>
      <c r="N1690" s="5" t="s">
        <v>1741</v>
      </c>
      <c r="O1690" s="4">
        <v>9445686.7300000004</v>
      </c>
      <c r="P1690" s="4">
        <v>5561275.4199999999</v>
      </c>
      <c r="Q1690" s="4"/>
      <c r="R1690" s="4"/>
      <c r="S1690" s="4"/>
    </row>
    <row r="1691" spans="1:19" hidden="1" x14ac:dyDescent="0.25">
      <c r="A1691" s="31" t="s">
        <v>654</v>
      </c>
      <c r="B1691" s="6" t="s">
        <v>1345</v>
      </c>
      <c r="C1691" s="4">
        <f t="shared" si="161"/>
        <v>2828568.36</v>
      </c>
      <c r="D1691" s="4">
        <f t="shared" si="162"/>
        <v>59263.14</v>
      </c>
      <c r="E1691" s="4"/>
      <c r="F1691" s="4">
        <v>2769305.2199999997</v>
      </c>
      <c r="G1691" s="4"/>
      <c r="H1691" s="4"/>
      <c r="I1691" s="4"/>
      <c r="J1691" s="4"/>
      <c r="K1691" s="4"/>
      <c r="L1691" s="1"/>
      <c r="M1691" s="4"/>
      <c r="N1691" s="5"/>
      <c r="O1691" s="4"/>
      <c r="P1691" s="4"/>
      <c r="Q1691" s="4"/>
      <c r="R1691" s="4"/>
      <c r="S1691" s="4"/>
    </row>
    <row r="1692" spans="1:19" hidden="1" x14ac:dyDescent="0.25">
      <c r="A1692" s="31" t="s">
        <v>656</v>
      </c>
      <c r="B1692" s="6" t="s">
        <v>1327</v>
      </c>
      <c r="C1692" s="4">
        <f t="shared" si="161"/>
        <v>8798770.3800000008</v>
      </c>
      <c r="D1692" s="4">
        <f t="shared" si="162"/>
        <v>184348.63</v>
      </c>
      <c r="E1692" s="4"/>
      <c r="F1692" s="4">
        <v>1895699.14</v>
      </c>
      <c r="G1692" s="4">
        <v>2973689.6999999997</v>
      </c>
      <c r="H1692" s="4">
        <v>1753017.43</v>
      </c>
      <c r="I1692" s="4">
        <v>781693.73</v>
      </c>
      <c r="J1692" s="4">
        <v>1210321.75</v>
      </c>
      <c r="K1692" s="4"/>
      <c r="L1692" s="1"/>
      <c r="M1692" s="4"/>
      <c r="N1692" s="5"/>
      <c r="O1692" s="4"/>
      <c r="P1692" s="4"/>
      <c r="Q1692" s="4"/>
      <c r="R1692" s="4"/>
      <c r="S1692" s="4"/>
    </row>
    <row r="1693" spans="1:19" hidden="1" x14ac:dyDescent="0.25">
      <c r="A1693" s="31" t="s">
        <v>658</v>
      </c>
      <c r="B1693" s="6" t="s">
        <v>1329</v>
      </c>
      <c r="C1693" s="4">
        <f t="shared" si="161"/>
        <v>25820386.199999999</v>
      </c>
      <c r="D1693" s="4">
        <f t="shared" si="162"/>
        <v>540979.31000000006</v>
      </c>
      <c r="E1693" s="4"/>
      <c r="F1693" s="4">
        <v>6689337.04</v>
      </c>
      <c r="G1693" s="4"/>
      <c r="H1693" s="4"/>
      <c r="I1693" s="4"/>
      <c r="J1693" s="4"/>
      <c r="K1693" s="4"/>
      <c r="L1693" s="1"/>
      <c r="M1693" s="4"/>
      <c r="N1693" s="5" t="s">
        <v>1741</v>
      </c>
      <c r="O1693" s="4">
        <v>18590069.850000001</v>
      </c>
      <c r="P1693" s="4"/>
      <c r="Q1693" s="4"/>
      <c r="R1693" s="4"/>
      <c r="S1693" s="4"/>
    </row>
    <row r="1694" spans="1:19" hidden="1" x14ac:dyDescent="0.25">
      <c r="A1694" s="31" t="s">
        <v>660</v>
      </c>
      <c r="B1694" s="6" t="s">
        <v>1353</v>
      </c>
      <c r="C1694" s="4">
        <f t="shared" si="161"/>
        <v>47450678.75</v>
      </c>
      <c r="D1694" s="4">
        <f t="shared" si="162"/>
        <v>994169.31</v>
      </c>
      <c r="E1694" s="4"/>
      <c r="F1694" s="4">
        <v>5525306.4900000002</v>
      </c>
      <c r="G1694" s="4">
        <v>9588770.3200000003</v>
      </c>
      <c r="H1694" s="4">
        <v>6327884.6200000001</v>
      </c>
      <c r="I1694" s="4">
        <v>2763147.7199999997</v>
      </c>
      <c r="J1694" s="4">
        <v>3617178.09</v>
      </c>
      <c r="K1694" s="4"/>
      <c r="L1694" s="1"/>
      <c r="M1694" s="4"/>
      <c r="N1694" s="5"/>
      <c r="O1694" s="4"/>
      <c r="P1694" s="4"/>
      <c r="Q1694" s="4">
        <v>18634222.199999999</v>
      </c>
      <c r="R1694" s="4"/>
      <c r="S1694" s="4"/>
    </row>
    <row r="1695" spans="1:19" hidden="1" x14ac:dyDescent="0.25">
      <c r="A1695" s="31" t="s">
        <v>662</v>
      </c>
      <c r="B1695" s="6" t="s">
        <v>1349</v>
      </c>
      <c r="C1695" s="4">
        <f t="shared" si="161"/>
        <v>56902328.700000003</v>
      </c>
      <c r="D1695" s="4">
        <f t="shared" si="162"/>
        <v>1192196.83</v>
      </c>
      <c r="E1695" s="4"/>
      <c r="F1695" s="4">
        <v>4106493.15</v>
      </c>
      <c r="G1695" s="4">
        <v>7126522.25</v>
      </c>
      <c r="H1695" s="4">
        <v>4702981.6100000003</v>
      </c>
      <c r="I1695" s="4">
        <v>2053614.07</v>
      </c>
      <c r="J1695" s="4">
        <v>2688342.64</v>
      </c>
      <c r="K1695" s="4"/>
      <c r="L1695" s="1"/>
      <c r="M1695" s="4"/>
      <c r="N1695" s="5" t="s">
        <v>1741</v>
      </c>
      <c r="O1695" s="4">
        <v>16580134.1</v>
      </c>
      <c r="P1695" s="4"/>
      <c r="Q1695" s="4">
        <v>18452044.050000001</v>
      </c>
      <c r="R1695" s="4"/>
      <c r="S1695" s="4"/>
    </row>
    <row r="1696" spans="1:19" hidden="1" x14ac:dyDescent="0.25">
      <c r="A1696" s="31" t="s">
        <v>664</v>
      </c>
      <c r="B1696" s="6" t="s">
        <v>1351</v>
      </c>
      <c r="C1696" s="4">
        <f t="shared" si="161"/>
        <v>2590985.44</v>
      </c>
      <c r="D1696" s="4">
        <f t="shared" si="162"/>
        <v>54285.39</v>
      </c>
      <c r="E1696" s="4"/>
      <c r="F1696" s="4">
        <v>435526.08</v>
      </c>
      <c r="G1696" s="4">
        <v>917265.56</v>
      </c>
      <c r="H1696" s="4">
        <v>602854.97</v>
      </c>
      <c r="I1696" s="4">
        <v>236449.63</v>
      </c>
      <c r="J1696" s="4">
        <v>344603.81</v>
      </c>
      <c r="K1696" s="4"/>
      <c r="L1696" s="1"/>
      <c r="M1696" s="4"/>
      <c r="N1696" s="5"/>
      <c r="O1696" s="4"/>
      <c r="P1696" s="4"/>
      <c r="Q1696" s="4"/>
      <c r="R1696" s="4"/>
      <c r="S1696" s="4"/>
    </row>
    <row r="1697" spans="1:19" hidden="1" x14ac:dyDescent="0.25">
      <c r="A1697" s="31" t="s">
        <v>666</v>
      </c>
      <c r="B1697" s="6" t="s">
        <v>1355</v>
      </c>
      <c r="C1697" s="4">
        <f t="shared" si="161"/>
        <v>10132563.1</v>
      </c>
      <c r="D1697" s="4">
        <f t="shared" si="162"/>
        <v>212293.77000000002</v>
      </c>
      <c r="E1697" s="4"/>
      <c r="F1697" s="4">
        <v>3193792.67</v>
      </c>
      <c r="G1697" s="4">
        <v>6726476.6600000001</v>
      </c>
      <c r="H1697" s="4"/>
      <c r="I1697" s="4"/>
      <c r="J1697" s="4"/>
      <c r="K1697" s="4"/>
      <c r="L1697" s="1"/>
      <c r="M1697" s="4"/>
      <c r="N1697" s="5"/>
      <c r="O1697" s="4"/>
      <c r="P1697" s="4"/>
      <c r="Q1697" s="4"/>
      <c r="R1697" s="4"/>
      <c r="S1697" s="4"/>
    </row>
    <row r="1698" spans="1:19" hidden="1" x14ac:dyDescent="0.25">
      <c r="A1698" s="31" t="s">
        <v>668</v>
      </c>
      <c r="B1698" s="6" t="s">
        <v>1359</v>
      </c>
      <c r="C1698" s="4">
        <f t="shared" si="161"/>
        <v>13099884.109999999</v>
      </c>
      <c r="D1698" s="4">
        <f t="shared" si="162"/>
        <v>274464</v>
      </c>
      <c r="E1698" s="4"/>
      <c r="F1698" s="4"/>
      <c r="G1698" s="4">
        <v>1574553.63</v>
      </c>
      <c r="H1698" s="4">
        <v>925125.98</v>
      </c>
      <c r="I1698" s="4">
        <v>388662.53</v>
      </c>
      <c r="J1698" s="4">
        <v>638732.56000000006</v>
      </c>
      <c r="K1698" s="4"/>
      <c r="L1698" s="1"/>
      <c r="M1698" s="4"/>
      <c r="N1698" s="5" t="s">
        <v>1741</v>
      </c>
      <c r="O1698" s="4">
        <v>3651944.9899999998</v>
      </c>
      <c r="P1698" s="4"/>
      <c r="Q1698" s="4">
        <v>5646400.4199999999</v>
      </c>
      <c r="R1698" s="4"/>
      <c r="S1698" s="4"/>
    </row>
    <row r="1699" spans="1:19" hidden="1" x14ac:dyDescent="0.25">
      <c r="A1699" s="31" t="s">
        <v>670</v>
      </c>
      <c r="B1699" s="6" t="s">
        <v>1365</v>
      </c>
      <c r="C1699" s="4">
        <f t="shared" si="161"/>
        <v>24095740.359999999</v>
      </c>
      <c r="D1699" s="4">
        <f t="shared" si="162"/>
        <v>504845.16000000003</v>
      </c>
      <c r="E1699" s="4"/>
      <c r="F1699" s="4">
        <v>2551569.6999999997</v>
      </c>
      <c r="G1699" s="4">
        <v>3384272.0199999996</v>
      </c>
      <c r="H1699" s="4">
        <v>1988422.56</v>
      </c>
      <c r="I1699" s="4">
        <v>835373.08</v>
      </c>
      <c r="J1699" s="4">
        <v>1372861.92</v>
      </c>
      <c r="K1699" s="4"/>
      <c r="L1699" s="1"/>
      <c r="M1699" s="4"/>
      <c r="N1699" s="5" t="s">
        <v>1741</v>
      </c>
      <c r="O1699" s="4">
        <v>8470987.6999999993</v>
      </c>
      <c r="P1699" s="4">
        <v>4987408.22</v>
      </c>
      <c r="Q1699" s="4"/>
      <c r="R1699" s="4"/>
      <c r="S1699" s="4"/>
    </row>
    <row r="1700" spans="1:19" hidden="1" x14ac:dyDescent="0.25">
      <c r="A1700" s="31" t="s">
        <v>672</v>
      </c>
      <c r="B1700" s="6" t="s">
        <v>1373</v>
      </c>
      <c r="C1700" s="4">
        <f t="shared" si="161"/>
        <v>18880754.559999999</v>
      </c>
      <c r="D1700" s="4">
        <f t="shared" si="162"/>
        <v>395582.68</v>
      </c>
      <c r="E1700" s="4"/>
      <c r="F1700" s="4">
        <v>2525889.2199999997</v>
      </c>
      <c r="G1700" s="4">
        <v>3350210.7399999998</v>
      </c>
      <c r="H1700" s="4">
        <v>1968409.92</v>
      </c>
      <c r="I1700" s="4">
        <v>826965.4</v>
      </c>
      <c r="J1700" s="4">
        <v>1359044.64</v>
      </c>
      <c r="K1700" s="4"/>
      <c r="L1700" s="1"/>
      <c r="M1700" s="4"/>
      <c r="N1700" s="5" t="s">
        <v>1741</v>
      </c>
      <c r="O1700" s="4">
        <v>8454651.959999999</v>
      </c>
      <c r="P1700" s="4"/>
      <c r="Q1700" s="4"/>
      <c r="R1700" s="4"/>
      <c r="S1700" s="4"/>
    </row>
    <row r="1701" spans="1:19" hidden="1" x14ac:dyDescent="0.25">
      <c r="A1701" s="31" t="s">
        <v>674</v>
      </c>
      <c r="B1701" s="6" t="s">
        <v>1375</v>
      </c>
      <c r="C1701" s="4">
        <f t="shared" si="161"/>
        <v>19035044.09</v>
      </c>
      <c r="D1701" s="4">
        <f t="shared" si="162"/>
        <v>398815.3</v>
      </c>
      <c r="E1701" s="4"/>
      <c r="F1701" s="4">
        <v>2563928.4299999997</v>
      </c>
      <c r="G1701" s="4">
        <v>3400664.01</v>
      </c>
      <c r="H1701" s="4">
        <v>1998053.64</v>
      </c>
      <c r="I1701" s="4">
        <v>839419.27</v>
      </c>
      <c r="J1701" s="4">
        <v>1379511.48</v>
      </c>
      <c r="K1701" s="4"/>
      <c r="L1701" s="1"/>
      <c r="M1701" s="4"/>
      <c r="N1701" s="5" t="s">
        <v>1741</v>
      </c>
      <c r="O1701" s="4">
        <v>8454651.959999999</v>
      </c>
      <c r="P1701" s="4"/>
      <c r="Q1701" s="4"/>
      <c r="R1701" s="4"/>
      <c r="S1701" s="4"/>
    </row>
    <row r="1702" spans="1:19" hidden="1" x14ac:dyDescent="0.25">
      <c r="A1702" s="31" t="s">
        <v>676</v>
      </c>
      <c r="B1702" s="6" t="s">
        <v>1377</v>
      </c>
      <c r="C1702" s="4">
        <f t="shared" ref="C1702:C1724" si="163">ROUNDUP(SUM(D1702+E1702+F1702+G1702+H1702+I1702+J1702+K1702+M1702+O1702+P1702+Q1702+R1702+S1702),2)</f>
        <v>16889982.920000002</v>
      </c>
      <c r="D1702" s="4">
        <f t="shared" ref="D1702:D1724" si="164">ROUNDUP(SUM(F1702+G1702+H1702+I1702+J1702+K1702+M1702+O1702+P1702+Q1702+R1702+S1702)*0.0214,2)</f>
        <v>353872.76</v>
      </c>
      <c r="E1702" s="4"/>
      <c r="F1702" s="4">
        <v>1833479.27</v>
      </c>
      <c r="G1702" s="4"/>
      <c r="H1702" s="4">
        <v>1428819.11</v>
      </c>
      <c r="I1702" s="4">
        <v>600273.31999999995</v>
      </c>
      <c r="J1702" s="4">
        <v>986496.22</v>
      </c>
      <c r="K1702" s="4"/>
      <c r="L1702" s="1"/>
      <c r="M1702" s="4"/>
      <c r="N1702" s="5" t="s">
        <v>1741</v>
      </c>
      <c r="O1702" s="4">
        <v>8328503.7599999998</v>
      </c>
      <c r="P1702" s="4"/>
      <c r="Q1702" s="4">
        <v>3358538.48</v>
      </c>
      <c r="R1702" s="4"/>
      <c r="S1702" s="4"/>
    </row>
    <row r="1703" spans="1:19" hidden="1" x14ac:dyDescent="0.25">
      <c r="A1703" s="31" t="s">
        <v>678</v>
      </c>
      <c r="B1703" s="6" t="s">
        <v>1379</v>
      </c>
      <c r="C1703" s="4">
        <f t="shared" si="163"/>
        <v>6202790.3499999996</v>
      </c>
      <c r="D1703" s="4">
        <f t="shared" si="164"/>
        <v>129958.59999999999</v>
      </c>
      <c r="E1703" s="4"/>
      <c r="F1703" s="4">
        <v>1709517.46</v>
      </c>
      <c r="G1703" s="4"/>
      <c r="H1703" s="4"/>
      <c r="I1703" s="4"/>
      <c r="J1703" s="4"/>
      <c r="K1703" s="4"/>
      <c r="L1703" s="1"/>
      <c r="M1703" s="4"/>
      <c r="N1703" s="5"/>
      <c r="O1703" s="4"/>
      <c r="P1703" s="4">
        <v>4363314.29</v>
      </c>
      <c r="Q1703" s="4"/>
      <c r="R1703" s="4"/>
      <c r="S1703" s="4"/>
    </row>
    <row r="1704" spans="1:19" hidden="1" x14ac:dyDescent="0.25">
      <c r="A1704" s="31" t="s">
        <v>680</v>
      </c>
      <c r="B1704" s="6" t="s">
        <v>1381</v>
      </c>
      <c r="C1704" s="4">
        <f t="shared" si="163"/>
        <v>18975156.280000001</v>
      </c>
      <c r="D1704" s="4">
        <f t="shared" si="164"/>
        <v>397560.55</v>
      </c>
      <c r="E1704" s="4"/>
      <c r="F1704" s="4">
        <v>2554191.25</v>
      </c>
      <c r="G1704" s="4">
        <v>3387749.11</v>
      </c>
      <c r="H1704" s="4">
        <v>1990465.52</v>
      </c>
      <c r="I1704" s="4">
        <v>836231.36</v>
      </c>
      <c r="J1704" s="4">
        <v>1374272.43</v>
      </c>
      <c r="K1704" s="4"/>
      <c r="L1704" s="1"/>
      <c r="M1704" s="4"/>
      <c r="N1704" s="5" t="s">
        <v>1741</v>
      </c>
      <c r="O1704" s="4">
        <v>8434686.0600000005</v>
      </c>
      <c r="P1704" s="4"/>
      <c r="Q1704" s="4"/>
      <c r="R1704" s="4"/>
      <c r="S1704" s="4"/>
    </row>
    <row r="1705" spans="1:19" hidden="1" x14ac:dyDescent="0.25">
      <c r="A1705" s="31" t="s">
        <v>682</v>
      </c>
      <c r="B1705" s="6" t="s">
        <v>1383</v>
      </c>
      <c r="C1705" s="4">
        <f t="shared" si="163"/>
        <v>29495365.620000001</v>
      </c>
      <c r="D1705" s="4">
        <f t="shared" si="164"/>
        <v>617976.14</v>
      </c>
      <c r="E1705" s="4"/>
      <c r="F1705" s="4">
        <v>2348738.2899999996</v>
      </c>
      <c r="G1705" s="4">
        <v>3684349.8499999996</v>
      </c>
      <c r="H1705" s="4">
        <v>2171958.12</v>
      </c>
      <c r="I1705" s="4">
        <v>968504.95</v>
      </c>
      <c r="J1705" s="4">
        <v>1499567.62</v>
      </c>
      <c r="K1705" s="4"/>
      <c r="L1705" s="1"/>
      <c r="M1705" s="4"/>
      <c r="N1705" s="5"/>
      <c r="O1705" s="4"/>
      <c r="P1705" s="4">
        <v>8087032.6699999999</v>
      </c>
      <c r="Q1705" s="4">
        <v>10117237.98</v>
      </c>
      <c r="R1705" s="4"/>
      <c r="S1705" s="4"/>
    </row>
    <row r="1706" spans="1:19" hidden="1" x14ac:dyDescent="0.25">
      <c r="A1706" s="31" t="s">
        <v>684</v>
      </c>
      <c r="B1706" s="6" t="s">
        <v>1385</v>
      </c>
      <c r="C1706" s="4">
        <f t="shared" si="163"/>
        <v>20155593.690000001</v>
      </c>
      <c r="D1706" s="4">
        <f t="shared" si="164"/>
        <v>422292.65</v>
      </c>
      <c r="E1706" s="4"/>
      <c r="F1706" s="4">
        <v>2305147.8299999996</v>
      </c>
      <c r="G1706" s="4">
        <v>3615971.65</v>
      </c>
      <c r="H1706" s="4">
        <v>2131648.5499999998</v>
      </c>
      <c r="I1706" s="4">
        <v>950530.37</v>
      </c>
      <c r="J1706" s="4">
        <v>1471737</v>
      </c>
      <c r="K1706" s="4"/>
      <c r="L1706" s="1"/>
      <c r="M1706" s="4"/>
      <c r="N1706" s="5" t="s">
        <v>1741</v>
      </c>
      <c r="O1706" s="4">
        <v>9258265.6400000006</v>
      </c>
      <c r="P1706" s="4"/>
      <c r="Q1706" s="4"/>
      <c r="R1706" s="4"/>
      <c r="S1706" s="4"/>
    </row>
    <row r="1707" spans="1:19" hidden="1" x14ac:dyDescent="0.25">
      <c r="A1707" s="31" t="s">
        <v>686</v>
      </c>
      <c r="B1707" s="6" t="s">
        <v>1387</v>
      </c>
      <c r="C1707" s="4">
        <f t="shared" si="163"/>
        <v>16682982.93</v>
      </c>
      <c r="D1707" s="4">
        <f t="shared" si="164"/>
        <v>349535.77</v>
      </c>
      <c r="E1707" s="4"/>
      <c r="F1707" s="4"/>
      <c r="G1707" s="4"/>
      <c r="H1707" s="4">
        <v>8317112.8399999999</v>
      </c>
      <c r="I1707" s="4">
        <v>3262108.35</v>
      </c>
      <c r="J1707" s="4">
        <v>4754225.97</v>
      </c>
      <c r="K1707" s="4"/>
      <c r="L1707" s="1"/>
      <c r="M1707" s="4"/>
      <c r="N1707" s="5"/>
      <c r="O1707" s="4"/>
      <c r="P1707" s="4"/>
      <c r="Q1707" s="4"/>
      <c r="R1707" s="4"/>
      <c r="S1707" s="4"/>
    </row>
    <row r="1708" spans="1:19" hidden="1" x14ac:dyDescent="0.25">
      <c r="A1708" s="31" t="s">
        <v>688</v>
      </c>
      <c r="B1708" s="6" t="s">
        <v>1389</v>
      </c>
      <c r="C1708" s="4">
        <f t="shared" si="163"/>
        <v>26132186.84</v>
      </c>
      <c r="D1708" s="4">
        <f t="shared" si="164"/>
        <v>547512.05000000005</v>
      </c>
      <c r="E1708" s="4"/>
      <c r="F1708" s="4"/>
      <c r="G1708" s="4">
        <v>7132630.7400000002</v>
      </c>
      <c r="H1708" s="4"/>
      <c r="I1708" s="4"/>
      <c r="J1708" s="4"/>
      <c r="K1708" s="4"/>
      <c r="L1708" s="1"/>
      <c r="M1708" s="4"/>
      <c r="N1708" s="5"/>
      <c r="O1708" s="4"/>
      <c r="P1708" s="4"/>
      <c r="Q1708" s="4"/>
      <c r="R1708" s="4">
        <v>18452044.050000001</v>
      </c>
      <c r="S1708" s="4"/>
    </row>
    <row r="1709" spans="1:19" hidden="1" x14ac:dyDescent="0.25">
      <c r="A1709" s="31" t="s">
        <v>690</v>
      </c>
      <c r="B1709" s="6" t="s">
        <v>1391</v>
      </c>
      <c r="C1709" s="4">
        <f t="shared" si="163"/>
        <v>25703473.420000002</v>
      </c>
      <c r="D1709" s="4">
        <f t="shared" si="164"/>
        <v>538529.80000000005</v>
      </c>
      <c r="E1709" s="4"/>
      <c r="F1709" s="4">
        <v>2778894.98</v>
      </c>
      <c r="G1709" s="4">
        <v>4822571.5199999996</v>
      </c>
      <c r="H1709" s="4">
        <v>3182543.2399999998</v>
      </c>
      <c r="I1709" s="4">
        <v>1389696.18</v>
      </c>
      <c r="J1709" s="4">
        <v>1819221.8</v>
      </c>
      <c r="K1709" s="4"/>
      <c r="L1709" s="1"/>
      <c r="M1709" s="4"/>
      <c r="N1709" s="5"/>
      <c r="O1709" s="4"/>
      <c r="P1709" s="4"/>
      <c r="Q1709" s="4">
        <v>11172015.9</v>
      </c>
      <c r="R1709" s="4"/>
      <c r="S1709" s="4"/>
    </row>
    <row r="1710" spans="1:19" hidden="1" x14ac:dyDescent="0.25">
      <c r="A1710" s="31" t="s">
        <v>692</v>
      </c>
      <c r="B1710" s="6" t="s">
        <v>1393</v>
      </c>
      <c r="C1710" s="4">
        <f t="shared" si="163"/>
        <v>29413436.41</v>
      </c>
      <c r="D1710" s="4">
        <f t="shared" si="164"/>
        <v>616259.59</v>
      </c>
      <c r="E1710" s="4"/>
      <c r="F1710" s="4">
        <v>2778043.8499999996</v>
      </c>
      <c r="G1710" s="4">
        <v>5850864.1699999999</v>
      </c>
      <c r="H1710" s="4">
        <v>3845366.7899999996</v>
      </c>
      <c r="I1710" s="4">
        <v>1508216.06</v>
      </c>
      <c r="J1710" s="4">
        <v>2198087.61</v>
      </c>
      <c r="K1710" s="4"/>
      <c r="L1710" s="1"/>
      <c r="M1710" s="4"/>
      <c r="N1710" s="5"/>
      <c r="O1710" s="4"/>
      <c r="P1710" s="4"/>
      <c r="Q1710" s="4">
        <v>12616598.34</v>
      </c>
      <c r="R1710" s="4"/>
      <c r="S1710" s="4"/>
    </row>
    <row r="1711" spans="1:19" hidden="1" x14ac:dyDescent="0.25">
      <c r="A1711" s="31" t="s">
        <v>694</v>
      </c>
      <c r="B1711" s="6" t="s">
        <v>1395</v>
      </c>
      <c r="C1711" s="4">
        <f t="shared" si="163"/>
        <v>91858021.959999993</v>
      </c>
      <c r="D1711" s="4">
        <f t="shared" si="164"/>
        <v>1924575.75</v>
      </c>
      <c r="E1711" s="4"/>
      <c r="F1711" s="4"/>
      <c r="G1711" s="4"/>
      <c r="H1711" s="4">
        <v>17427529.73</v>
      </c>
      <c r="I1711" s="4">
        <v>6835363.5899999999</v>
      </c>
      <c r="J1711" s="4">
        <v>9961920.1999999993</v>
      </c>
      <c r="K1711" s="4"/>
      <c r="L1711" s="1"/>
      <c r="M1711" s="4"/>
      <c r="N1711" s="5"/>
      <c r="O1711" s="4"/>
      <c r="P1711" s="4"/>
      <c r="Q1711" s="4">
        <v>55708632.689999998</v>
      </c>
      <c r="R1711" s="4"/>
      <c r="S1711" s="4"/>
    </row>
    <row r="1712" spans="1:19" hidden="1" x14ac:dyDescent="0.25">
      <c r="A1712" s="31" t="s">
        <v>696</v>
      </c>
      <c r="B1712" s="6" t="s">
        <v>1793</v>
      </c>
      <c r="C1712" s="4">
        <f t="shared" si="163"/>
        <v>8226319.29</v>
      </c>
      <c r="D1712" s="4">
        <f t="shared" si="164"/>
        <v>165859.47</v>
      </c>
      <c r="E1712" s="4">
        <v>310017.69</v>
      </c>
      <c r="F1712" s="4">
        <v>1784365.36</v>
      </c>
      <c r="G1712" s="4"/>
      <c r="H1712" s="4"/>
      <c r="I1712" s="4"/>
      <c r="J1712" s="4"/>
      <c r="K1712" s="4"/>
      <c r="L1712" s="1"/>
      <c r="M1712" s="4"/>
      <c r="N1712" s="5"/>
      <c r="O1712" s="4"/>
      <c r="P1712" s="4"/>
      <c r="Q1712" s="4">
        <v>5966076.7699999996</v>
      </c>
      <c r="R1712" s="4"/>
      <c r="S1712" s="4"/>
    </row>
    <row r="1713" spans="1:19" hidden="1" x14ac:dyDescent="0.25">
      <c r="A1713" s="31" t="s">
        <v>698</v>
      </c>
      <c r="B1713" s="6" t="s">
        <v>1405</v>
      </c>
      <c r="C1713" s="4">
        <f t="shared" si="163"/>
        <v>26670030.960000001</v>
      </c>
      <c r="D1713" s="4">
        <f t="shared" si="164"/>
        <v>558780.76</v>
      </c>
      <c r="E1713" s="4"/>
      <c r="F1713" s="4">
        <v>1996389.82</v>
      </c>
      <c r="G1713" s="4">
        <v>2647909.7199999997</v>
      </c>
      <c r="H1713" s="4"/>
      <c r="I1713" s="4"/>
      <c r="J1713" s="4"/>
      <c r="K1713" s="4"/>
      <c r="L1713" s="1"/>
      <c r="M1713" s="4"/>
      <c r="N1713" s="5" t="s">
        <v>1741</v>
      </c>
      <c r="O1713" s="4">
        <v>6211210.6099999994</v>
      </c>
      <c r="P1713" s="4">
        <v>3656933.9899999998</v>
      </c>
      <c r="Q1713" s="4">
        <v>11598806.060000001</v>
      </c>
      <c r="R1713" s="4"/>
      <c r="S1713" s="4"/>
    </row>
    <row r="1714" spans="1:19" hidden="1" x14ac:dyDescent="0.25">
      <c r="A1714" s="31" t="s">
        <v>700</v>
      </c>
      <c r="B1714" s="6" t="s">
        <v>1406</v>
      </c>
      <c r="C1714" s="4">
        <f t="shared" si="163"/>
        <v>4810107.4000000004</v>
      </c>
      <c r="D1714" s="4">
        <f t="shared" si="164"/>
        <v>100779.62</v>
      </c>
      <c r="E1714" s="4"/>
      <c r="F1714" s="4">
        <v>1036339.86</v>
      </c>
      <c r="G1714" s="4">
        <v>1625655.2</v>
      </c>
      <c r="H1714" s="4">
        <v>958338.69</v>
      </c>
      <c r="I1714" s="4">
        <v>427335.94</v>
      </c>
      <c r="J1714" s="4">
        <v>661658.09</v>
      </c>
      <c r="K1714" s="4"/>
      <c r="L1714" s="1"/>
      <c r="M1714" s="4"/>
      <c r="N1714" s="5"/>
      <c r="O1714" s="4"/>
      <c r="P1714" s="4"/>
      <c r="Q1714" s="4"/>
      <c r="R1714" s="4"/>
      <c r="S1714" s="4"/>
    </row>
    <row r="1715" spans="1:19" hidden="1" x14ac:dyDescent="0.25">
      <c r="A1715" s="31" t="s">
        <v>702</v>
      </c>
      <c r="B1715" s="6" t="s">
        <v>1407</v>
      </c>
      <c r="C1715" s="4">
        <f t="shared" si="163"/>
        <v>5202696.97</v>
      </c>
      <c r="D1715" s="4">
        <f t="shared" si="164"/>
        <v>109005.01</v>
      </c>
      <c r="E1715" s="4"/>
      <c r="F1715" s="4">
        <v>5093691.96</v>
      </c>
      <c r="G1715" s="4"/>
      <c r="H1715" s="4"/>
      <c r="I1715" s="4"/>
      <c r="J1715" s="4"/>
      <c r="K1715" s="4"/>
      <c r="L1715" s="1"/>
      <c r="M1715" s="4"/>
      <c r="N1715" s="5"/>
      <c r="O1715" s="4"/>
      <c r="P1715" s="4"/>
      <c r="Q1715" s="4"/>
      <c r="R1715" s="4"/>
      <c r="S1715" s="4"/>
    </row>
    <row r="1716" spans="1:19" hidden="1" x14ac:dyDescent="0.25">
      <c r="A1716" s="31" t="s">
        <v>704</v>
      </c>
      <c r="B1716" s="6" t="s">
        <v>1408</v>
      </c>
      <c r="C1716" s="4">
        <f t="shared" si="163"/>
        <v>28294615.98</v>
      </c>
      <c r="D1716" s="4">
        <f t="shared" si="164"/>
        <v>592818.47</v>
      </c>
      <c r="E1716" s="4"/>
      <c r="F1716" s="4"/>
      <c r="G1716" s="4"/>
      <c r="H1716" s="4">
        <v>4849505.4000000004</v>
      </c>
      <c r="I1716" s="4">
        <v>2162458.7999999998</v>
      </c>
      <c r="J1716" s="4">
        <v>3348205.09</v>
      </c>
      <c r="K1716" s="4"/>
      <c r="L1716" s="1"/>
      <c r="M1716" s="4"/>
      <c r="N1716" s="5"/>
      <c r="O1716" s="4"/>
      <c r="P1716" s="4"/>
      <c r="Q1716" s="4">
        <v>17341628.219999999</v>
      </c>
      <c r="R1716" s="4"/>
      <c r="S1716" s="4"/>
    </row>
    <row r="1717" spans="1:19" hidden="1" x14ac:dyDescent="0.25">
      <c r="A1717" s="31" t="s">
        <v>706</v>
      </c>
      <c r="B1717" s="6" t="s">
        <v>1400</v>
      </c>
      <c r="C1717" s="4">
        <f t="shared" si="163"/>
        <v>64470835.039999999</v>
      </c>
      <c r="D1717" s="4">
        <f t="shared" si="164"/>
        <v>1350769.41</v>
      </c>
      <c r="E1717" s="4"/>
      <c r="F1717" s="4">
        <v>5145779.6899999995</v>
      </c>
      <c r="G1717" s="4">
        <v>6825099.9500000002</v>
      </c>
      <c r="H1717" s="4">
        <v>4010074.44</v>
      </c>
      <c r="I1717" s="4">
        <v>1684706.4</v>
      </c>
      <c r="J1717" s="4">
        <v>2768666.27</v>
      </c>
      <c r="K1717" s="4"/>
      <c r="L1717" s="1"/>
      <c r="M1717" s="4"/>
      <c r="N1717" s="5" t="s">
        <v>1741</v>
      </c>
      <c r="O1717" s="4">
        <v>14408120.92</v>
      </c>
      <c r="P1717" s="4">
        <v>8482975.459999999</v>
      </c>
      <c r="Q1717" s="4">
        <v>19794642.5</v>
      </c>
      <c r="R1717" s="4"/>
      <c r="S1717" s="4"/>
    </row>
    <row r="1718" spans="1:19" hidden="1" x14ac:dyDescent="0.25">
      <c r="A1718" s="31" t="s">
        <v>708</v>
      </c>
      <c r="B1718" s="6" t="s">
        <v>1402</v>
      </c>
      <c r="C1718" s="4">
        <f t="shared" si="163"/>
        <v>14476479.6</v>
      </c>
      <c r="D1718" s="4">
        <f t="shared" si="164"/>
        <v>303305.92</v>
      </c>
      <c r="E1718" s="4"/>
      <c r="F1718" s="4">
        <v>2433392.48</v>
      </c>
      <c r="G1718" s="4">
        <v>5124990.6900000004</v>
      </c>
      <c r="H1718" s="4">
        <v>3368300.55</v>
      </c>
      <c r="I1718" s="4">
        <v>1321102.8400000001</v>
      </c>
      <c r="J1718" s="4">
        <v>1925387.12</v>
      </c>
      <c r="K1718" s="4"/>
      <c r="L1718" s="1"/>
      <c r="M1718" s="4"/>
      <c r="N1718" s="5"/>
      <c r="O1718" s="4"/>
      <c r="P1718" s="4"/>
      <c r="Q1718" s="4"/>
      <c r="R1718" s="4"/>
      <c r="S1718" s="4"/>
    </row>
    <row r="1719" spans="1:19" hidden="1" x14ac:dyDescent="0.25">
      <c r="A1719" s="31" t="s">
        <v>710</v>
      </c>
      <c r="B1719" s="6" t="s">
        <v>1403</v>
      </c>
      <c r="C1719" s="4">
        <f t="shared" si="163"/>
        <v>13557229.699999999</v>
      </c>
      <c r="D1719" s="4">
        <f t="shared" si="164"/>
        <v>284046.13</v>
      </c>
      <c r="E1719" s="4"/>
      <c r="F1719" s="4">
        <v>4273250.55</v>
      </c>
      <c r="G1719" s="4">
        <v>8999933.0199999996</v>
      </c>
      <c r="H1719" s="4"/>
      <c r="I1719" s="4"/>
      <c r="J1719" s="4"/>
      <c r="K1719" s="4"/>
      <c r="L1719" s="1"/>
      <c r="M1719" s="4"/>
      <c r="N1719" s="5"/>
      <c r="O1719" s="4"/>
      <c r="P1719" s="4"/>
      <c r="Q1719" s="4"/>
      <c r="R1719" s="4"/>
      <c r="S1719" s="4"/>
    </row>
    <row r="1720" spans="1:19" hidden="1" x14ac:dyDescent="0.25">
      <c r="A1720" s="31" t="s">
        <v>712</v>
      </c>
      <c r="B1720" s="6" t="s">
        <v>1404</v>
      </c>
      <c r="C1720" s="4">
        <f t="shared" si="163"/>
        <v>24027515.5</v>
      </c>
      <c r="D1720" s="4">
        <f t="shared" si="164"/>
        <v>503415.74</v>
      </c>
      <c r="E1720" s="4"/>
      <c r="F1720" s="4"/>
      <c r="G1720" s="4">
        <v>2694602.0599999996</v>
      </c>
      <c r="H1720" s="4">
        <v>1583208.29</v>
      </c>
      <c r="I1720" s="4">
        <v>665135.06999999995</v>
      </c>
      <c r="J1720" s="4">
        <v>1093090.78</v>
      </c>
      <c r="K1720" s="4"/>
      <c r="L1720" s="1"/>
      <c r="M1720" s="4"/>
      <c r="N1720" s="5" t="s">
        <v>1741</v>
      </c>
      <c r="O1720" s="4">
        <v>6585117.5</v>
      </c>
      <c r="P1720" s="4"/>
      <c r="Q1720" s="4">
        <v>10902946.060000001</v>
      </c>
      <c r="R1720" s="4"/>
      <c r="S1720" s="4"/>
    </row>
    <row r="1721" spans="1:19" hidden="1" x14ac:dyDescent="0.25">
      <c r="A1721" s="31" t="s">
        <v>714</v>
      </c>
      <c r="B1721" s="6" t="s">
        <v>1409</v>
      </c>
      <c r="C1721" s="4">
        <f t="shared" si="163"/>
        <v>9169330.3200000003</v>
      </c>
      <c r="D1721" s="4">
        <f t="shared" si="164"/>
        <v>192112.47</v>
      </c>
      <c r="E1721" s="4"/>
      <c r="F1721" s="4">
        <v>2414307.3199999998</v>
      </c>
      <c r="G1721" s="4"/>
      <c r="H1721" s="4">
        <v>3341882.88</v>
      </c>
      <c r="I1721" s="4">
        <v>1310741.3899999999</v>
      </c>
      <c r="J1721" s="4">
        <v>1910286.26</v>
      </c>
      <c r="K1721" s="4"/>
      <c r="L1721" s="1"/>
      <c r="M1721" s="4"/>
      <c r="N1721" s="5"/>
      <c r="O1721" s="4"/>
      <c r="P1721" s="4"/>
      <c r="Q1721" s="4"/>
      <c r="R1721" s="4"/>
      <c r="S1721" s="4"/>
    </row>
    <row r="1722" spans="1:19" hidden="1" x14ac:dyDescent="0.25">
      <c r="A1722" s="31" t="s">
        <v>716</v>
      </c>
      <c r="B1722" s="6" t="s">
        <v>1794</v>
      </c>
      <c r="C1722" s="4">
        <f t="shared" si="163"/>
        <v>30505007.91</v>
      </c>
      <c r="D1722" s="4">
        <f t="shared" si="164"/>
        <v>615043.5</v>
      </c>
      <c r="E1722" s="4">
        <v>1149614.02</v>
      </c>
      <c r="F1722" s="4">
        <v>3179880.78</v>
      </c>
      <c r="G1722" s="4"/>
      <c r="H1722" s="4"/>
      <c r="I1722" s="4"/>
      <c r="J1722" s="4"/>
      <c r="K1722" s="4"/>
      <c r="L1722" s="1"/>
      <c r="M1722" s="4"/>
      <c r="N1722" s="5" t="s">
        <v>1741</v>
      </c>
      <c r="O1722" s="4">
        <v>13309627.390000001</v>
      </c>
      <c r="P1722" s="4"/>
      <c r="Q1722" s="4">
        <v>12250842.220000001</v>
      </c>
      <c r="R1722" s="4"/>
      <c r="S1722" s="4"/>
    </row>
    <row r="1723" spans="1:19" hidden="1" x14ac:dyDescent="0.25">
      <c r="A1723" s="31" t="s">
        <v>718</v>
      </c>
      <c r="B1723" s="6" t="s">
        <v>1415</v>
      </c>
      <c r="C1723" s="4">
        <f t="shared" si="163"/>
        <v>19710304.489999998</v>
      </c>
      <c r="D1723" s="4">
        <f t="shared" si="164"/>
        <v>412963.11</v>
      </c>
      <c r="E1723" s="4"/>
      <c r="F1723" s="4">
        <v>2189005</v>
      </c>
      <c r="G1723" s="4">
        <v>3433784.12</v>
      </c>
      <c r="H1723" s="4">
        <v>2024247.33</v>
      </c>
      <c r="I1723" s="4">
        <v>902638.74</v>
      </c>
      <c r="J1723" s="4">
        <v>1397584.83</v>
      </c>
      <c r="K1723" s="4"/>
      <c r="L1723" s="1"/>
      <c r="M1723" s="4"/>
      <c r="N1723" s="5" t="s">
        <v>1741</v>
      </c>
      <c r="O1723" s="4">
        <v>9350081.3599999994</v>
      </c>
      <c r="P1723" s="4"/>
      <c r="Q1723" s="4"/>
      <c r="R1723" s="4"/>
      <c r="S1723" s="4"/>
    </row>
    <row r="1724" spans="1:19" hidden="1" x14ac:dyDescent="0.25">
      <c r="A1724" s="31" t="s">
        <v>720</v>
      </c>
      <c r="B1724" s="6" t="s">
        <v>1412</v>
      </c>
      <c r="C1724" s="4">
        <f t="shared" si="163"/>
        <v>38170697.890000001</v>
      </c>
      <c r="D1724" s="4">
        <f t="shared" si="164"/>
        <v>769599.53</v>
      </c>
      <c r="E1724" s="4">
        <v>1438503.79</v>
      </c>
      <c r="F1724" s="4"/>
      <c r="G1724" s="4"/>
      <c r="H1724" s="4"/>
      <c r="I1724" s="4"/>
      <c r="J1724" s="4"/>
      <c r="K1724" s="4"/>
      <c r="L1724" s="1">
        <v>5</v>
      </c>
      <c r="M1724" s="4">
        <v>20051233.699999999</v>
      </c>
      <c r="N1724" s="5"/>
      <c r="O1724" s="4"/>
      <c r="P1724" s="4"/>
      <c r="Q1724" s="4">
        <v>15911360.869999999</v>
      </c>
      <c r="R1724" s="4"/>
      <c r="S1724" s="4"/>
    </row>
    <row r="1725" spans="1:19" ht="15" hidden="1" customHeight="1" x14ac:dyDescent="0.25">
      <c r="A1725" s="50" t="s">
        <v>2065</v>
      </c>
      <c r="B1725" s="51"/>
      <c r="C1725" s="2">
        <f>SUM(C1606:C1724)</f>
        <v>2990568945.6399994</v>
      </c>
      <c r="D1725" s="2">
        <f>SUM(D1606:D1724)</f>
        <v>62290897.460000008</v>
      </c>
      <c r="E1725" s="2">
        <f t="shared" ref="E1725:S1725" si="165">SUM(E1606:E1724)</f>
        <v>17488473.759599999</v>
      </c>
      <c r="F1725" s="2">
        <f t="shared" si="165"/>
        <v>308331293.32000017</v>
      </c>
      <c r="G1725" s="2">
        <f t="shared" si="165"/>
        <v>554199434.91999984</v>
      </c>
      <c r="H1725" s="2">
        <f t="shared" si="165"/>
        <v>343661374.84000009</v>
      </c>
      <c r="I1725" s="2">
        <f t="shared" si="165"/>
        <v>139507468.38999999</v>
      </c>
      <c r="J1725" s="2">
        <f t="shared" si="165"/>
        <v>221689835.65000004</v>
      </c>
      <c r="K1725" s="2">
        <f t="shared" si="165"/>
        <v>2871485.26</v>
      </c>
      <c r="L1725" s="17">
        <f t="shared" si="165"/>
        <v>5</v>
      </c>
      <c r="M1725" s="2">
        <f t="shared" si="165"/>
        <v>20051233.699999999</v>
      </c>
      <c r="N1725" s="2" t="s">
        <v>1742</v>
      </c>
      <c r="O1725" s="2">
        <f t="shared" si="165"/>
        <v>634066038.72000015</v>
      </c>
      <c r="P1725" s="2">
        <f t="shared" si="165"/>
        <v>110087948.91</v>
      </c>
      <c r="Q1725" s="2">
        <f t="shared" si="165"/>
        <v>557871416.65999997</v>
      </c>
      <c r="R1725" s="2">
        <f t="shared" si="165"/>
        <v>18452044.050000001</v>
      </c>
      <c r="S1725" s="2">
        <f t="shared" si="165"/>
        <v>0</v>
      </c>
    </row>
    <row r="1726" spans="1:19" ht="15" hidden="1" customHeight="1" x14ac:dyDescent="0.25">
      <c r="A1726" s="52" t="s">
        <v>1810</v>
      </c>
      <c r="B1726" s="53"/>
      <c r="C1726" s="54"/>
      <c r="D1726" s="2"/>
      <c r="E1726" s="2"/>
      <c r="F1726" s="2"/>
      <c r="G1726" s="2"/>
      <c r="H1726" s="2"/>
      <c r="I1726" s="2"/>
      <c r="J1726" s="2"/>
      <c r="K1726" s="2"/>
      <c r="L1726" s="17"/>
      <c r="M1726" s="2"/>
      <c r="N1726" s="3"/>
      <c r="O1726" s="2"/>
      <c r="P1726" s="2"/>
      <c r="Q1726" s="2"/>
      <c r="R1726" s="2"/>
      <c r="S1726" s="2"/>
    </row>
    <row r="1727" spans="1:19" hidden="1" x14ac:dyDescent="0.25">
      <c r="A1727" s="31" t="s">
        <v>722</v>
      </c>
      <c r="B1727" s="6" t="s">
        <v>1465</v>
      </c>
      <c r="C1727" s="4">
        <f t="shared" ref="C1727:C1771" si="166">ROUNDUP(SUM(D1727+E1727+F1727+G1727+H1727+I1727+J1727+K1727+M1727+O1727+P1727+Q1727+R1727+S1727),2)</f>
        <v>6467813.2300000004</v>
      </c>
      <c r="D1727" s="4">
        <f t="shared" ref="D1727:D1771" si="167">ROUNDUP(SUM(F1727+G1727+H1727+I1727+J1727+K1727+M1727+O1727+P1727+Q1727+R1727+S1727)*0.0214,2)</f>
        <v>135511.27000000002</v>
      </c>
      <c r="E1727" s="4"/>
      <c r="F1727" s="4">
        <v>3535158.32</v>
      </c>
      <c r="G1727" s="4"/>
      <c r="H1727" s="4"/>
      <c r="I1727" s="4"/>
      <c r="J1727" s="4">
        <v>2797143.64</v>
      </c>
      <c r="K1727" s="4"/>
      <c r="L1727" s="1"/>
      <c r="M1727" s="4"/>
      <c r="N1727" s="5"/>
      <c r="O1727" s="4"/>
      <c r="P1727" s="4"/>
      <c r="Q1727" s="4"/>
      <c r="R1727" s="4"/>
      <c r="S1727" s="4"/>
    </row>
    <row r="1728" spans="1:19" hidden="1" x14ac:dyDescent="0.25">
      <c r="A1728" s="31" t="s">
        <v>724</v>
      </c>
      <c r="B1728" s="6" t="s">
        <v>1475</v>
      </c>
      <c r="C1728" s="4">
        <f t="shared" si="166"/>
        <v>6877403.3600000003</v>
      </c>
      <c r="D1728" s="4">
        <f t="shared" si="167"/>
        <v>144092.85</v>
      </c>
      <c r="E1728" s="4"/>
      <c r="F1728" s="4"/>
      <c r="G1728" s="4">
        <v>3456362.42</v>
      </c>
      <c r="H1728" s="4">
        <v>2280945.5099999998</v>
      </c>
      <c r="I1728" s="4">
        <v>996002.58</v>
      </c>
      <c r="J1728" s="4"/>
      <c r="K1728" s="4"/>
      <c r="L1728" s="1"/>
      <c r="M1728" s="4"/>
      <c r="N1728" s="5"/>
      <c r="O1728" s="4"/>
      <c r="P1728" s="4"/>
      <c r="Q1728" s="4"/>
      <c r="R1728" s="4"/>
      <c r="S1728" s="4"/>
    </row>
    <row r="1729" spans="1:19" hidden="1" x14ac:dyDescent="0.25">
      <c r="A1729" s="31" t="s">
        <v>726</v>
      </c>
      <c r="B1729" s="6" t="s">
        <v>1477</v>
      </c>
      <c r="C1729" s="4">
        <f t="shared" si="166"/>
        <v>1755211.06</v>
      </c>
      <c r="D1729" s="4">
        <f t="shared" si="167"/>
        <v>36774.550000000003</v>
      </c>
      <c r="E1729" s="4"/>
      <c r="F1729" s="4"/>
      <c r="G1729" s="4">
        <v>1718436.51</v>
      </c>
      <c r="H1729" s="4"/>
      <c r="I1729" s="4"/>
      <c r="J1729" s="4"/>
      <c r="K1729" s="4"/>
      <c r="L1729" s="1"/>
      <c r="M1729" s="4"/>
      <c r="N1729" s="5"/>
      <c r="O1729" s="4"/>
      <c r="P1729" s="4"/>
      <c r="Q1729" s="4"/>
      <c r="R1729" s="4"/>
      <c r="S1729" s="4"/>
    </row>
    <row r="1730" spans="1:19" hidden="1" x14ac:dyDescent="0.25">
      <c r="A1730" s="31" t="s">
        <v>728</v>
      </c>
      <c r="B1730" s="6" t="s">
        <v>1479</v>
      </c>
      <c r="C1730" s="4">
        <f t="shared" si="166"/>
        <v>14678165.560000001</v>
      </c>
      <c r="D1730" s="4">
        <f t="shared" si="167"/>
        <v>307531.57</v>
      </c>
      <c r="E1730" s="4"/>
      <c r="F1730" s="4">
        <v>1660426.92</v>
      </c>
      <c r="G1730" s="4">
        <v>6623264.2299999995</v>
      </c>
      <c r="H1730" s="4">
        <v>2176505.86</v>
      </c>
      <c r="I1730" s="4">
        <v>853661.37</v>
      </c>
      <c r="J1730" s="4"/>
      <c r="K1730" s="4"/>
      <c r="L1730" s="1"/>
      <c r="M1730" s="4"/>
      <c r="N1730" s="5"/>
      <c r="O1730" s="4"/>
      <c r="P1730" s="4">
        <v>3056775.61</v>
      </c>
      <c r="Q1730" s="4"/>
      <c r="R1730" s="4"/>
      <c r="S1730" s="4"/>
    </row>
    <row r="1731" spans="1:19" hidden="1" x14ac:dyDescent="0.25">
      <c r="A1731" s="31" t="s">
        <v>730</v>
      </c>
      <c r="B1731" s="6" t="s">
        <v>1481</v>
      </c>
      <c r="C1731" s="4">
        <f t="shared" si="166"/>
        <v>5419549.4299999997</v>
      </c>
      <c r="D1731" s="4">
        <f t="shared" si="167"/>
        <v>113548.43</v>
      </c>
      <c r="E1731" s="4"/>
      <c r="F1731" s="4"/>
      <c r="G1731" s="4">
        <v>2723691.78</v>
      </c>
      <c r="H1731" s="4">
        <v>1797436.66</v>
      </c>
      <c r="I1731" s="4">
        <v>784872.56</v>
      </c>
      <c r="J1731" s="4"/>
      <c r="K1731" s="4"/>
      <c r="L1731" s="1"/>
      <c r="M1731" s="4"/>
      <c r="N1731" s="5"/>
      <c r="O1731" s="4"/>
      <c r="P1731" s="4"/>
      <c r="Q1731" s="4"/>
      <c r="R1731" s="4"/>
      <c r="S1731" s="4"/>
    </row>
    <row r="1732" spans="1:19" hidden="1" x14ac:dyDescent="0.25">
      <c r="A1732" s="31" t="s">
        <v>732</v>
      </c>
      <c r="B1732" s="6" t="s">
        <v>1483</v>
      </c>
      <c r="C1732" s="4">
        <f t="shared" si="166"/>
        <v>5617495.29</v>
      </c>
      <c r="D1732" s="4">
        <f t="shared" si="167"/>
        <v>117695.72</v>
      </c>
      <c r="E1732" s="4"/>
      <c r="F1732" s="4"/>
      <c r="G1732" s="4">
        <v>2823173.02</v>
      </c>
      <c r="H1732" s="4">
        <v>1863086.98</v>
      </c>
      <c r="I1732" s="4">
        <v>813539.57</v>
      </c>
      <c r="J1732" s="4"/>
      <c r="K1732" s="4"/>
      <c r="L1732" s="1"/>
      <c r="M1732" s="4"/>
      <c r="N1732" s="5"/>
      <c r="O1732" s="4"/>
      <c r="P1732" s="4"/>
      <c r="Q1732" s="4"/>
      <c r="R1732" s="4"/>
      <c r="S1732" s="4"/>
    </row>
    <row r="1733" spans="1:19" hidden="1" x14ac:dyDescent="0.25">
      <c r="A1733" s="31" t="s">
        <v>734</v>
      </c>
      <c r="B1733" s="6" t="s">
        <v>1485</v>
      </c>
      <c r="C1733" s="4">
        <f t="shared" si="166"/>
        <v>5709175.4699999997</v>
      </c>
      <c r="D1733" s="4">
        <f t="shared" si="167"/>
        <v>119616.56999999999</v>
      </c>
      <c r="E1733" s="4"/>
      <c r="F1733" s="4"/>
      <c r="G1733" s="4">
        <v>2869248.54</v>
      </c>
      <c r="H1733" s="4">
        <v>1893493.44</v>
      </c>
      <c r="I1733" s="4">
        <v>826816.92</v>
      </c>
      <c r="J1733" s="4"/>
      <c r="K1733" s="4"/>
      <c r="L1733" s="1"/>
      <c r="M1733" s="4"/>
      <c r="N1733" s="5"/>
      <c r="O1733" s="4"/>
      <c r="P1733" s="4"/>
      <c r="Q1733" s="4"/>
      <c r="R1733" s="4"/>
      <c r="S1733" s="4"/>
    </row>
    <row r="1734" spans="1:19" hidden="1" x14ac:dyDescent="0.25">
      <c r="A1734" s="31" t="s">
        <v>736</v>
      </c>
      <c r="B1734" s="6" t="s">
        <v>1471</v>
      </c>
      <c r="C1734" s="4">
        <f t="shared" si="166"/>
        <v>13093488.119999999</v>
      </c>
      <c r="D1734" s="4">
        <f t="shared" si="167"/>
        <v>274329.99</v>
      </c>
      <c r="E1734" s="4"/>
      <c r="F1734" s="4"/>
      <c r="G1734" s="4"/>
      <c r="H1734" s="4"/>
      <c r="I1734" s="4"/>
      <c r="J1734" s="4"/>
      <c r="K1734" s="4"/>
      <c r="L1734" s="1"/>
      <c r="M1734" s="4"/>
      <c r="N1734" s="5" t="s">
        <v>1740</v>
      </c>
      <c r="O1734" s="4">
        <v>12819158.127599999</v>
      </c>
      <c r="P1734" s="4"/>
      <c r="Q1734" s="4"/>
      <c r="R1734" s="4"/>
      <c r="S1734" s="4"/>
    </row>
    <row r="1735" spans="1:19" hidden="1" x14ac:dyDescent="0.25">
      <c r="A1735" s="31" t="s">
        <v>738</v>
      </c>
      <c r="B1735" s="6" t="s">
        <v>1487</v>
      </c>
      <c r="C1735" s="4">
        <f t="shared" si="166"/>
        <v>7782405.1699999999</v>
      </c>
      <c r="D1735" s="4">
        <f t="shared" si="167"/>
        <v>163054.12</v>
      </c>
      <c r="E1735" s="4"/>
      <c r="F1735" s="4"/>
      <c r="G1735" s="4">
        <v>3978758.43</v>
      </c>
      <c r="H1735" s="4">
        <v>2614961.67</v>
      </c>
      <c r="I1735" s="4">
        <v>1025630.95</v>
      </c>
      <c r="J1735" s="4"/>
      <c r="K1735" s="4"/>
      <c r="L1735" s="1"/>
      <c r="M1735" s="4"/>
      <c r="N1735" s="5"/>
      <c r="O1735" s="4"/>
      <c r="P1735" s="4"/>
      <c r="Q1735" s="4"/>
      <c r="R1735" s="4"/>
      <c r="S1735" s="4"/>
    </row>
    <row r="1736" spans="1:19" hidden="1" x14ac:dyDescent="0.25">
      <c r="A1736" s="31" t="s">
        <v>740</v>
      </c>
      <c r="B1736" s="6" t="s">
        <v>1491</v>
      </c>
      <c r="C1736" s="4">
        <f t="shared" si="166"/>
        <v>17743968.289999999</v>
      </c>
      <c r="D1736" s="4">
        <f t="shared" si="167"/>
        <v>371765.15</v>
      </c>
      <c r="E1736" s="4"/>
      <c r="F1736" s="4"/>
      <c r="G1736" s="4">
        <v>8412476.1000000015</v>
      </c>
      <c r="H1736" s="4"/>
      <c r="I1736" s="4"/>
      <c r="J1736" s="4"/>
      <c r="K1736" s="4"/>
      <c r="L1736" s="1"/>
      <c r="M1736" s="4"/>
      <c r="N1736" s="5"/>
      <c r="O1736" s="4"/>
      <c r="P1736" s="4">
        <v>8959727.0399999991</v>
      </c>
      <c r="Q1736" s="4"/>
      <c r="R1736" s="4"/>
      <c r="S1736" s="4"/>
    </row>
    <row r="1737" spans="1:19" hidden="1" x14ac:dyDescent="0.25">
      <c r="A1737" s="31" t="s">
        <v>742</v>
      </c>
      <c r="B1737" s="6" t="s">
        <v>1495</v>
      </c>
      <c r="C1737" s="4">
        <f t="shared" si="166"/>
        <v>13777244.58</v>
      </c>
      <c r="D1737" s="4">
        <f t="shared" si="167"/>
        <v>288655.8</v>
      </c>
      <c r="E1737" s="4"/>
      <c r="F1737" s="4"/>
      <c r="G1737" s="4">
        <v>7043623.0099999998</v>
      </c>
      <c r="H1737" s="4">
        <v>4629284.3600000003</v>
      </c>
      <c r="I1737" s="4">
        <v>1815681.41</v>
      </c>
      <c r="J1737" s="4"/>
      <c r="K1737" s="4"/>
      <c r="L1737" s="1"/>
      <c r="M1737" s="4"/>
      <c r="N1737" s="5"/>
      <c r="O1737" s="4"/>
      <c r="P1737" s="4"/>
      <c r="Q1737" s="4"/>
      <c r="R1737" s="4"/>
      <c r="S1737" s="4"/>
    </row>
    <row r="1738" spans="1:19" hidden="1" x14ac:dyDescent="0.25">
      <c r="A1738" s="31" t="s">
        <v>744</v>
      </c>
      <c r="B1738" s="6" t="s">
        <v>1496</v>
      </c>
      <c r="C1738" s="4">
        <f t="shared" si="166"/>
        <v>7767117.9199999999</v>
      </c>
      <c r="D1738" s="4">
        <f t="shared" si="167"/>
        <v>162733.82</v>
      </c>
      <c r="E1738" s="4"/>
      <c r="F1738" s="4"/>
      <c r="G1738" s="4">
        <v>3903504.44</v>
      </c>
      <c r="H1738" s="4">
        <v>2576026.42</v>
      </c>
      <c r="I1738" s="4">
        <v>1124853.24</v>
      </c>
      <c r="J1738" s="4"/>
      <c r="K1738" s="4"/>
      <c r="L1738" s="1"/>
      <c r="M1738" s="4"/>
      <c r="N1738" s="5"/>
      <c r="O1738" s="4"/>
      <c r="P1738" s="4"/>
      <c r="Q1738" s="4"/>
      <c r="R1738" s="4"/>
      <c r="S1738" s="4"/>
    </row>
    <row r="1739" spans="1:19" hidden="1" x14ac:dyDescent="0.25">
      <c r="A1739" s="31" t="s">
        <v>746</v>
      </c>
      <c r="B1739" s="6" t="s">
        <v>1497</v>
      </c>
      <c r="C1739" s="4">
        <f t="shared" si="166"/>
        <v>6929841.6399999997</v>
      </c>
      <c r="D1739" s="4">
        <f t="shared" si="167"/>
        <v>145191.52000000002</v>
      </c>
      <c r="E1739" s="4"/>
      <c r="F1739" s="4"/>
      <c r="G1739" s="4">
        <v>3482716.2199999997</v>
      </c>
      <c r="H1739" s="4">
        <v>2298337.08</v>
      </c>
      <c r="I1739" s="4">
        <v>1003596.82</v>
      </c>
      <c r="J1739" s="4"/>
      <c r="K1739" s="4"/>
      <c r="L1739" s="1"/>
      <c r="M1739" s="4"/>
      <c r="N1739" s="5"/>
      <c r="O1739" s="4"/>
      <c r="P1739" s="4"/>
      <c r="Q1739" s="4"/>
      <c r="R1739" s="4"/>
      <c r="S1739" s="4"/>
    </row>
    <row r="1740" spans="1:19" hidden="1" x14ac:dyDescent="0.25">
      <c r="A1740" s="31" t="s">
        <v>748</v>
      </c>
      <c r="B1740" s="6" t="s">
        <v>1499</v>
      </c>
      <c r="C1740" s="4">
        <f t="shared" si="166"/>
        <v>8666208.8699999992</v>
      </c>
      <c r="D1740" s="4">
        <f t="shared" si="167"/>
        <v>181571.25</v>
      </c>
      <c r="E1740" s="4"/>
      <c r="F1740" s="4"/>
      <c r="G1740" s="4">
        <v>4355358.7199999997</v>
      </c>
      <c r="H1740" s="4">
        <v>2874217.08</v>
      </c>
      <c r="I1740" s="4">
        <v>1255061.82</v>
      </c>
      <c r="J1740" s="4"/>
      <c r="K1740" s="4"/>
      <c r="L1740" s="1"/>
      <c r="M1740" s="4"/>
      <c r="N1740" s="5"/>
      <c r="O1740" s="4"/>
      <c r="P1740" s="4"/>
      <c r="Q1740" s="4"/>
      <c r="R1740" s="4"/>
      <c r="S1740" s="4"/>
    </row>
    <row r="1741" spans="1:19" hidden="1" x14ac:dyDescent="0.25">
      <c r="A1741" s="31" t="s">
        <v>750</v>
      </c>
      <c r="B1741" s="6" t="s">
        <v>1500</v>
      </c>
      <c r="C1741" s="4">
        <f t="shared" si="166"/>
        <v>8869711.1099999994</v>
      </c>
      <c r="D1741" s="4">
        <f t="shared" si="167"/>
        <v>185834.95</v>
      </c>
      <c r="E1741" s="4"/>
      <c r="F1741" s="4"/>
      <c r="G1741" s="4">
        <v>4457632.42</v>
      </c>
      <c r="H1741" s="4">
        <v>2941710.2199999997</v>
      </c>
      <c r="I1741" s="4">
        <v>1284533.52</v>
      </c>
      <c r="J1741" s="4"/>
      <c r="K1741" s="4"/>
      <c r="L1741" s="1"/>
      <c r="M1741" s="4"/>
      <c r="N1741" s="5"/>
      <c r="O1741" s="4"/>
      <c r="P1741" s="4"/>
      <c r="Q1741" s="4"/>
      <c r="R1741" s="4"/>
      <c r="S1741" s="4"/>
    </row>
    <row r="1742" spans="1:19" hidden="1" x14ac:dyDescent="0.25">
      <c r="A1742" s="31" t="s">
        <v>752</v>
      </c>
      <c r="B1742" s="6" t="s">
        <v>1502</v>
      </c>
      <c r="C1742" s="4">
        <f t="shared" si="166"/>
        <v>7298104.0099999998</v>
      </c>
      <c r="D1742" s="4">
        <f t="shared" si="167"/>
        <v>152907.22</v>
      </c>
      <c r="E1742" s="4"/>
      <c r="F1742" s="4"/>
      <c r="G1742" s="4">
        <v>7145196.79</v>
      </c>
      <c r="H1742" s="4"/>
      <c r="I1742" s="4"/>
      <c r="J1742" s="4"/>
      <c r="K1742" s="4"/>
      <c r="L1742" s="1"/>
      <c r="M1742" s="4"/>
      <c r="N1742" s="5"/>
      <c r="O1742" s="4"/>
      <c r="P1742" s="4"/>
      <c r="Q1742" s="4"/>
      <c r="R1742" s="4"/>
      <c r="S1742" s="4"/>
    </row>
    <row r="1743" spans="1:19" hidden="1" x14ac:dyDescent="0.25">
      <c r="A1743" s="31" t="s">
        <v>754</v>
      </c>
      <c r="B1743" s="6" t="s">
        <v>1504</v>
      </c>
      <c r="C1743" s="4">
        <f t="shared" si="166"/>
        <v>7026036.4000000004</v>
      </c>
      <c r="D1743" s="4">
        <f t="shared" si="167"/>
        <v>147206.96000000002</v>
      </c>
      <c r="E1743" s="4"/>
      <c r="F1743" s="4"/>
      <c r="G1743" s="4">
        <v>3531060.62</v>
      </c>
      <c r="H1743" s="4">
        <v>2330240.84</v>
      </c>
      <c r="I1743" s="4">
        <v>1017527.98</v>
      </c>
      <c r="J1743" s="4"/>
      <c r="K1743" s="4"/>
      <c r="L1743" s="1"/>
      <c r="M1743" s="4"/>
      <c r="N1743" s="5"/>
      <c r="O1743" s="4"/>
      <c r="P1743" s="4"/>
      <c r="Q1743" s="4"/>
      <c r="R1743" s="4"/>
      <c r="S1743" s="4"/>
    </row>
    <row r="1744" spans="1:19" hidden="1" x14ac:dyDescent="0.25">
      <c r="A1744" s="31" t="s">
        <v>756</v>
      </c>
      <c r="B1744" s="6" t="s">
        <v>1527</v>
      </c>
      <c r="C1744" s="4">
        <f t="shared" si="166"/>
        <v>7359370.8799999999</v>
      </c>
      <c r="D1744" s="4">
        <f t="shared" si="167"/>
        <v>154190.86000000002</v>
      </c>
      <c r="E1744" s="4"/>
      <c r="F1744" s="4"/>
      <c r="G1744" s="4">
        <v>2169912.85</v>
      </c>
      <c r="H1744" s="4">
        <v>1431983.21</v>
      </c>
      <c r="I1744" s="4">
        <v>625292.87</v>
      </c>
      <c r="J1744" s="4"/>
      <c r="K1744" s="4"/>
      <c r="L1744" s="1"/>
      <c r="M1744" s="4"/>
      <c r="N1744" s="5"/>
      <c r="O1744" s="4"/>
      <c r="P1744" s="4">
        <v>2977991.09</v>
      </c>
      <c r="Q1744" s="4"/>
      <c r="R1744" s="4"/>
      <c r="S1744" s="4"/>
    </row>
    <row r="1745" spans="1:19" hidden="1" x14ac:dyDescent="0.25">
      <c r="A1745" s="31" t="s">
        <v>758</v>
      </c>
      <c r="B1745" s="6" t="s">
        <v>1535</v>
      </c>
      <c r="C1745" s="4">
        <f t="shared" si="166"/>
        <v>5799149.1900000004</v>
      </c>
      <c r="D1745" s="4">
        <f t="shared" si="167"/>
        <v>121501.65999999999</v>
      </c>
      <c r="E1745" s="4"/>
      <c r="F1745" s="4"/>
      <c r="G1745" s="4">
        <v>1864313.44</v>
      </c>
      <c r="H1745" s="4">
        <v>1230310.04</v>
      </c>
      <c r="I1745" s="4">
        <v>537229.82999999996</v>
      </c>
      <c r="J1745" s="4"/>
      <c r="K1745" s="4"/>
      <c r="L1745" s="1"/>
      <c r="M1745" s="4"/>
      <c r="N1745" s="5"/>
      <c r="O1745" s="4"/>
      <c r="P1745" s="4">
        <v>2045794.22</v>
      </c>
      <c r="Q1745" s="4"/>
      <c r="R1745" s="4"/>
      <c r="S1745" s="4"/>
    </row>
    <row r="1746" spans="1:19" hidden="1" x14ac:dyDescent="0.25">
      <c r="A1746" s="31" t="s">
        <v>760</v>
      </c>
      <c r="B1746" s="6" t="s">
        <v>1537</v>
      </c>
      <c r="C1746" s="4">
        <f t="shared" si="166"/>
        <v>691478.75</v>
      </c>
      <c r="D1746" s="4">
        <f t="shared" si="167"/>
        <v>14487.62</v>
      </c>
      <c r="E1746" s="4"/>
      <c r="F1746" s="4"/>
      <c r="G1746" s="4">
        <v>676991.13</v>
      </c>
      <c r="H1746" s="4"/>
      <c r="I1746" s="4"/>
      <c r="J1746" s="4"/>
      <c r="K1746" s="4"/>
      <c r="L1746" s="1"/>
      <c r="M1746" s="4"/>
      <c r="N1746" s="5"/>
      <c r="O1746" s="4"/>
      <c r="P1746" s="4"/>
      <c r="Q1746" s="4"/>
      <c r="R1746" s="4"/>
      <c r="S1746" s="4"/>
    </row>
    <row r="1747" spans="1:19" hidden="1" x14ac:dyDescent="0.25">
      <c r="A1747" s="31" t="s">
        <v>762</v>
      </c>
      <c r="B1747" s="6" t="s">
        <v>1538</v>
      </c>
      <c r="C1747" s="4">
        <f t="shared" si="166"/>
        <v>5513492.75</v>
      </c>
      <c r="D1747" s="4">
        <f t="shared" si="167"/>
        <v>115516.68999999999</v>
      </c>
      <c r="E1747" s="4"/>
      <c r="F1747" s="4"/>
      <c r="G1747" s="4">
        <v>2334426.7799999998</v>
      </c>
      <c r="H1747" s="4"/>
      <c r="I1747" s="4"/>
      <c r="J1747" s="4"/>
      <c r="K1747" s="4"/>
      <c r="L1747" s="1"/>
      <c r="M1747" s="4"/>
      <c r="N1747" s="5"/>
      <c r="O1747" s="4"/>
      <c r="P1747" s="4">
        <v>3063549.28</v>
      </c>
      <c r="Q1747" s="4"/>
      <c r="R1747" s="4"/>
      <c r="S1747" s="4"/>
    </row>
    <row r="1748" spans="1:19" hidden="1" x14ac:dyDescent="0.25">
      <c r="A1748" s="31" t="s">
        <v>764</v>
      </c>
      <c r="B1748" s="6" t="s">
        <v>1544</v>
      </c>
      <c r="C1748" s="4">
        <f t="shared" si="166"/>
        <v>6957394.8799999999</v>
      </c>
      <c r="D1748" s="4">
        <f t="shared" si="167"/>
        <v>145768.80000000002</v>
      </c>
      <c r="E1748" s="4"/>
      <c r="F1748" s="4"/>
      <c r="G1748" s="4">
        <v>1612119.76</v>
      </c>
      <c r="H1748" s="4">
        <v>1063880.72</v>
      </c>
      <c r="I1748" s="4">
        <v>464556.45</v>
      </c>
      <c r="J1748" s="4"/>
      <c r="K1748" s="4"/>
      <c r="L1748" s="1"/>
      <c r="M1748" s="4"/>
      <c r="N1748" s="5"/>
      <c r="O1748" s="4"/>
      <c r="P1748" s="4">
        <v>3671069.15</v>
      </c>
      <c r="Q1748" s="4"/>
      <c r="R1748" s="4"/>
      <c r="S1748" s="4"/>
    </row>
    <row r="1749" spans="1:19" hidden="1" x14ac:dyDescent="0.25">
      <c r="A1749" s="31" t="s">
        <v>766</v>
      </c>
      <c r="B1749" s="6" t="s">
        <v>1546</v>
      </c>
      <c r="C1749" s="4">
        <f t="shared" si="166"/>
        <v>3103480.91</v>
      </c>
      <c r="D1749" s="4">
        <f t="shared" si="167"/>
        <v>65023</v>
      </c>
      <c r="E1749" s="4"/>
      <c r="F1749" s="4"/>
      <c r="G1749" s="4"/>
      <c r="H1749" s="4"/>
      <c r="I1749" s="4"/>
      <c r="J1749" s="4"/>
      <c r="K1749" s="4"/>
      <c r="L1749" s="1"/>
      <c r="M1749" s="4"/>
      <c r="N1749" s="5"/>
      <c r="O1749" s="4"/>
      <c r="P1749" s="4">
        <v>3038457.9099999997</v>
      </c>
      <c r="Q1749" s="4"/>
      <c r="R1749" s="4"/>
      <c r="S1749" s="4"/>
    </row>
    <row r="1750" spans="1:19" hidden="1" x14ac:dyDescent="0.25">
      <c r="A1750" s="31" t="s">
        <v>767</v>
      </c>
      <c r="B1750" s="6" t="s">
        <v>1548</v>
      </c>
      <c r="C1750" s="4">
        <f t="shared" si="166"/>
        <v>6459708.4500000002</v>
      </c>
      <c r="D1750" s="4">
        <f t="shared" si="167"/>
        <v>135341.46000000002</v>
      </c>
      <c r="E1750" s="4"/>
      <c r="F1750" s="4"/>
      <c r="G1750" s="4">
        <v>1661336.8</v>
      </c>
      <c r="H1750" s="4">
        <v>1096360.3500000001</v>
      </c>
      <c r="I1750" s="4">
        <v>478739.07</v>
      </c>
      <c r="J1750" s="4"/>
      <c r="K1750" s="4"/>
      <c r="L1750" s="1"/>
      <c r="M1750" s="4"/>
      <c r="N1750" s="5"/>
      <c r="O1750" s="4"/>
      <c r="P1750" s="4">
        <v>3087930.7699999996</v>
      </c>
      <c r="Q1750" s="4"/>
      <c r="R1750" s="4"/>
      <c r="S1750" s="4"/>
    </row>
    <row r="1751" spans="1:19" hidden="1" x14ac:dyDescent="0.25">
      <c r="A1751" s="31" t="s">
        <v>769</v>
      </c>
      <c r="B1751" s="6" t="s">
        <v>1542</v>
      </c>
      <c r="C1751" s="4">
        <f t="shared" si="166"/>
        <v>593722.5</v>
      </c>
      <c r="D1751" s="4">
        <f t="shared" si="167"/>
        <v>12439.460000000001</v>
      </c>
      <c r="E1751" s="4"/>
      <c r="F1751" s="4">
        <v>581283.04</v>
      </c>
      <c r="G1751" s="4"/>
      <c r="H1751" s="4"/>
      <c r="I1751" s="4"/>
      <c r="J1751" s="4"/>
      <c r="K1751" s="4"/>
      <c r="L1751" s="1"/>
      <c r="M1751" s="4"/>
      <c r="N1751" s="5"/>
      <c r="O1751" s="4"/>
      <c r="P1751" s="4"/>
      <c r="Q1751" s="4"/>
      <c r="R1751" s="4"/>
      <c r="S1751" s="4"/>
    </row>
    <row r="1752" spans="1:19" hidden="1" x14ac:dyDescent="0.25">
      <c r="A1752" s="31" t="s">
        <v>771</v>
      </c>
      <c r="B1752" s="6" t="s">
        <v>1421</v>
      </c>
      <c r="C1752" s="4">
        <f t="shared" si="166"/>
        <v>5540471.96</v>
      </c>
      <c r="D1752" s="4">
        <f t="shared" si="167"/>
        <v>116081.95</v>
      </c>
      <c r="E1752" s="4"/>
      <c r="F1752" s="4"/>
      <c r="G1752" s="4">
        <v>1446446.47</v>
      </c>
      <c r="H1752" s="4">
        <v>950648.84</v>
      </c>
      <c r="I1752" s="4">
        <v>372860.1</v>
      </c>
      <c r="J1752" s="4"/>
      <c r="K1752" s="4"/>
      <c r="L1752" s="1"/>
      <c r="M1752" s="4"/>
      <c r="N1752" s="5"/>
      <c r="O1752" s="4"/>
      <c r="P1752" s="4">
        <v>2654434.5999999996</v>
      </c>
      <c r="Q1752" s="4"/>
      <c r="R1752" s="4"/>
      <c r="S1752" s="4"/>
    </row>
    <row r="1753" spans="1:19" hidden="1" x14ac:dyDescent="0.25">
      <c r="A1753" s="31" t="s">
        <v>773</v>
      </c>
      <c r="B1753" s="6" t="s">
        <v>1423</v>
      </c>
      <c r="C1753" s="4">
        <f t="shared" si="166"/>
        <v>5326000.74</v>
      </c>
      <c r="D1753" s="4">
        <f t="shared" si="167"/>
        <v>111588.43</v>
      </c>
      <c r="E1753" s="4"/>
      <c r="F1753" s="4"/>
      <c r="G1753" s="4">
        <v>2062577.82</v>
      </c>
      <c r="H1753" s="4"/>
      <c r="I1753" s="4">
        <v>594362.68000000005</v>
      </c>
      <c r="J1753" s="4"/>
      <c r="K1753" s="4"/>
      <c r="L1753" s="1"/>
      <c r="M1753" s="4"/>
      <c r="N1753" s="5"/>
      <c r="O1753" s="4"/>
      <c r="P1753" s="4">
        <v>2557471.8099999996</v>
      </c>
      <c r="Q1753" s="4"/>
      <c r="R1753" s="4"/>
      <c r="S1753" s="4"/>
    </row>
    <row r="1754" spans="1:19" hidden="1" x14ac:dyDescent="0.25">
      <c r="A1754" s="31" t="s">
        <v>775</v>
      </c>
      <c r="B1754" s="6" t="s">
        <v>1425</v>
      </c>
      <c r="C1754" s="4">
        <f t="shared" si="166"/>
        <v>6776476.2999999998</v>
      </c>
      <c r="D1754" s="4">
        <f t="shared" si="167"/>
        <v>141978.26</v>
      </c>
      <c r="E1754" s="4"/>
      <c r="F1754" s="4"/>
      <c r="G1754" s="4">
        <v>2070257.0699999998</v>
      </c>
      <c r="H1754" s="4">
        <v>1366217.72</v>
      </c>
      <c r="I1754" s="4">
        <v>596575.56999999995</v>
      </c>
      <c r="J1754" s="4"/>
      <c r="K1754" s="4"/>
      <c r="L1754" s="1"/>
      <c r="M1754" s="4"/>
      <c r="N1754" s="5"/>
      <c r="O1754" s="4"/>
      <c r="P1754" s="4">
        <v>2601447.6799999997</v>
      </c>
      <c r="Q1754" s="4"/>
      <c r="R1754" s="4"/>
      <c r="S1754" s="4"/>
    </row>
    <row r="1755" spans="1:19" hidden="1" x14ac:dyDescent="0.25">
      <c r="A1755" s="31" t="s">
        <v>777</v>
      </c>
      <c r="B1755" s="6" t="s">
        <v>1429</v>
      </c>
      <c r="C1755" s="4">
        <f t="shared" si="166"/>
        <v>14150591.6</v>
      </c>
      <c r="D1755" s="4">
        <f t="shared" si="167"/>
        <v>296478.04000000004</v>
      </c>
      <c r="E1755" s="4"/>
      <c r="F1755" s="4"/>
      <c r="G1755" s="4">
        <v>4733387.45</v>
      </c>
      <c r="H1755" s="4">
        <v>3123688.3</v>
      </c>
      <c r="I1755" s="4">
        <v>1363996.46</v>
      </c>
      <c r="J1755" s="4"/>
      <c r="K1755" s="4"/>
      <c r="L1755" s="1"/>
      <c r="M1755" s="4"/>
      <c r="N1755" s="5"/>
      <c r="O1755" s="4"/>
      <c r="P1755" s="4">
        <v>4633041.3499999996</v>
      </c>
      <c r="Q1755" s="4"/>
      <c r="R1755" s="4"/>
      <c r="S1755" s="4"/>
    </row>
    <row r="1756" spans="1:19" hidden="1" x14ac:dyDescent="0.25">
      <c r="A1756" s="31" t="s">
        <v>779</v>
      </c>
      <c r="B1756" s="6" t="s">
        <v>1433</v>
      </c>
      <c r="C1756" s="4">
        <f t="shared" si="166"/>
        <v>8873218.3300000001</v>
      </c>
      <c r="D1756" s="4">
        <f t="shared" si="167"/>
        <v>185908.44</v>
      </c>
      <c r="E1756" s="4"/>
      <c r="F1756" s="4"/>
      <c r="G1756" s="4">
        <v>2743742.86</v>
      </c>
      <c r="H1756" s="4">
        <v>1803271.68</v>
      </c>
      <c r="I1756" s="4">
        <v>707272.79</v>
      </c>
      <c r="J1756" s="4"/>
      <c r="K1756" s="4"/>
      <c r="L1756" s="1"/>
      <c r="M1756" s="4"/>
      <c r="N1756" s="5"/>
      <c r="O1756" s="4"/>
      <c r="P1756" s="4">
        <v>3433022.56</v>
      </c>
      <c r="Q1756" s="4"/>
      <c r="R1756" s="4"/>
      <c r="S1756" s="4"/>
    </row>
    <row r="1757" spans="1:19" hidden="1" x14ac:dyDescent="0.25">
      <c r="A1757" s="31" t="s">
        <v>781</v>
      </c>
      <c r="B1757" s="6" t="s">
        <v>1435</v>
      </c>
      <c r="C1757" s="4">
        <f t="shared" si="166"/>
        <v>4099215.79</v>
      </c>
      <c r="D1757" s="4">
        <f t="shared" si="167"/>
        <v>85885.28</v>
      </c>
      <c r="E1757" s="4"/>
      <c r="F1757" s="4"/>
      <c r="G1757" s="4">
        <v>2060134.42</v>
      </c>
      <c r="H1757" s="4">
        <v>1359537.51</v>
      </c>
      <c r="I1757" s="4">
        <v>593658.57999999996</v>
      </c>
      <c r="J1757" s="4"/>
      <c r="K1757" s="4"/>
      <c r="L1757" s="1"/>
      <c r="M1757" s="4"/>
      <c r="N1757" s="5"/>
      <c r="O1757" s="4"/>
      <c r="P1757" s="4"/>
      <c r="Q1757" s="4"/>
      <c r="R1757" s="4"/>
      <c r="S1757" s="4"/>
    </row>
    <row r="1758" spans="1:19" hidden="1" x14ac:dyDescent="0.25">
      <c r="A1758" s="31" t="s">
        <v>783</v>
      </c>
      <c r="B1758" s="6" t="s">
        <v>1437</v>
      </c>
      <c r="C1758" s="4">
        <f t="shared" si="166"/>
        <v>9115875.8100000005</v>
      </c>
      <c r="D1758" s="4">
        <f t="shared" si="167"/>
        <v>190992.51</v>
      </c>
      <c r="E1758" s="4"/>
      <c r="F1758" s="4"/>
      <c r="G1758" s="4">
        <v>2742191.8</v>
      </c>
      <c r="H1758" s="4">
        <v>1809645.32</v>
      </c>
      <c r="I1758" s="4">
        <v>790203.62</v>
      </c>
      <c r="J1758" s="4"/>
      <c r="K1758" s="4"/>
      <c r="L1758" s="1"/>
      <c r="M1758" s="4"/>
      <c r="N1758" s="5"/>
      <c r="O1758" s="4"/>
      <c r="P1758" s="4">
        <v>3582842.5599999996</v>
      </c>
      <c r="Q1758" s="4"/>
      <c r="R1758" s="4"/>
      <c r="S1758" s="4"/>
    </row>
    <row r="1759" spans="1:19" hidden="1" x14ac:dyDescent="0.25">
      <c r="A1759" s="31" t="s">
        <v>785</v>
      </c>
      <c r="B1759" s="6" t="s">
        <v>1439</v>
      </c>
      <c r="C1759" s="4">
        <f t="shared" si="166"/>
        <v>25138164.379999999</v>
      </c>
      <c r="D1759" s="4">
        <f t="shared" si="167"/>
        <v>526685.65</v>
      </c>
      <c r="E1759" s="4"/>
      <c r="F1759" s="4"/>
      <c r="G1759" s="4">
        <v>9363178.9500000011</v>
      </c>
      <c r="H1759" s="4">
        <v>6153767.4299999997</v>
      </c>
      <c r="I1759" s="4">
        <v>2413608.73</v>
      </c>
      <c r="J1759" s="4"/>
      <c r="K1759" s="4"/>
      <c r="L1759" s="1"/>
      <c r="M1759" s="4"/>
      <c r="N1759" s="5"/>
      <c r="O1759" s="4"/>
      <c r="P1759" s="4">
        <v>6680923.6200000001</v>
      </c>
      <c r="Q1759" s="4"/>
      <c r="R1759" s="4"/>
      <c r="S1759" s="4"/>
    </row>
    <row r="1760" spans="1:19" hidden="1" x14ac:dyDescent="0.25">
      <c r="A1760" s="31" t="s">
        <v>787</v>
      </c>
      <c r="B1760" s="6" t="s">
        <v>1447</v>
      </c>
      <c r="C1760" s="4">
        <f t="shared" si="166"/>
        <v>4293780.24</v>
      </c>
      <c r="D1760" s="4">
        <f t="shared" si="167"/>
        <v>89961.72</v>
      </c>
      <c r="E1760" s="4"/>
      <c r="F1760" s="4"/>
      <c r="G1760" s="4"/>
      <c r="H1760" s="4"/>
      <c r="I1760" s="4"/>
      <c r="J1760" s="4"/>
      <c r="K1760" s="4"/>
      <c r="L1760" s="1"/>
      <c r="M1760" s="4"/>
      <c r="N1760" s="5"/>
      <c r="O1760" s="4"/>
      <c r="P1760" s="4">
        <v>4203818.5199999996</v>
      </c>
      <c r="Q1760" s="4"/>
      <c r="R1760" s="4"/>
      <c r="S1760" s="4"/>
    </row>
    <row r="1761" spans="1:19" hidden="1" x14ac:dyDescent="0.25">
      <c r="A1761" s="31" t="s">
        <v>789</v>
      </c>
      <c r="B1761" s="6" t="s">
        <v>1441</v>
      </c>
      <c r="C1761" s="4">
        <f t="shared" si="166"/>
        <v>9006106.4900000002</v>
      </c>
      <c r="D1761" s="4">
        <f t="shared" si="167"/>
        <v>188692.66</v>
      </c>
      <c r="E1761" s="4"/>
      <c r="F1761" s="4"/>
      <c r="G1761" s="4">
        <v>2642536.02</v>
      </c>
      <c r="H1761" s="4">
        <v>1743879.8199999998</v>
      </c>
      <c r="I1761" s="4">
        <v>761486.32</v>
      </c>
      <c r="J1761" s="4"/>
      <c r="K1761" s="4"/>
      <c r="L1761" s="1"/>
      <c r="M1761" s="4"/>
      <c r="N1761" s="5"/>
      <c r="O1761" s="4"/>
      <c r="P1761" s="4">
        <v>3669511.67</v>
      </c>
      <c r="Q1761" s="4"/>
      <c r="R1761" s="4"/>
      <c r="S1761" s="4"/>
    </row>
    <row r="1762" spans="1:19" hidden="1" x14ac:dyDescent="0.25">
      <c r="A1762" s="31" t="s">
        <v>791</v>
      </c>
      <c r="B1762" s="6" t="s">
        <v>1550</v>
      </c>
      <c r="C1762" s="4">
        <f t="shared" si="166"/>
        <v>11103497.630000001</v>
      </c>
      <c r="D1762" s="4">
        <f t="shared" si="167"/>
        <v>232636.43000000002</v>
      </c>
      <c r="E1762" s="4"/>
      <c r="F1762" s="4"/>
      <c r="G1762" s="4">
        <v>3861264.1</v>
      </c>
      <c r="H1762" s="4">
        <v>2537740.7999999998</v>
      </c>
      <c r="I1762" s="4">
        <v>995343.65</v>
      </c>
      <c r="J1762" s="4"/>
      <c r="K1762" s="4"/>
      <c r="L1762" s="1"/>
      <c r="M1762" s="4"/>
      <c r="N1762" s="5"/>
      <c r="O1762" s="4"/>
      <c r="P1762" s="4">
        <v>3476512.65</v>
      </c>
      <c r="Q1762" s="4"/>
      <c r="R1762" s="4"/>
      <c r="S1762" s="4"/>
    </row>
    <row r="1763" spans="1:19" hidden="1" x14ac:dyDescent="0.25">
      <c r="A1763" s="31" t="s">
        <v>793</v>
      </c>
      <c r="B1763" s="6" t="s">
        <v>1570</v>
      </c>
      <c r="C1763" s="4">
        <f t="shared" si="166"/>
        <v>4495544.5999999996</v>
      </c>
      <c r="D1763" s="4">
        <f t="shared" si="167"/>
        <v>94189.01</v>
      </c>
      <c r="E1763" s="4"/>
      <c r="F1763" s="4">
        <v>2457161.5399999996</v>
      </c>
      <c r="G1763" s="4"/>
      <c r="H1763" s="4"/>
      <c r="I1763" s="4"/>
      <c r="J1763" s="4">
        <v>1944194.05</v>
      </c>
      <c r="K1763" s="4"/>
      <c r="L1763" s="1"/>
      <c r="M1763" s="4"/>
      <c r="N1763" s="5"/>
      <c r="O1763" s="4"/>
      <c r="P1763" s="4"/>
      <c r="Q1763" s="4"/>
      <c r="R1763" s="4"/>
      <c r="S1763" s="4"/>
    </row>
    <row r="1764" spans="1:19" hidden="1" x14ac:dyDescent="0.25">
      <c r="A1764" s="31" t="s">
        <v>795</v>
      </c>
      <c r="B1764" s="6" t="s">
        <v>1560</v>
      </c>
      <c r="C1764" s="4">
        <f t="shared" si="166"/>
        <v>4097133.52</v>
      </c>
      <c r="D1764" s="4">
        <f t="shared" si="167"/>
        <v>85841.65</v>
      </c>
      <c r="E1764" s="4"/>
      <c r="F1764" s="4"/>
      <c r="G1764" s="4">
        <v>1229029.7</v>
      </c>
      <c r="H1764" s="4">
        <v>811069.4</v>
      </c>
      <c r="I1764" s="4">
        <v>354163.31</v>
      </c>
      <c r="J1764" s="4"/>
      <c r="K1764" s="4"/>
      <c r="L1764" s="1"/>
      <c r="M1764" s="4"/>
      <c r="N1764" s="5"/>
      <c r="O1764" s="4"/>
      <c r="P1764" s="4">
        <v>1617029.46</v>
      </c>
      <c r="Q1764" s="4"/>
      <c r="R1764" s="4"/>
      <c r="S1764" s="4"/>
    </row>
    <row r="1765" spans="1:19" hidden="1" x14ac:dyDescent="0.25">
      <c r="A1765" s="31" t="s">
        <v>797</v>
      </c>
      <c r="B1765" s="6" t="s">
        <v>1574</v>
      </c>
      <c r="C1765" s="4">
        <f t="shared" si="166"/>
        <v>13086368.630000001</v>
      </c>
      <c r="D1765" s="4">
        <f t="shared" si="167"/>
        <v>274180.82</v>
      </c>
      <c r="E1765" s="4"/>
      <c r="F1765" s="4"/>
      <c r="G1765" s="4">
        <v>3629494.69</v>
      </c>
      <c r="H1765" s="4">
        <v>2395200.1</v>
      </c>
      <c r="I1765" s="4">
        <v>1045893.23</v>
      </c>
      <c r="J1765" s="4"/>
      <c r="K1765" s="4"/>
      <c r="L1765" s="1"/>
      <c r="M1765" s="4"/>
      <c r="N1765" s="5"/>
      <c r="O1765" s="4"/>
      <c r="P1765" s="4">
        <v>5741599.79</v>
      </c>
      <c r="Q1765" s="4"/>
      <c r="R1765" s="4"/>
      <c r="S1765" s="4"/>
    </row>
    <row r="1766" spans="1:19" hidden="1" x14ac:dyDescent="0.25">
      <c r="A1766" s="31" t="s">
        <v>799</v>
      </c>
      <c r="B1766" s="6" t="s">
        <v>1576</v>
      </c>
      <c r="C1766" s="4">
        <f t="shared" si="166"/>
        <v>8962323.9600000009</v>
      </c>
      <c r="D1766" s="4">
        <f t="shared" si="167"/>
        <v>187775.35</v>
      </c>
      <c r="E1766" s="4"/>
      <c r="F1766" s="4"/>
      <c r="G1766" s="4">
        <v>2479351.88</v>
      </c>
      <c r="H1766" s="4">
        <v>1636190.2599999998</v>
      </c>
      <c r="I1766" s="4">
        <v>714462.36</v>
      </c>
      <c r="J1766" s="4"/>
      <c r="K1766" s="4"/>
      <c r="L1766" s="1"/>
      <c r="M1766" s="4"/>
      <c r="N1766" s="5"/>
      <c r="O1766" s="4"/>
      <c r="P1766" s="4">
        <v>3944544.11</v>
      </c>
      <c r="Q1766" s="4"/>
      <c r="R1766" s="4"/>
      <c r="S1766" s="4"/>
    </row>
    <row r="1767" spans="1:19" hidden="1" x14ac:dyDescent="0.25">
      <c r="A1767" s="31" t="s">
        <v>801</v>
      </c>
      <c r="B1767" s="6" t="s">
        <v>1584</v>
      </c>
      <c r="C1767" s="4">
        <f t="shared" si="166"/>
        <v>2559303.66</v>
      </c>
      <c r="D1767" s="4">
        <f t="shared" si="167"/>
        <v>53621.599999999999</v>
      </c>
      <c r="E1767" s="4"/>
      <c r="F1767" s="4">
        <v>497610.47000000003</v>
      </c>
      <c r="G1767" s="4">
        <v>863567.02</v>
      </c>
      <c r="H1767" s="4">
        <v>569890.85</v>
      </c>
      <c r="I1767" s="4">
        <v>248849.77</v>
      </c>
      <c r="J1767" s="4">
        <v>325763.95</v>
      </c>
      <c r="K1767" s="4"/>
      <c r="L1767" s="1"/>
      <c r="M1767" s="4"/>
      <c r="N1767" s="5"/>
      <c r="O1767" s="4"/>
      <c r="P1767" s="4"/>
      <c r="Q1767" s="4"/>
      <c r="R1767" s="4"/>
      <c r="S1767" s="4"/>
    </row>
    <row r="1768" spans="1:19" hidden="1" x14ac:dyDescent="0.25">
      <c r="A1768" s="31" t="s">
        <v>803</v>
      </c>
      <c r="B1768" s="6" t="s">
        <v>1590</v>
      </c>
      <c r="C1768" s="4">
        <f t="shared" si="166"/>
        <v>7467508.6100000003</v>
      </c>
      <c r="D1768" s="4">
        <f t="shared" si="167"/>
        <v>156456.52000000002</v>
      </c>
      <c r="E1768" s="4"/>
      <c r="F1768" s="4"/>
      <c r="G1768" s="4">
        <v>2144780.7399999998</v>
      </c>
      <c r="H1768" s="4">
        <v>1415397.87</v>
      </c>
      <c r="I1768" s="4">
        <v>618050.68000000005</v>
      </c>
      <c r="J1768" s="4"/>
      <c r="K1768" s="4"/>
      <c r="L1768" s="1"/>
      <c r="M1768" s="4"/>
      <c r="N1768" s="5"/>
      <c r="O1768" s="4"/>
      <c r="P1768" s="4">
        <v>3132822.8</v>
      </c>
      <c r="Q1768" s="4"/>
      <c r="R1768" s="4"/>
      <c r="S1768" s="4"/>
    </row>
    <row r="1769" spans="1:19" hidden="1" x14ac:dyDescent="0.25">
      <c r="A1769" s="31" t="s">
        <v>805</v>
      </c>
      <c r="B1769" s="6" t="s">
        <v>1594</v>
      </c>
      <c r="C1769" s="4">
        <f t="shared" si="166"/>
        <v>3498234.07</v>
      </c>
      <c r="D1769" s="4">
        <f t="shared" si="167"/>
        <v>73293.73</v>
      </c>
      <c r="E1769" s="4"/>
      <c r="F1769" s="4"/>
      <c r="G1769" s="4"/>
      <c r="H1769" s="4"/>
      <c r="I1769" s="4"/>
      <c r="J1769" s="4"/>
      <c r="K1769" s="4"/>
      <c r="L1769" s="1"/>
      <c r="M1769" s="4"/>
      <c r="N1769" s="5"/>
      <c r="O1769" s="4"/>
      <c r="P1769" s="4">
        <v>3424940.34</v>
      </c>
      <c r="Q1769" s="4"/>
      <c r="R1769" s="4"/>
      <c r="S1769" s="4"/>
    </row>
    <row r="1770" spans="1:19" hidden="1" x14ac:dyDescent="0.25">
      <c r="A1770" s="31" t="s">
        <v>807</v>
      </c>
      <c r="B1770" s="6" t="s">
        <v>1596</v>
      </c>
      <c r="C1770" s="4">
        <f t="shared" si="166"/>
        <v>3962490.09</v>
      </c>
      <c r="D1770" s="4">
        <f t="shared" si="167"/>
        <v>83020.649999999994</v>
      </c>
      <c r="E1770" s="4"/>
      <c r="F1770" s="4"/>
      <c r="G1770" s="4"/>
      <c r="H1770" s="4"/>
      <c r="I1770" s="4"/>
      <c r="J1770" s="4"/>
      <c r="K1770" s="4"/>
      <c r="L1770" s="1"/>
      <c r="M1770" s="4"/>
      <c r="N1770" s="5"/>
      <c r="O1770" s="4"/>
      <c r="P1770" s="4">
        <v>3879469.44</v>
      </c>
      <c r="Q1770" s="4"/>
      <c r="R1770" s="4"/>
      <c r="S1770" s="4"/>
    </row>
    <row r="1771" spans="1:19" hidden="1" x14ac:dyDescent="0.25">
      <c r="A1771" s="31" t="s">
        <v>809</v>
      </c>
      <c r="B1771" s="6" t="s">
        <v>1457</v>
      </c>
      <c r="C1771" s="4">
        <f t="shared" si="166"/>
        <v>5513313.25</v>
      </c>
      <c r="D1771" s="4">
        <f t="shared" si="167"/>
        <v>115512.93</v>
      </c>
      <c r="E1771" s="4"/>
      <c r="F1771" s="4"/>
      <c r="G1771" s="4">
        <v>2770814.4699999997</v>
      </c>
      <c r="H1771" s="4">
        <v>1828534.18</v>
      </c>
      <c r="I1771" s="4">
        <v>798451.67</v>
      </c>
      <c r="J1771" s="4"/>
      <c r="K1771" s="4"/>
      <c r="L1771" s="1"/>
      <c r="M1771" s="4"/>
      <c r="N1771" s="5"/>
      <c r="O1771" s="4"/>
      <c r="P1771" s="4"/>
      <c r="Q1771" s="4"/>
      <c r="R1771" s="4"/>
      <c r="S1771" s="4"/>
    </row>
    <row r="1772" spans="1:19" ht="15" hidden="1" customHeight="1" x14ac:dyDescent="0.25">
      <c r="A1772" s="50" t="s">
        <v>2066</v>
      </c>
      <c r="B1772" s="51"/>
      <c r="C1772" s="2">
        <f t="shared" ref="C1772:M1772" si="168">SUM(C1727:C1771)</f>
        <v>339022357.47999996</v>
      </c>
      <c r="D1772" s="2">
        <f t="shared" si="168"/>
        <v>7103072.9200000018</v>
      </c>
      <c r="E1772" s="2">
        <f t="shared" si="168"/>
        <v>0</v>
      </c>
      <c r="F1772" s="2">
        <f t="shared" si="168"/>
        <v>8731640.290000001</v>
      </c>
      <c r="G1772" s="2">
        <f t="shared" si="168"/>
        <v>123686359.46999995</v>
      </c>
      <c r="H1772" s="2">
        <f t="shared" si="168"/>
        <v>64603460.519999988</v>
      </c>
      <c r="I1772" s="2">
        <f t="shared" si="168"/>
        <v>27876836.479999997</v>
      </c>
      <c r="J1772" s="2">
        <f t="shared" si="168"/>
        <v>5067101.6400000006</v>
      </c>
      <c r="K1772" s="2">
        <f t="shared" si="168"/>
        <v>0</v>
      </c>
      <c r="L1772" s="17">
        <f t="shared" si="168"/>
        <v>0</v>
      </c>
      <c r="M1772" s="2">
        <f t="shared" si="168"/>
        <v>0</v>
      </c>
      <c r="N1772" s="2" t="s">
        <v>1742</v>
      </c>
      <c r="O1772" s="2">
        <f>SUM(O1727:O1771)</f>
        <v>12819158.127599999</v>
      </c>
      <c r="P1772" s="2">
        <f>SUM(P1727:P1771)</f>
        <v>89134728.030000001</v>
      </c>
      <c r="Q1772" s="2">
        <f>SUM(Q1727:Q1771)</f>
        <v>0</v>
      </c>
      <c r="R1772" s="2">
        <f>SUM(R1727:R1771)</f>
        <v>0</v>
      </c>
      <c r="S1772" s="2">
        <f>SUM(S1727:S1771)</f>
        <v>0</v>
      </c>
    </row>
    <row r="1773" spans="1:19" hidden="1" x14ac:dyDescent="0.25">
      <c r="A1773" s="52" t="s">
        <v>2027</v>
      </c>
      <c r="B1773" s="53"/>
      <c r="C1773" s="54"/>
      <c r="D1773" s="2"/>
      <c r="E1773" s="2"/>
      <c r="F1773" s="2"/>
      <c r="G1773" s="2"/>
      <c r="H1773" s="2"/>
      <c r="I1773" s="2"/>
      <c r="J1773" s="2"/>
      <c r="K1773" s="2"/>
      <c r="L1773" s="17"/>
      <c r="M1773" s="2"/>
      <c r="N1773" s="3"/>
      <c r="O1773" s="2"/>
      <c r="P1773" s="2"/>
      <c r="Q1773" s="2"/>
      <c r="R1773" s="2"/>
      <c r="S1773" s="2"/>
    </row>
    <row r="1774" spans="1:19" hidden="1" x14ac:dyDescent="0.25">
      <c r="A1774" s="31" t="s">
        <v>810</v>
      </c>
      <c r="B1774" s="6" t="s">
        <v>1617</v>
      </c>
      <c r="C1774" s="4">
        <f>ROUNDUP(SUM(D1774+E1774+F1774+G1774+H1774+I1774+J1774+K1774+M1774+O1774+P1774+Q1774+R1774+S1774),2)</f>
        <v>7601505.4800000004</v>
      </c>
      <c r="D1774" s="4">
        <f>ROUNDUP(SUM(F1774+G1774+H1774+I1774+J1774+K1774+M1774+O1774+P1774+Q1774+R1774+S1774)*0.0214,2)</f>
        <v>159263.97</v>
      </c>
      <c r="E1774" s="4"/>
      <c r="F1774" s="4">
        <v>3442241.51</v>
      </c>
      <c r="G1774" s="4">
        <v>2497500</v>
      </c>
      <c r="H1774" s="4"/>
      <c r="I1774" s="4"/>
      <c r="J1774" s="4"/>
      <c r="K1774" s="4"/>
      <c r="L1774" s="1"/>
      <c r="M1774" s="4"/>
      <c r="N1774" s="5"/>
      <c r="O1774" s="4"/>
      <c r="P1774" s="4">
        <v>1502500</v>
      </c>
      <c r="Q1774" s="4"/>
      <c r="R1774" s="4"/>
      <c r="S1774" s="4"/>
    </row>
    <row r="1775" spans="1:19" ht="15" hidden="1" customHeight="1" x14ac:dyDescent="0.25">
      <c r="A1775" s="50" t="s">
        <v>2068</v>
      </c>
      <c r="B1775" s="51"/>
      <c r="C1775" s="2">
        <f t="shared" ref="C1775:M1775" si="169">SUM(C1774:C1774)</f>
        <v>7601505.4800000004</v>
      </c>
      <c r="D1775" s="2">
        <f t="shared" si="169"/>
        <v>159263.97</v>
      </c>
      <c r="E1775" s="2">
        <f t="shared" si="169"/>
        <v>0</v>
      </c>
      <c r="F1775" s="2">
        <f t="shared" si="169"/>
        <v>3442241.51</v>
      </c>
      <c r="G1775" s="2">
        <f t="shared" si="169"/>
        <v>2497500</v>
      </c>
      <c r="H1775" s="2">
        <f t="shared" si="169"/>
        <v>0</v>
      </c>
      <c r="I1775" s="2">
        <f t="shared" si="169"/>
        <v>0</v>
      </c>
      <c r="J1775" s="2">
        <f t="shared" si="169"/>
        <v>0</v>
      </c>
      <c r="K1775" s="2">
        <f t="shared" si="169"/>
        <v>0</v>
      </c>
      <c r="L1775" s="17">
        <f t="shared" si="169"/>
        <v>0</v>
      </c>
      <c r="M1775" s="2">
        <f t="shared" si="169"/>
        <v>0</v>
      </c>
      <c r="N1775" s="2" t="s">
        <v>1742</v>
      </c>
      <c r="O1775" s="2">
        <f>SUM(O1774:O1774)</f>
        <v>0</v>
      </c>
      <c r="P1775" s="2">
        <f>SUM(P1774:P1774)</f>
        <v>1502500</v>
      </c>
      <c r="Q1775" s="2">
        <f>SUM(Q1774:Q1774)</f>
        <v>0</v>
      </c>
      <c r="R1775" s="2">
        <f>SUM(R1774:R1774)</f>
        <v>0</v>
      </c>
      <c r="S1775" s="2">
        <f>SUM(S1774:S1774)</f>
        <v>0</v>
      </c>
    </row>
    <row r="1776" spans="1:19" ht="15" hidden="1" customHeight="1" x14ac:dyDescent="0.25">
      <c r="A1776" s="52" t="s">
        <v>2028</v>
      </c>
      <c r="B1776" s="53"/>
      <c r="C1776" s="54"/>
      <c r="D1776" s="2"/>
      <c r="E1776" s="2"/>
      <c r="F1776" s="2"/>
      <c r="G1776" s="2"/>
      <c r="H1776" s="2"/>
      <c r="I1776" s="2"/>
      <c r="J1776" s="2"/>
      <c r="K1776" s="2"/>
      <c r="L1776" s="17"/>
      <c r="M1776" s="2"/>
      <c r="N1776" s="3"/>
      <c r="O1776" s="2"/>
      <c r="P1776" s="2"/>
      <c r="Q1776" s="2"/>
      <c r="R1776" s="2"/>
      <c r="S1776" s="2"/>
    </row>
    <row r="1777" spans="1:19" ht="23.25" hidden="1" customHeight="1" x14ac:dyDescent="0.25">
      <c r="A1777" s="31" t="s">
        <v>812</v>
      </c>
      <c r="B1777" s="6" t="s">
        <v>1795</v>
      </c>
      <c r="C1777" s="4">
        <f t="shared" ref="C1777:C1821" si="170">ROUNDUP(SUM(D1777+E1777+F1777+G1777+H1777+I1777+J1777+K1777+M1777+O1777+P1777+Q1777+R1777+S1777),2)</f>
        <v>58403297.07</v>
      </c>
      <c r="D1777" s="4">
        <f t="shared" ref="D1777:D1821" si="171">ROUNDUP(SUM(F1777+G1777+H1777+I1777+J1777+K1777+M1777+O1777+P1777+Q1777+R1777+S1777)*0.0214,2)</f>
        <v>1177530.21</v>
      </c>
      <c r="E1777" s="4">
        <v>2200991.0399999996</v>
      </c>
      <c r="F1777" s="4"/>
      <c r="G1777" s="4">
        <v>22228612.970000003</v>
      </c>
      <c r="H1777" s="4">
        <v>14669253.029999999</v>
      </c>
      <c r="I1777" s="4">
        <v>6405507.5999999996</v>
      </c>
      <c r="J1777" s="4"/>
      <c r="K1777" s="4"/>
      <c r="L1777" s="1"/>
      <c r="M1777" s="4"/>
      <c r="N1777" s="5"/>
      <c r="O1777" s="4"/>
      <c r="P1777" s="4">
        <v>11721402.220000001</v>
      </c>
      <c r="Q1777" s="4"/>
      <c r="R1777" s="4"/>
      <c r="S1777" s="4"/>
    </row>
    <row r="1778" spans="1:19" hidden="1" x14ac:dyDescent="0.25">
      <c r="A1778" s="31" t="s">
        <v>814</v>
      </c>
      <c r="B1778" s="6" t="s">
        <v>1653</v>
      </c>
      <c r="C1778" s="4">
        <f t="shared" si="170"/>
        <v>9431252.2799999993</v>
      </c>
      <c r="D1778" s="4">
        <f t="shared" si="171"/>
        <v>197600.16</v>
      </c>
      <c r="E1778" s="4"/>
      <c r="F1778" s="4"/>
      <c r="G1778" s="23">
        <v>4739845.01</v>
      </c>
      <c r="H1778" s="23">
        <v>3127949.81</v>
      </c>
      <c r="I1778" s="23">
        <v>1365857.3</v>
      </c>
      <c r="J1778" s="4"/>
      <c r="K1778" s="4"/>
      <c r="L1778" s="1"/>
      <c r="M1778" s="4"/>
      <c r="N1778" s="5"/>
      <c r="O1778" s="4"/>
      <c r="P1778" s="4"/>
      <c r="Q1778" s="4"/>
      <c r="R1778" s="4"/>
      <c r="S1778" s="4"/>
    </row>
    <row r="1779" spans="1:19" hidden="1" x14ac:dyDescent="0.25">
      <c r="A1779" s="31" t="s">
        <v>816</v>
      </c>
      <c r="B1779" s="6" t="s">
        <v>1655</v>
      </c>
      <c r="C1779" s="4">
        <f t="shared" si="170"/>
        <v>2510787.0299999998</v>
      </c>
      <c r="D1779" s="4">
        <f t="shared" si="171"/>
        <v>52605.1</v>
      </c>
      <c r="E1779" s="4"/>
      <c r="F1779" s="4"/>
      <c r="G1779" s="4">
        <v>1261841.06</v>
      </c>
      <c r="H1779" s="4">
        <v>832722.48</v>
      </c>
      <c r="I1779" s="4">
        <v>363618.39</v>
      </c>
      <c r="J1779" s="4"/>
      <c r="K1779" s="4"/>
      <c r="L1779" s="1"/>
      <c r="M1779" s="4"/>
      <c r="N1779" s="5"/>
      <c r="O1779" s="4"/>
      <c r="P1779" s="4"/>
      <c r="Q1779" s="4"/>
      <c r="R1779" s="4"/>
      <c r="S1779" s="4"/>
    </row>
    <row r="1780" spans="1:19" hidden="1" x14ac:dyDescent="0.25">
      <c r="A1780" s="31" t="s">
        <v>818</v>
      </c>
      <c r="B1780" s="6" t="s">
        <v>1657</v>
      </c>
      <c r="C1780" s="4">
        <f t="shared" si="170"/>
        <v>12971247.76</v>
      </c>
      <c r="D1780" s="4">
        <f t="shared" si="171"/>
        <v>271768.85000000003</v>
      </c>
      <c r="E1780" s="4"/>
      <c r="F1780" s="4"/>
      <c r="G1780" s="4">
        <v>6481181.4900000002</v>
      </c>
      <c r="H1780" s="4">
        <v>0</v>
      </c>
      <c r="I1780" s="4">
        <v>1670697.13</v>
      </c>
      <c r="J1780" s="4"/>
      <c r="K1780" s="4"/>
      <c r="L1780" s="1"/>
      <c r="M1780" s="4"/>
      <c r="N1780" s="5"/>
      <c r="O1780" s="4"/>
      <c r="P1780" s="4">
        <v>4547600.29</v>
      </c>
      <c r="Q1780" s="4"/>
      <c r="R1780" s="4"/>
      <c r="S1780" s="4"/>
    </row>
    <row r="1781" spans="1:19" hidden="1" x14ac:dyDescent="0.25">
      <c r="A1781" s="31" t="s">
        <v>820</v>
      </c>
      <c r="B1781" s="6" t="s">
        <v>1812</v>
      </c>
      <c r="C1781" s="4">
        <f t="shared" si="170"/>
        <v>7515636.04</v>
      </c>
      <c r="D1781" s="4">
        <f t="shared" si="171"/>
        <v>157464.87</v>
      </c>
      <c r="E1781" s="4"/>
      <c r="F1781" s="4"/>
      <c r="G1781" s="4"/>
      <c r="H1781" s="4"/>
      <c r="I1781" s="4"/>
      <c r="J1781" s="4"/>
      <c r="K1781" s="4"/>
      <c r="L1781" s="1"/>
      <c r="M1781" s="4"/>
      <c r="N1781" s="5"/>
      <c r="O1781" s="4"/>
      <c r="P1781" s="4">
        <v>7358171.1699999999</v>
      </c>
      <c r="Q1781" s="4"/>
      <c r="R1781" s="4"/>
      <c r="S1781" s="4"/>
    </row>
    <row r="1782" spans="1:19" hidden="1" x14ac:dyDescent="0.25">
      <c r="A1782" s="31" t="s">
        <v>822</v>
      </c>
      <c r="B1782" s="6" t="s">
        <v>1658</v>
      </c>
      <c r="C1782" s="4">
        <f t="shared" si="170"/>
        <v>2275335.65</v>
      </c>
      <c r="D1782" s="4">
        <f t="shared" si="171"/>
        <v>47672.01</v>
      </c>
      <c r="E1782" s="4"/>
      <c r="F1782" s="4"/>
      <c r="G1782" s="4">
        <v>1143510.74</v>
      </c>
      <c r="H1782" s="4">
        <v>754633.16</v>
      </c>
      <c r="I1782" s="4">
        <v>329519.74</v>
      </c>
      <c r="J1782" s="4"/>
      <c r="K1782" s="4"/>
      <c r="L1782" s="1"/>
      <c r="M1782" s="4"/>
      <c r="N1782" s="5"/>
      <c r="O1782" s="4"/>
      <c r="P1782" s="4"/>
      <c r="Q1782" s="4"/>
      <c r="R1782" s="4"/>
      <c r="S1782" s="4"/>
    </row>
    <row r="1783" spans="1:19" hidden="1" x14ac:dyDescent="0.25">
      <c r="A1783" s="31" t="s">
        <v>824</v>
      </c>
      <c r="B1783" s="6" t="s">
        <v>1659</v>
      </c>
      <c r="C1783" s="4">
        <f t="shared" si="170"/>
        <v>5847390.3099999996</v>
      </c>
      <c r="D1783" s="4">
        <f t="shared" si="171"/>
        <v>122512.39</v>
      </c>
      <c r="E1783" s="4"/>
      <c r="F1783" s="4"/>
      <c r="G1783" s="4">
        <v>2938710.8899999997</v>
      </c>
      <c r="H1783" s="4">
        <v>1939333.49</v>
      </c>
      <c r="I1783" s="4">
        <v>846833.54</v>
      </c>
      <c r="J1783" s="4"/>
      <c r="K1783" s="4"/>
      <c r="L1783" s="1"/>
      <c r="M1783" s="4"/>
      <c r="N1783" s="5"/>
      <c r="O1783" s="4"/>
      <c r="P1783" s="4"/>
      <c r="Q1783" s="4"/>
      <c r="R1783" s="4"/>
      <c r="S1783" s="4"/>
    </row>
    <row r="1784" spans="1:19" hidden="1" x14ac:dyDescent="0.25">
      <c r="A1784" s="31" t="s">
        <v>826</v>
      </c>
      <c r="B1784" s="6" t="s">
        <v>1660</v>
      </c>
      <c r="C1784" s="4">
        <f t="shared" si="170"/>
        <v>8838856.1799999997</v>
      </c>
      <c r="D1784" s="4">
        <f t="shared" si="171"/>
        <v>185188.49000000002</v>
      </c>
      <c r="E1784" s="4"/>
      <c r="F1784" s="4">
        <v>1718556.27</v>
      </c>
      <c r="G1784" s="4">
        <v>2982430.28</v>
      </c>
      <c r="H1784" s="4">
        <v>1968185.08</v>
      </c>
      <c r="I1784" s="4">
        <v>859431.94000000006</v>
      </c>
      <c r="J1784" s="4">
        <v>1125064.1200000001</v>
      </c>
      <c r="K1784" s="4"/>
      <c r="L1784" s="1"/>
      <c r="M1784" s="4"/>
      <c r="N1784" s="5"/>
      <c r="O1784" s="4"/>
      <c r="P1784" s="4"/>
      <c r="Q1784" s="4"/>
      <c r="R1784" s="4"/>
      <c r="S1784" s="4"/>
    </row>
    <row r="1785" spans="1:19" hidden="1" x14ac:dyDescent="0.25">
      <c r="A1785" s="31" t="s">
        <v>828</v>
      </c>
      <c r="B1785" s="6" t="s">
        <v>1662</v>
      </c>
      <c r="C1785" s="4">
        <f t="shared" si="170"/>
        <v>8457149.0700000003</v>
      </c>
      <c r="D1785" s="4">
        <f t="shared" si="171"/>
        <v>177191.11000000002</v>
      </c>
      <c r="E1785" s="4"/>
      <c r="F1785" s="4">
        <v>2953380.46</v>
      </c>
      <c r="G1785" s="4"/>
      <c r="H1785" s="4"/>
      <c r="I1785" s="4"/>
      <c r="J1785" s="4"/>
      <c r="K1785" s="4"/>
      <c r="L1785" s="1"/>
      <c r="M1785" s="4"/>
      <c r="N1785" s="5"/>
      <c r="O1785" s="4"/>
      <c r="P1785" s="4">
        <v>5326577.5</v>
      </c>
      <c r="Q1785" s="4"/>
      <c r="R1785" s="4"/>
      <c r="S1785" s="4"/>
    </row>
    <row r="1786" spans="1:19" hidden="1" x14ac:dyDescent="0.25">
      <c r="A1786" s="31" t="s">
        <v>830</v>
      </c>
      <c r="B1786" s="6" t="s">
        <v>1663</v>
      </c>
      <c r="C1786" s="4">
        <f t="shared" si="170"/>
        <v>3503861.01</v>
      </c>
      <c r="D1786" s="4">
        <f t="shared" si="171"/>
        <v>73411.62</v>
      </c>
      <c r="E1786" s="4"/>
      <c r="F1786" s="4">
        <v>2073209.32</v>
      </c>
      <c r="G1786" s="4"/>
      <c r="H1786" s="4"/>
      <c r="I1786" s="4"/>
      <c r="J1786" s="4">
        <v>1357240.07</v>
      </c>
      <c r="K1786" s="4"/>
      <c r="L1786" s="1"/>
      <c r="M1786" s="4"/>
      <c r="N1786" s="5"/>
      <c r="O1786" s="4"/>
      <c r="P1786" s="4"/>
      <c r="Q1786" s="4"/>
      <c r="R1786" s="4"/>
      <c r="S1786" s="4"/>
    </row>
    <row r="1787" spans="1:19" hidden="1" x14ac:dyDescent="0.25">
      <c r="A1787" s="31" t="s">
        <v>832</v>
      </c>
      <c r="B1787" s="6" t="s">
        <v>1664</v>
      </c>
      <c r="C1787" s="4">
        <f t="shared" si="170"/>
        <v>19466269.289999999</v>
      </c>
      <c r="D1787" s="4">
        <f t="shared" si="171"/>
        <v>407850.17</v>
      </c>
      <c r="E1787" s="4"/>
      <c r="F1787" s="4"/>
      <c r="G1787" s="4">
        <v>7675292.21</v>
      </c>
      <c r="H1787" s="4">
        <v>5065129.51</v>
      </c>
      <c r="I1787" s="4">
        <v>2211750.35</v>
      </c>
      <c r="J1787" s="4"/>
      <c r="K1787" s="4"/>
      <c r="L1787" s="1"/>
      <c r="M1787" s="4"/>
      <c r="N1787" s="5"/>
      <c r="O1787" s="4"/>
      <c r="P1787" s="4">
        <v>4106247.05</v>
      </c>
      <c r="Q1787" s="4"/>
      <c r="R1787" s="4"/>
      <c r="S1787" s="4"/>
    </row>
    <row r="1788" spans="1:19" hidden="1" x14ac:dyDescent="0.25">
      <c r="A1788" s="31" t="s">
        <v>834</v>
      </c>
      <c r="B1788" s="6" t="s">
        <v>1665</v>
      </c>
      <c r="C1788" s="4">
        <f t="shared" si="170"/>
        <v>25236589.82</v>
      </c>
      <c r="D1788" s="4">
        <f t="shared" si="171"/>
        <v>528747.82000000007</v>
      </c>
      <c r="E1788" s="4"/>
      <c r="F1788" s="4"/>
      <c r="G1788" s="4">
        <v>10546582.73</v>
      </c>
      <c r="H1788" s="4">
        <v>6959970.5099999998</v>
      </c>
      <c r="I1788" s="4">
        <v>3039155.7</v>
      </c>
      <c r="J1788" s="4"/>
      <c r="K1788" s="4"/>
      <c r="L1788" s="1"/>
      <c r="M1788" s="4"/>
      <c r="N1788" s="5"/>
      <c r="O1788" s="4"/>
      <c r="P1788" s="4">
        <v>4162133.0599999996</v>
      </c>
      <c r="Q1788" s="4"/>
      <c r="R1788" s="4"/>
      <c r="S1788" s="4"/>
    </row>
    <row r="1789" spans="1:19" hidden="1" x14ac:dyDescent="0.25">
      <c r="A1789" s="31" t="s">
        <v>836</v>
      </c>
      <c r="B1789" s="6" t="s">
        <v>1666</v>
      </c>
      <c r="C1789" s="4">
        <f t="shared" si="170"/>
        <v>29871955.579999998</v>
      </c>
      <c r="D1789" s="4">
        <f t="shared" si="171"/>
        <v>625866.32000000007</v>
      </c>
      <c r="E1789" s="4"/>
      <c r="F1789" s="4"/>
      <c r="G1789" s="4">
        <v>11734074.65</v>
      </c>
      <c r="H1789" s="4">
        <v>7743628.0099999998</v>
      </c>
      <c r="I1789" s="4">
        <v>3381349.27</v>
      </c>
      <c r="J1789" s="4"/>
      <c r="K1789" s="4"/>
      <c r="L1789" s="1"/>
      <c r="M1789" s="4"/>
      <c r="N1789" s="5"/>
      <c r="O1789" s="4"/>
      <c r="P1789" s="4">
        <v>6387037.3300000001</v>
      </c>
      <c r="Q1789" s="4"/>
      <c r="R1789" s="4"/>
      <c r="S1789" s="4"/>
    </row>
    <row r="1790" spans="1:19" hidden="1" x14ac:dyDescent="0.25">
      <c r="A1790" s="31" t="s">
        <v>838</v>
      </c>
      <c r="B1790" s="6" t="s">
        <v>1669</v>
      </c>
      <c r="C1790" s="4">
        <f t="shared" si="170"/>
        <v>11156057.49</v>
      </c>
      <c r="D1790" s="4">
        <f t="shared" si="171"/>
        <v>233737.65000000002</v>
      </c>
      <c r="E1790" s="4"/>
      <c r="F1790" s="4"/>
      <c r="G1790" s="4">
        <v>5703539.8300000001</v>
      </c>
      <c r="H1790" s="4">
        <v>3748540.73</v>
      </c>
      <c r="I1790" s="4">
        <v>1470239.28</v>
      </c>
      <c r="J1790" s="4"/>
      <c r="K1790" s="4"/>
      <c r="L1790" s="1"/>
      <c r="M1790" s="4"/>
      <c r="N1790" s="5"/>
      <c r="O1790" s="4"/>
      <c r="P1790" s="4"/>
      <c r="Q1790" s="4"/>
      <c r="R1790" s="4"/>
      <c r="S1790" s="4"/>
    </row>
    <row r="1791" spans="1:19" hidden="1" x14ac:dyDescent="0.25">
      <c r="A1791" s="31" t="s">
        <v>840</v>
      </c>
      <c r="B1791" s="6" t="s">
        <v>1670</v>
      </c>
      <c r="C1791" s="4">
        <f t="shared" si="170"/>
        <v>8990953.3399999999</v>
      </c>
      <c r="D1791" s="4">
        <f t="shared" si="171"/>
        <v>188375.18000000002</v>
      </c>
      <c r="E1791" s="4"/>
      <c r="F1791" s="4"/>
      <c r="G1791" s="4">
        <v>1745862.09</v>
      </c>
      <c r="H1791" s="4">
        <v>1029201.76</v>
      </c>
      <c r="I1791" s="4">
        <v>458934.72</v>
      </c>
      <c r="J1791" s="4"/>
      <c r="K1791" s="4"/>
      <c r="L1791" s="1"/>
      <c r="M1791" s="4"/>
      <c r="N1791" s="5"/>
      <c r="O1791" s="4"/>
      <c r="P1791" s="4">
        <v>5568579.5899999999</v>
      </c>
      <c r="Q1791" s="4"/>
      <c r="R1791" s="4"/>
      <c r="S1791" s="4"/>
    </row>
    <row r="1792" spans="1:19" hidden="1" x14ac:dyDescent="0.25">
      <c r="A1792" s="31" t="s">
        <v>842</v>
      </c>
      <c r="B1792" s="6" t="s">
        <v>1671</v>
      </c>
      <c r="C1792" s="4">
        <f t="shared" si="170"/>
        <v>7632298.4199999999</v>
      </c>
      <c r="D1792" s="4">
        <f t="shared" si="171"/>
        <v>159909.14000000001</v>
      </c>
      <c r="E1792" s="4"/>
      <c r="F1792" s="4"/>
      <c r="G1792" s="4">
        <v>2660686.9899999998</v>
      </c>
      <c r="H1792" s="4">
        <v>1755858.12</v>
      </c>
      <c r="I1792" s="4">
        <v>766716.79</v>
      </c>
      <c r="J1792" s="4"/>
      <c r="K1792" s="4"/>
      <c r="L1792" s="1"/>
      <c r="M1792" s="4"/>
      <c r="N1792" s="5"/>
      <c r="O1792" s="4"/>
      <c r="P1792" s="4">
        <v>2289127.38</v>
      </c>
      <c r="Q1792" s="4"/>
      <c r="R1792" s="4"/>
      <c r="S1792" s="4"/>
    </row>
    <row r="1793" spans="1:19" hidden="1" x14ac:dyDescent="0.25">
      <c r="A1793" s="31" t="s">
        <v>844</v>
      </c>
      <c r="B1793" s="6" t="s">
        <v>1672</v>
      </c>
      <c r="C1793" s="4">
        <f t="shared" si="170"/>
        <v>6076243.5199999996</v>
      </c>
      <c r="D1793" s="4">
        <f t="shared" si="171"/>
        <v>127307.23999999999</v>
      </c>
      <c r="E1793" s="4"/>
      <c r="F1793" s="4"/>
      <c r="G1793" s="4">
        <v>3053725.17</v>
      </c>
      <c r="H1793" s="4">
        <v>2015234.48</v>
      </c>
      <c r="I1793" s="4">
        <v>879976.63</v>
      </c>
      <c r="J1793" s="4"/>
      <c r="K1793" s="4"/>
      <c r="L1793" s="1"/>
      <c r="M1793" s="4"/>
      <c r="N1793" s="5"/>
      <c r="O1793" s="4"/>
      <c r="P1793" s="4"/>
      <c r="Q1793" s="4"/>
      <c r="R1793" s="4"/>
      <c r="S1793" s="4"/>
    </row>
    <row r="1794" spans="1:19" hidden="1" x14ac:dyDescent="0.25">
      <c r="A1794" s="31" t="s">
        <v>846</v>
      </c>
      <c r="B1794" s="6" t="s">
        <v>1673</v>
      </c>
      <c r="C1794" s="4">
        <f t="shared" si="170"/>
        <v>42803805.82</v>
      </c>
      <c r="D1794" s="4">
        <f t="shared" si="171"/>
        <v>896809.72</v>
      </c>
      <c r="E1794" s="4"/>
      <c r="F1794" s="4"/>
      <c r="G1794" s="4">
        <v>26082027.720000003</v>
      </c>
      <c r="H1794" s="4">
        <v>8606111.9700000007</v>
      </c>
      <c r="I1794" s="4">
        <v>3757963.38</v>
      </c>
      <c r="J1794" s="4"/>
      <c r="K1794" s="4"/>
      <c r="L1794" s="1"/>
      <c r="M1794" s="4"/>
      <c r="N1794" s="5"/>
      <c r="O1794" s="4"/>
      <c r="P1794" s="4">
        <v>0</v>
      </c>
      <c r="Q1794" s="4"/>
      <c r="R1794" s="4"/>
      <c r="S1794" s="4">
        <v>3460893.03</v>
      </c>
    </row>
    <row r="1795" spans="1:19" hidden="1" x14ac:dyDescent="0.25">
      <c r="A1795" s="31" t="s">
        <v>848</v>
      </c>
      <c r="B1795" s="6" t="s">
        <v>1674</v>
      </c>
      <c r="C1795" s="4">
        <f t="shared" si="170"/>
        <v>9484120.1799999997</v>
      </c>
      <c r="D1795" s="4">
        <f t="shared" si="171"/>
        <v>198707.83000000002</v>
      </c>
      <c r="E1795" s="4"/>
      <c r="F1795" s="4"/>
      <c r="G1795" s="4">
        <v>3646423.96</v>
      </c>
      <c r="H1795" s="4">
        <v>2406372.17</v>
      </c>
      <c r="I1795" s="4">
        <v>1050771.6499999999</v>
      </c>
      <c r="J1795" s="4"/>
      <c r="K1795" s="4"/>
      <c r="L1795" s="1"/>
      <c r="M1795" s="4"/>
      <c r="N1795" s="5"/>
      <c r="O1795" s="4"/>
      <c r="P1795" s="4">
        <v>2181844.5699999998</v>
      </c>
      <c r="Q1795" s="4"/>
      <c r="R1795" s="4"/>
      <c r="S1795" s="4"/>
    </row>
    <row r="1796" spans="1:19" hidden="1" x14ac:dyDescent="0.25">
      <c r="A1796" s="31" t="s">
        <v>850</v>
      </c>
      <c r="B1796" s="6" t="s">
        <v>1675</v>
      </c>
      <c r="C1796" s="4">
        <f t="shared" si="170"/>
        <v>34463531.259999998</v>
      </c>
      <c r="D1796" s="4">
        <f t="shared" si="171"/>
        <v>722067.33</v>
      </c>
      <c r="E1796" s="4"/>
      <c r="F1796" s="4"/>
      <c r="G1796" s="4">
        <v>12637608.689999999</v>
      </c>
      <c r="H1796" s="4">
        <v>8339894.1600000001</v>
      </c>
      <c r="I1796" s="4">
        <v>3641716.13</v>
      </c>
      <c r="J1796" s="4"/>
      <c r="K1796" s="4"/>
      <c r="L1796" s="1"/>
      <c r="M1796" s="4"/>
      <c r="N1796" s="5"/>
      <c r="O1796" s="4"/>
      <c r="P1796" s="4">
        <v>9122244.9499999993</v>
      </c>
      <c r="Q1796" s="4"/>
      <c r="R1796" s="4"/>
      <c r="S1796" s="4"/>
    </row>
    <row r="1797" spans="1:19" hidden="1" x14ac:dyDescent="0.25">
      <c r="A1797" s="31" t="s">
        <v>852</v>
      </c>
      <c r="B1797" s="6" t="s">
        <v>1676</v>
      </c>
      <c r="C1797" s="4">
        <f t="shared" si="170"/>
        <v>11397097.800000001</v>
      </c>
      <c r="D1797" s="4">
        <f t="shared" si="171"/>
        <v>238787.84</v>
      </c>
      <c r="E1797" s="4"/>
      <c r="F1797" s="4"/>
      <c r="G1797" s="4">
        <v>5727815.9400000004</v>
      </c>
      <c r="H1797" s="4">
        <v>3779938.11</v>
      </c>
      <c r="I1797" s="4">
        <v>1650555.91</v>
      </c>
      <c r="J1797" s="4"/>
      <c r="K1797" s="4"/>
      <c r="L1797" s="1"/>
      <c r="M1797" s="4"/>
      <c r="N1797" s="5"/>
      <c r="O1797" s="4"/>
      <c r="P1797" s="4"/>
      <c r="Q1797" s="4"/>
      <c r="R1797" s="4"/>
      <c r="S1797" s="4"/>
    </row>
    <row r="1798" spans="1:19" hidden="1" x14ac:dyDescent="0.25">
      <c r="A1798" s="31" t="s">
        <v>854</v>
      </c>
      <c r="B1798" s="6" t="s">
        <v>1679</v>
      </c>
      <c r="C1798" s="4">
        <f t="shared" si="170"/>
        <v>4003548.23</v>
      </c>
      <c r="D1798" s="4">
        <f t="shared" si="171"/>
        <v>83880.89</v>
      </c>
      <c r="E1798" s="4"/>
      <c r="F1798" s="4"/>
      <c r="G1798" s="4">
        <v>2046815.98</v>
      </c>
      <c r="H1798" s="4">
        <v>1345230.03</v>
      </c>
      <c r="I1798" s="4">
        <v>527621.32999999996</v>
      </c>
      <c r="J1798" s="4"/>
      <c r="K1798" s="4"/>
      <c r="L1798" s="1"/>
      <c r="M1798" s="4"/>
      <c r="N1798" s="5"/>
      <c r="O1798" s="4"/>
      <c r="P1798" s="4"/>
      <c r="Q1798" s="4"/>
      <c r="R1798" s="4"/>
      <c r="S1798" s="4"/>
    </row>
    <row r="1799" spans="1:19" hidden="1" x14ac:dyDescent="0.25">
      <c r="A1799" s="31" t="s">
        <v>856</v>
      </c>
      <c r="B1799" s="6" t="s">
        <v>1680</v>
      </c>
      <c r="C1799" s="4">
        <f t="shared" si="170"/>
        <v>4195063.24</v>
      </c>
      <c r="D1799" s="4">
        <f t="shared" si="171"/>
        <v>87893.439999999988</v>
      </c>
      <c r="E1799" s="4"/>
      <c r="F1799" s="4"/>
      <c r="G1799" s="4">
        <v>2108304.2799999998</v>
      </c>
      <c r="H1799" s="4">
        <v>1391326.08</v>
      </c>
      <c r="I1799" s="4">
        <v>607539.43999999994</v>
      </c>
      <c r="J1799" s="4"/>
      <c r="K1799" s="4"/>
      <c r="L1799" s="1"/>
      <c r="M1799" s="4"/>
      <c r="N1799" s="5"/>
      <c r="O1799" s="4"/>
      <c r="P1799" s="4"/>
      <c r="Q1799" s="4"/>
      <c r="R1799" s="4"/>
      <c r="S1799" s="4"/>
    </row>
    <row r="1800" spans="1:19" hidden="1" x14ac:dyDescent="0.25">
      <c r="A1800" s="31" t="s">
        <v>858</v>
      </c>
      <c r="B1800" s="6" t="s">
        <v>1681</v>
      </c>
      <c r="C1800" s="4">
        <f t="shared" si="170"/>
        <v>4861828.26</v>
      </c>
      <c r="D1800" s="4">
        <f t="shared" si="171"/>
        <v>101863.26</v>
      </c>
      <c r="E1800" s="4"/>
      <c r="F1800" s="4"/>
      <c r="G1800" s="4">
        <v>2443399</v>
      </c>
      <c r="H1800" s="4">
        <v>1612464</v>
      </c>
      <c r="I1800" s="4">
        <v>704102</v>
      </c>
      <c r="J1800" s="4"/>
      <c r="K1800" s="4"/>
      <c r="L1800" s="1"/>
      <c r="M1800" s="4"/>
      <c r="N1800" s="5"/>
      <c r="O1800" s="4"/>
      <c r="P1800" s="4"/>
      <c r="Q1800" s="4"/>
      <c r="R1800" s="4"/>
      <c r="S1800" s="4"/>
    </row>
    <row r="1801" spans="1:19" hidden="1" x14ac:dyDescent="0.25">
      <c r="A1801" s="31" t="s">
        <v>860</v>
      </c>
      <c r="B1801" s="6" t="s">
        <v>1685</v>
      </c>
      <c r="C1801" s="4">
        <f t="shared" si="170"/>
        <v>10638312.539999999</v>
      </c>
      <c r="D1801" s="4">
        <f t="shared" si="171"/>
        <v>222890.05000000002</v>
      </c>
      <c r="E1801" s="4"/>
      <c r="F1801" s="4"/>
      <c r="G1801" s="4">
        <v>4211891.92</v>
      </c>
      <c r="H1801" s="4">
        <v>2768184.12</v>
      </c>
      <c r="I1801" s="4">
        <v>1085727.31</v>
      </c>
      <c r="J1801" s="4"/>
      <c r="K1801" s="4"/>
      <c r="L1801" s="1"/>
      <c r="M1801" s="4"/>
      <c r="N1801" s="5"/>
      <c r="O1801" s="4"/>
      <c r="P1801" s="4">
        <v>2349619.14</v>
      </c>
      <c r="Q1801" s="4"/>
      <c r="R1801" s="4"/>
      <c r="S1801" s="4"/>
    </row>
    <row r="1802" spans="1:19" hidden="1" x14ac:dyDescent="0.25">
      <c r="A1802" s="31" t="s">
        <v>862</v>
      </c>
      <c r="B1802" s="6" t="s">
        <v>1684</v>
      </c>
      <c r="C1802" s="4">
        <f t="shared" si="170"/>
        <v>12334805.57</v>
      </c>
      <c r="D1802" s="4">
        <f t="shared" si="171"/>
        <v>258434.35</v>
      </c>
      <c r="E1802" s="4"/>
      <c r="F1802" s="4"/>
      <c r="G1802" s="4">
        <v>6199077.7999999998</v>
      </c>
      <c r="H1802" s="4">
        <v>4090936.3499999996</v>
      </c>
      <c r="I1802" s="4">
        <v>1786357.07</v>
      </c>
      <c r="J1802" s="4"/>
      <c r="K1802" s="4"/>
      <c r="L1802" s="1"/>
      <c r="M1802" s="4"/>
      <c r="N1802" s="5"/>
      <c r="O1802" s="4"/>
      <c r="P1802" s="4"/>
      <c r="Q1802" s="4"/>
      <c r="R1802" s="4"/>
      <c r="S1802" s="4"/>
    </row>
    <row r="1803" spans="1:19" hidden="1" x14ac:dyDescent="0.25">
      <c r="A1803" s="31" t="s">
        <v>864</v>
      </c>
      <c r="B1803" s="6" t="s">
        <v>1686</v>
      </c>
      <c r="C1803" s="4">
        <f t="shared" si="170"/>
        <v>5791132.0099999998</v>
      </c>
      <c r="D1803" s="4">
        <f t="shared" si="171"/>
        <v>121333.68999999999</v>
      </c>
      <c r="E1803" s="4"/>
      <c r="F1803" s="4"/>
      <c r="G1803" s="4">
        <v>2910437.27</v>
      </c>
      <c r="H1803" s="4">
        <v>1920674.98</v>
      </c>
      <c r="I1803" s="4">
        <v>838686.07</v>
      </c>
      <c r="J1803" s="4"/>
      <c r="K1803" s="4"/>
      <c r="L1803" s="1"/>
      <c r="M1803" s="4"/>
      <c r="N1803" s="5"/>
      <c r="O1803" s="4"/>
      <c r="P1803" s="4"/>
      <c r="Q1803" s="4"/>
      <c r="R1803" s="4"/>
      <c r="S1803" s="4"/>
    </row>
    <row r="1804" spans="1:19" hidden="1" x14ac:dyDescent="0.25">
      <c r="A1804" s="31" t="s">
        <v>866</v>
      </c>
      <c r="B1804" s="6" t="s">
        <v>1687</v>
      </c>
      <c r="C1804" s="4">
        <f t="shared" si="170"/>
        <v>409066.64</v>
      </c>
      <c r="D1804" s="4">
        <f t="shared" si="171"/>
        <v>8570.6200000000008</v>
      </c>
      <c r="E1804" s="4"/>
      <c r="F1804" s="4"/>
      <c r="G1804" s="4"/>
      <c r="H1804" s="4"/>
      <c r="I1804" s="4"/>
      <c r="J1804" s="4"/>
      <c r="K1804" s="4">
        <v>400496.02</v>
      </c>
      <c r="L1804" s="1"/>
      <c r="M1804" s="4"/>
      <c r="N1804" s="5"/>
      <c r="O1804" s="4"/>
      <c r="P1804" s="4"/>
      <c r="Q1804" s="4"/>
      <c r="R1804" s="4"/>
      <c r="S1804" s="4"/>
    </row>
    <row r="1805" spans="1:19" hidden="1" x14ac:dyDescent="0.25">
      <c r="A1805" s="31" t="s">
        <v>868</v>
      </c>
      <c r="B1805" s="6" t="s">
        <v>1689</v>
      </c>
      <c r="C1805" s="4">
        <f t="shared" si="170"/>
        <v>10365938.77</v>
      </c>
      <c r="D1805" s="4">
        <f t="shared" si="171"/>
        <v>217183.37</v>
      </c>
      <c r="E1805" s="4"/>
      <c r="F1805" s="4"/>
      <c r="G1805" s="4">
        <v>5209588.47</v>
      </c>
      <c r="H1805" s="4">
        <v>3437946.0199999996</v>
      </c>
      <c r="I1805" s="4">
        <v>1501220.91</v>
      </c>
      <c r="J1805" s="4"/>
      <c r="K1805" s="4"/>
      <c r="L1805" s="1"/>
      <c r="M1805" s="4"/>
      <c r="N1805" s="5"/>
      <c r="O1805" s="4"/>
      <c r="P1805" s="4"/>
      <c r="Q1805" s="4"/>
      <c r="R1805" s="4"/>
      <c r="S1805" s="4"/>
    </row>
    <row r="1806" spans="1:19" hidden="1" x14ac:dyDescent="0.25">
      <c r="A1806" s="31" t="s">
        <v>870</v>
      </c>
      <c r="B1806" s="6" t="s">
        <v>1688</v>
      </c>
      <c r="C1806" s="4">
        <f t="shared" si="170"/>
        <v>21822316.129999999</v>
      </c>
      <c r="D1806" s="4">
        <f t="shared" si="171"/>
        <v>457213.21</v>
      </c>
      <c r="E1806" s="4"/>
      <c r="F1806" s="4"/>
      <c r="G1806" s="4">
        <v>10967196.42</v>
      </c>
      <c r="H1806" s="4">
        <v>7237544.6699999999</v>
      </c>
      <c r="I1806" s="4">
        <v>3160361.83</v>
      </c>
      <c r="J1806" s="4"/>
      <c r="K1806" s="4"/>
      <c r="L1806" s="1"/>
      <c r="M1806" s="4"/>
      <c r="N1806" s="5"/>
      <c r="O1806" s="4"/>
      <c r="P1806" s="4"/>
      <c r="Q1806" s="4"/>
      <c r="R1806" s="4"/>
      <c r="S1806" s="4"/>
    </row>
    <row r="1807" spans="1:19" hidden="1" x14ac:dyDescent="0.25">
      <c r="A1807" s="31" t="s">
        <v>872</v>
      </c>
      <c r="B1807" s="6" t="s">
        <v>1690</v>
      </c>
      <c r="C1807" s="4">
        <f t="shared" si="170"/>
        <v>2655303.0099999998</v>
      </c>
      <c r="D1807" s="4">
        <f t="shared" si="171"/>
        <v>55632.94</v>
      </c>
      <c r="E1807" s="4"/>
      <c r="F1807" s="4">
        <v>574343.85</v>
      </c>
      <c r="G1807" s="4">
        <v>996732.27</v>
      </c>
      <c r="H1807" s="4">
        <v>0</v>
      </c>
      <c r="I1807" s="4">
        <v>287223.33</v>
      </c>
      <c r="J1807" s="4">
        <v>375997.97000000003</v>
      </c>
      <c r="K1807" s="4">
        <v>365372.65</v>
      </c>
      <c r="L1807" s="1"/>
      <c r="M1807" s="4"/>
      <c r="N1807" s="5"/>
      <c r="O1807" s="4"/>
      <c r="P1807" s="4"/>
      <c r="Q1807" s="4"/>
      <c r="R1807" s="4"/>
      <c r="S1807" s="4"/>
    </row>
    <row r="1808" spans="1:19" hidden="1" x14ac:dyDescent="0.25">
      <c r="A1808" s="31" t="s">
        <v>874</v>
      </c>
      <c r="B1808" s="6" t="s">
        <v>1691</v>
      </c>
      <c r="C1808" s="4">
        <f t="shared" si="170"/>
        <v>12986699.83</v>
      </c>
      <c r="D1808" s="4">
        <f t="shared" si="171"/>
        <v>272092.60000000003</v>
      </c>
      <c r="E1808" s="4"/>
      <c r="F1808" s="4"/>
      <c r="G1808" s="4">
        <v>4161036.6</v>
      </c>
      <c r="H1808" s="4">
        <v>2734760.45</v>
      </c>
      <c r="I1808" s="4">
        <v>1072618</v>
      </c>
      <c r="J1808" s="4"/>
      <c r="K1808" s="4"/>
      <c r="L1808" s="1"/>
      <c r="M1808" s="4"/>
      <c r="N1808" s="5"/>
      <c r="O1808" s="4"/>
      <c r="P1808" s="4">
        <v>4746192.18</v>
      </c>
      <c r="Q1808" s="4"/>
      <c r="R1808" s="4"/>
      <c r="S1808" s="4"/>
    </row>
    <row r="1809" spans="1:19" hidden="1" x14ac:dyDescent="0.25">
      <c r="A1809" s="31" t="s">
        <v>876</v>
      </c>
      <c r="B1809" s="6" t="s">
        <v>1692</v>
      </c>
      <c r="C1809" s="4">
        <f t="shared" si="170"/>
        <v>7907069.1200000001</v>
      </c>
      <c r="D1809" s="4">
        <f t="shared" si="171"/>
        <v>165666.03</v>
      </c>
      <c r="E1809" s="4"/>
      <c r="F1809" s="4"/>
      <c r="G1809" s="4">
        <v>3973839.42</v>
      </c>
      <c r="H1809" s="4">
        <v>2622442.3499999996</v>
      </c>
      <c r="I1809" s="4">
        <v>1145121.32</v>
      </c>
      <c r="J1809" s="4"/>
      <c r="K1809" s="4"/>
      <c r="L1809" s="1"/>
      <c r="M1809" s="4"/>
      <c r="N1809" s="5"/>
      <c r="O1809" s="4"/>
      <c r="P1809" s="4"/>
      <c r="Q1809" s="4"/>
      <c r="R1809" s="4"/>
      <c r="S1809" s="4"/>
    </row>
    <row r="1810" spans="1:19" hidden="1" x14ac:dyDescent="0.25">
      <c r="A1810" s="31" t="s">
        <v>1768</v>
      </c>
      <c r="B1810" s="6" t="s">
        <v>1693</v>
      </c>
      <c r="C1810" s="4">
        <f t="shared" si="170"/>
        <v>6606877.3399999999</v>
      </c>
      <c r="D1810" s="4">
        <f t="shared" si="171"/>
        <v>138424.89000000001</v>
      </c>
      <c r="E1810" s="4"/>
      <c r="F1810" s="4"/>
      <c r="G1810" s="4">
        <v>3320404.7199999997</v>
      </c>
      <c r="H1810" s="4">
        <v>2191223.4</v>
      </c>
      <c r="I1810" s="4">
        <v>956824.33</v>
      </c>
      <c r="J1810" s="4"/>
      <c r="K1810" s="4"/>
      <c r="L1810" s="1"/>
      <c r="M1810" s="4"/>
      <c r="N1810" s="5"/>
      <c r="O1810" s="4"/>
      <c r="P1810" s="4"/>
      <c r="Q1810" s="4"/>
      <c r="R1810" s="4"/>
      <c r="S1810" s="4"/>
    </row>
    <row r="1811" spans="1:19" hidden="1" x14ac:dyDescent="0.25">
      <c r="A1811" s="31" t="s">
        <v>1769</v>
      </c>
      <c r="B1811" s="6" t="s">
        <v>1694</v>
      </c>
      <c r="C1811" s="4">
        <f t="shared" si="170"/>
        <v>13007662.949999999</v>
      </c>
      <c r="D1811" s="4">
        <f t="shared" si="171"/>
        <v>272531.81</v>
      </c>
      <c r="E1811" s="4"/>
      <c r="F1811" s="4"/>
      <c r="G1811" s="4">
        <v>4744731.8099999996</v>
      </c>
      <c r="H1811" s="4">
        <v>3131174.74</v>
      </c>
      <c r="I1811" s="4">
        <v>1367265.5</v>
      </c>
      <c r="J1811" s="4"/>
      <c r="K1811" s="4"/>
      <c r="L1811" s="1"/>
      <c r="M1811" s="4"/>
      <c r="N1811" s="5"/>
      <c r="O1811" s="4"/>
      <c r="P1811" s="4">
        <v>3491959.09</v>
      </c>
      <c r="Q1811" s="4"/>
      <c r="R1811" s="4"/>
      <c r="S1811" s="4"/>
    </row>
    <row r="1812" spans="1:19" hidden="1" x14ac:dyDescent="0.25">
      <c r="A1812" s="31" t="s">
        <v>1770</v>
      </c>
      <c r="B1812" s="6" t="s">
        <v>1695</v>
      </c>
      <c r="C1812" s="4">
        <f t="shared" si="170"/>
        <v>10803245.949999999</v>
      </c>
      <c r="D1812" s="4">
        <f t="shared" si="171"/>
        <v>226345.67</v>
      </c>
      <c r="E1812" s="4"/>
      <c r="F1812" s="4"/>
      <c r="G1812" s="4"/>
      <c r="H1812" s="4">
        <v>2771019.3899999997</v>
      </c>
      <c r="I1812" s="4">
        <v>1209999.29</v>
      </c>
      <c r="J1812" s="4"/>
      <c r="K1812" s="4"/>
      <c r="L1812" s="1"/>
      <c r="M1812" s="4"/>
      <c r="N1812" s="5"/>
      <c r="O1812" s="4"/>
      <c r="P1812" s="4"/>
      <c r="Q1812" s="4">
        <v>6595881.5999999996</v>
      </c>
      <c r="R1812" s="4"/>
      <c r="S1812" s="4"/>
    </row>
    <row r="1813" spans="1:19" hidden="1" x14ac:dyDescent="0.25">
      <c r="A1813" s="31" t="s">
        <v>1771</v>
      </c>
      <c r="B1813" s="6" t="s">
        <v>1696</v>
      </c>
      <c r="C1813" s="4">
        <f t="shared" si="170"/>
        <v>6149731.1299999999</v>
      </c>
      <c r="D1813" s="4">
        <f t="shared" si="171"/>
        <v>128846.93</v>
      </c>
      <c r="E1813" s="4"/>
      <c r="F1813" s="4"/>
      <c r="G1813" s="4">
        <v>6020884.2000000002</v>
      </c>
      <c r="H1813" s="4"/>
      <c r="I1813" s="4"/>
      <c r="J1813" s="4"/>
      <c r="K1813" s="4"/>
      <c r="L1813" s="1"/>
      <c r="M1813" s="4"/>
      <c r="N1813" s="5"/>
      <c r="O1813" s="4"/>
      <c r="P1813" s="4"/>
      <c r="Q1813" s="4"/>
      <c r="R1813" s="4"/>
      <c r="S1813" s="4"/>
    </row>
    <row r="1814" spans="1:19" hidden="1" x14ac:dyDescent="0.25">
      <c r="A1814" s="31" t="s">
        <v>1772</v>
      </c>
      <c r="B1814" s="6" t="s">
        <v>1698</v>
      </c>
      <c r="C1814" s="4">
        <f t="shared" si="170"/>
        <v>5733484.6100000003</v>
      </c>
      <c r="D1814" s="4">
        <f t="shared" si="171"/>
        <v>120125.87999999999</v>
      </c>
      <c r="E1814" s="4"/>
      <c r="F1814" s="4"/>
      <c r="G1814" s="4">
        <v>2881465.5399999996</v>
      </c>
      <c r="H1814" s="4">
        <v>1901555.76</v>
      </c>
      <c r="I1814" s="4">
        <v>830337.43</v>
      </c>
      <c r="J1814" s="4"/>
      <c r="K1814" s="4"/>
      <c r="L1814" s="1"/>
      <c r="M1814" s="4"/>
      <c r="N1814" s="5"/>
      <c r="O1814" s="4"/>
      <c r="P1814" s="4"/>
      <c r="Q1814" s="4"/>
      <c r="R1814" s="4"/>
      <c r="S1814" s="4"/>
    </row>
    <row r="1815" spans="1:19" hidden="1" x14ac:dyDescent="0.25">
      <c r="A1815" s="31" t="s">
        <v>1773</v>
      </c>
      <c r="B1815" s="6" t="s">
        <v>1699</v>
      </c>
      <c r="C1815" s="4">
        <f t="shared" si="170"/>
        <v>2243843.56</v>
      </c>
      <c r="D1815" s="4">
        <f t="shared" si="171"/>
        <v>47012.200000000004</v>
      </c>
      <c r="E1815" s="4"/>
      <c r="F1815" s="4"/>
      <c r="G1815" s="4"/>
      <c r="H1815" s="4"/>
      <c r="I1815" s="4"/>
      <c r="J1815" s="4"/>
      <c r="K1815" s="4">
        <v>2196831.36</v>
      </c>
      <c r="L1815" s="1"/>
      <c r="M1815" s="4"/>
      <c r="N1815" s="5"/>
      <c r="O1815" s="4"/>
      <c r="P1815" s="4"/>
      <c r="Q1815" s="4"/>
      <c r="R1815" s="4"/>
      <c r="S1815" s="4"/>
    </row>
    <row r="1816" spans="1:19" hidden="1" x14ac:dyDescent="0.25">
      <c r="A1816" s="31" t="s">
        <v>878</v>
      </c>
      <c r="B1816" s="6" t="s">
        <v>1700</v>
      </c>
      <c r="C1816" s="4">
        <f t="shared" si="170"/>
        <v>21892704.579999998</v>
      </c>
      <c r="D1816" s="4">
        <f t="shared" si="171"/>
        <v>458687.96</v>
      </c>
      <c r="E1816" s="4"/>
      <c r="F1816" s="4"/>
      <c r="G1816" s="4">
        <v>7527882.21</v>
      </c>
      <c r="H1816" s="4">
        <v>4947554.3099999996</v>
      </c>
      <c r="I1816" s="4">
        <v>1940512.12</v>
      </c>
      <c r="J1816" s="4"/>
      <c r="K1816" s="4"/>
      <c r="L1816" s="1"/>
      <c r="M1816" s="4"/>
      <c r="N1816" s="5"/>
      <c r="O1816" s="4"/>
      <c r="P1816" s="4">
        <v>7018067.9800000004</v>
      </c>
      <c r="Q1816" s="4"/>
      <c r="R1816" s="4"/>
      <c r="S1816" s="4"/>
    </row>
    <row r="1817" spans="1:19" hidden="1" x14ac:dyDescent="0.25">
      <c r="A1817" s="31" t="s">
        <v>880</v>
      </c>
      <c r="B1817" s="6" t="s">
        <v>1701</v>
      </c>
      <c r="C1817" s="4">
        <f t="shared" si="170"/>
        <v>21749582.050000001</v>
      </c>
      <c r="D1817" s="4">
        <f t="shared" si="171"/>
        <v>455689.31</v>
      </c>
      <c r="E1817" s="4"/>
      <c r="F1817" s="4"/>
      <c r="G1817" s="4">
        <v>7367085.7799999993</v>
      </c>
      <c r="H1817" s="4">
        <v>4841873.9799999995</v>
      </c>
      <c r="I1817" s="4">
        <v>1899062.55</v>
      </c>
      <c r="J1817" s="4"/>
      <c r="K1817" s="4"/>
      <c r="L1817" s="1"/>
      <c r="M1817" s="4"/>
      <c r="N1817" s="5"/>
      <c r="O1817" s="4"/>
      <c r="P1817" s="4">
        <v>7185870.4299999997</v>
      </c>
      <c r="Q1817" s="4"/>
      <c r="R1817" s="4"/>
      <c r="S1817" s="4"/>
    </row>
    <row r="1818" spans="1:19" hidden="1" x14ac:dyDescent="0.25">
      <c r="A1818" s="31" t="s">
        <v>882</v>
      </c>
      <c r="B1818" s="6" t="s">
        <v>1702</v>
      </c>
      <c r="C1818" s="4">
        <f t="shared" si="170"/>
        <v>13438381.619999999</v>
      </c>
      <c r="D1818" s="4">
        <f t="shared" si="171"/>
        <v>281556.07</v>
      </c>
      <c r="E1818" s="4"/>
      <c r="F1818" s="4"/>
      <c r="G1818" s="4">
        <v>4836555.37</v>
      </c>
      <c r="H1818" s="4">
        <v>3178732.0399999996</v>
      </c>
      <c r="I1818" s="4">
        <v>1246750.95</v>
      </c>
      <c r="J1818" s="4"/>
      <c r="K1818" s="4"/>
      <c r="L1818" s="1"/>
      <c r="M1818" s="4"/>
      <c r="N1818" s="5"/>
      <c r="O1818" s="4"/>
      <c r="P1818" s="4">
        <v>3894787.19</v>
      </c>
      <c r="Q1818" s="4"/>
      <c r="R1818" s="4"/>
      <c r="S1818" s="4"/>
    </row>
    <row r="1819" spans="1:19" hidden="1" x14ac:dyDescent="0.25">
      <c r="A1819" s="31" t="s">
        <v>884</v>
      </c>
      <c r="B1819" s="6" t="s">
        <v>1703</v>
      </c>
      <c r="C1819" s="4">
        <f t="shared" si="170"/>
        <v>10421850.939999999</v>
      </c>
      <c r="D1819" s="4">
        <f t="shared" si="171"/>
        <v>218354.82</v>
      </c>
      <c r="E1819" s="4"/>
      <c r="F1819" s="4"/>
      <c r="G1819" s="4">
        <v>5328176.37</v>
      </c>
      <c r="H1819" s="4">
        <v>3501840.3899999997</v>
      </c>
      <c r="I1819" s="4">
        <v>1373479.36</v>
      </c>
      <c r="J1819" s="4"/>
      <c r="K1819" s="4"/>
      <c r="L1819" s="1"/>
      <c r="M1819" s="4"/>
      <c r="N1819" s="5"/>
      <c r="O1819" s="4"/>
      <c r="P1819" s="4"/>
      <c r="Q1819" s="4"/>
      <c r="R1819" s="4"/>
      <c r="S1819" s="4"/>
    </row>
    <row r="1820" spans="1:19" hidden="1" x14ac:dyDescent="0.25">
      <c r="A1820" s="31" t="s">
        <v>886</v>
      </c>
      <c r="B1820" s="6" t="s">
        <v>1704</v>
      </c>
      <c r="C1820" s="4">
        <f t="shared" si="170"/>
        <v>13259331.550000001</v>
      </c>
      <c r="D1820" s="4">
        <f t="shared" si="171"/>
        <v>277804.68</v>
      </c>
      <c r="E1820" s="4"/>
      <c r="F1820" s="4"/>
      <c r="G1820" s="4">
        <v>4901133.08</v>
      </c>
      <c r="H1820" s="4">
        <v>3221174.48</v>
      </c>
      <c r="I1820" s="4">
        <v>1263397.58</v>
      </c>
      <c r="J1820" s="4"/>
      <c r="K1820" s="4"/>
      <c r="L1820" s="1"/>
      <c r="M1820" s="4"/>
      <c r="N1820" s="5"/>
      <c r="O1820" s="4"/>
      <c r="P1820" s="4">
        <v>3595821.73</v>
      </c>
      <c r="Q1820" s="4"/>
      <c r="R1820" s="4"/>
      <c r="S1820" s="4"/>
    </row>
    <row r="1821" spans="1:19" hidden="1" x14ac:dyDescent="0.25">
      <c r="A1821" s="31" t="s">
        <v>888</v>
      </c>
      <c r="B1821" s="6" t="s">
        <v>1705</v>
      </c>
      <c r="C1821" s="4">
        <f t="shared" si="170"/>
        <v>7726534.7400000002</v>
      </c>
      <c r="D1821" s="4">
        <f t="shared" si="171"/>
        <v>161883.54</v>
      </c>
      <c r="E1821" s="4"/>
      <c r="F1821" s="4"/>
      <c r="G1821" s="4">
        <v>3950194.65</v>
      </c>
      <c r="H1821" s="4">
        <v>2596188.6799999997</v>
      </c>
      <c r="I1821" s="4">
        <v>1018267.87</v>
      </c>
      <c r="J1821" s="4"/>
      <c r="K1821" s="4"/>
      <c r="L1821" s="1"/>
      <c r="M1821" s="4"/>
      <c r="N1821" s="5"/>
      <c r="O1821" s="4"/>
      <c r="P1821" s="4"/>
      <c r="Q1821" s="4"/>
      <c r="R1821" s="4"/>
      <c r="S1821" s="4"/>
    </row>
    <row r="1822" spans="1:19" ht="15" hidden="1" customHeight="1" x14ac:dyDescent="0.25">
      <c r="A1822" s="50" t="s">
        <v>2000</v>
      </c>
      <c r="B1822" s="51"/>
      <c r="C1822" s="2">
        <f t="shared" ref="C1822:M1822" si="172">SUM(C1777:C1821)</f>
        <v>557338049.28999996</v>
      </c>
      <c r="D1822" s="2">
        <f t="shared" si="172"/>
        <v>11631029.26</v>
      </c>
      <c r="E1822" s="2">
        <f t="shared" si="172"/>
        <v>2200991.0399999996</v>
      </c>
      <c r="F1822" s="2">
        <f t="shared" si="172"/>
        <v>7319489.9000000004</v>
      </c>
      <c r="G1822" s="2">
        <f t="shared" si="172"/>
        <v>229096605.58000001</v>
      </c>
      <c r="H1822" s="2">
        <f t="shared" si="172"/>
        <v>136185802.80000001</v>
      </c>
      <c r="I1822" s="2">
        <f t="shared" si="172"/>
        <v>59973071.039999969</v>
      </c>
      <c r="J1822" s="2">
        <f t="shared" si="172"/>
        <v>2858302.1600000006</v>
      </c>
      <c r="K1822" s="2">
        <f t="shared" si="172"/>
        <v>2962700.03</v>
      </c>
      <c r="L1822" s="17">
        <f t="shared" si="172"/>
        <v>0</v>
      </c>
      <c r="M1822" s="2">
        <f t="shared" si="172"/>
        <v>0</v>
      </c>
      <c r="N1822" s="2" t="s">
        <v>1742</v>
      </c>
      <c r="O1822" s="2">
        <f>SUM(O1777:O1821)</f>
        <v>0</v>
      </c>
      <c r="P1822" s="2">
        <f>SUM(P1777:P1821)</f>
        <v>95053282.850000009</v>
      </c>
      <c r="Q1822" s="2">
        <f>SUM(Q1777:Q1821)</f>
        <v>6595881.5999999996</v>
      </c>
      <c r="R1822" s="2">
        <f>SUM(R1777:R1821)</f>
        <v>0</v>
      </c>
      <c r="S1822" s="2">
        <f>SUM(S1777:S1821)</f>
        <v>3460893.03</v>
      </c>
    </row>
    <row r="1823" spans="1:19" ht="15" hidden="1" customHeight="1" x14ac:dyDescent="0.25">
      <c r="A1823" s="52" t="s">
        <v>2030</v>
      </c>
      <c r="B1823" s="53"/>
      <c r="C1823" s="54"/>
      <c r="D1823" s="2"/>
      <c r="E1823" s="2"/>
      <c r="F1823" s="2"/>
      <c r="G1823" s="2"/>
      <c r="H1823" s="2"/>
      <c r="I1823" s="2"/>
      <c r="J1823" s="2"/>
      <c r="K1823" s="2"/>
      <c r="L1823" s="17"/>
      <c r="M1823" s="2"/>
      <c r="N1823" s="3"/>
      <c r="O1823" s="2"/>
      <c r="P1823" s="2"/>
      <c r="Q1823" s="2"/>
      <c r="R1823" s="2"/>
      <c r="S1823" s="2"/>
    </row>
    <row r="1824" spans="1:19" hidden="1" x14ac:dyDescent="0.25">
      <c r="A1824" s="31" t="s">
        <v>890</v>
      </c>
      <c r="B1824" s="6" t="s">
        <v>1706</v>
      </c>
      <c r="C1824" s="4">
        <f t="shared" ref="C1824:C1851" si="173">ROUNDUP(SUM(D1824+E1824+F1824+G1824+H1824+I1824+J1824+K1824+M1824+O1824+P1824+Q1824+R1824+S1824),2)</f>
        <v>22044286.579999998</v>
      </c>
      <c r="D1824" s="4">
        <f t="shared" ref="D1824:D1851" si="174">ROUNDUP(SUM(F1824+G1824+H1824+I1824+J1824+K1824+M1824+O1824+P1824+Q1824+R1824+S1824)*0.0214,2)</f>
        <v>461863.85000000003</v>
      </c>
      <c r="E1824" s="4"/>
      <c r="F1824" s="4">
        <v>4926625.1899999995</v>
      </c>
      <c r="G1824" s="4">
        <v>8549802.1600000001</v>
      </c>
      <c r="H1824" s="4">
        <v>5642241.8899999997</v>
      </c>
      <c r="I1824" s="4">
        <v>2463753.4900000002</v>
      </c>
      <c r="J1824" s="4"/>
      <c r="K1824" s="4"/>
      <c r="L1824" s="1"/>
      <c r="M1824" s="4"/>
      <c r="N1824" s="5"/>
      <c r="O1824" s="4"/>
      <c r="P1824" s="4"/>
      <c r="Q1824" s="4"/>
      <c r="R1824" s="4"/>
      <c r="S1824" s="4"/>
    </row>
    <row r="1825" spans="1:19" hidden="1" x14ac:dyDescent="0.25">
      <c r="A1825" s="31" t="s">
        <v>892</v>
      </c>
      <c r="B1825" s="6" t="s">
        <v>1707</v>
      </c>
      <c r="C1825" s="4">
        <f t="shared" si="173"/>
        <v>1339086.75</v>
      </c>
      <c r="D1825" s="4">
        <f t="shared" si="174"/>
        <v>28056.059999999998</v>
      </c>
      <c r="E1825" s="4"/>
      <c r="F1825" s="4"/>
      <c r="G1825" s="4"/>
      <c r="H1825" s="4"/>
      <c r="I1825" s="4"/>
      <c r="J1825" s="4"/>
      <c r="K1825" s="4"/>
      <c r="L1825" s="1"/>
      <c r="M1825" s="4"/>
      <c r="N1825" s="5"/>
      <c r="O1825" s="4"/>
      <c r="P1825" s="4">
        <v>1311030.69</v>
      </c>
      <c r="Q1825" s="4"/>
      <c r="R1825" s="4"/>
      <c r="S1825" s="4"/>
    </row>
    <row r="1826" spans="1:19" hidden="1" x14ac:dyDescent="0.25">
      <c r="A1826" s="31" t="s">
        <v>894</v>
      </c>
      <c r="B1826" s="6" t="s">
        <v>1708</v>
      </c>
      <c r="C1826" s="4">
        <f t="shared" si="173"/>
        <v>7775261.7599999998</v>
      </c>
      <c r="D1826" s="4">
        <f t="shared" si="174"/>
        <v>162904.45000000001</v>
      </c>
      <c r="E1826" s="4"/>
      <c r="F1826" s="4"/>
      <c r="G1826" s="4">
        <v>1654023.3499999999</v>
      </c>
      <c r="H1826" s="4">
        <v>975061.98</v>
      </c>
      <c r="I1826" s="4">
        <v>434793.08</v>
      </c>
      <c r="J1826" s="4"/>
      <c r="K1826" s="4"/>
      <c r="L1826" s="1"/>
      <c r="M1826" s="4"/>
      <c r="N1826" s="5"/>
      <c r="O1826" s="4"/>
      <c r="P1826" s="4">
        <v>4548478.8999999994</v>
      </c>
      <c r="Q1826" s="4"/>
      <c r="R1826" s="4"/>
      <c r="S1826" s="4"/>
    </row>
    <row r="1827" spans="1:19" hidden="1" x14ac:dyDescent="0.25">
      <c r="A1827" s="31" t="s">
        <v>896</v>
      </c>
      <c r="B1827" s="6" t="s">
        <v>1709</v>
      </c>
      <c r="C1827" s="4">
        <f t="shared" si="173"/>
        <v>6065316.8700000001</v>
      </c>
      <c r="D1827" s="4">
        <f t="shared" si="174"/>
        <v>127078.31</v>
      </c>
      <c r="E1827" s="4"/>
      <c r="F1827" s="4"/>
      <c r="G1827" s="4"/>
      <c r="H1827" s="4"/>
      <c r="I1827" s="4"/>
      <c r="J1827" s="4"/>
      <c r="K1827" s="4"/>
      <c r="L1827" s="1"/>
      <c r="M1827" s="4"/>
      <c r="N1827" s="5" t="s">
        <v>1844</v>
      </c>
      <c r="O1827" s="4">
        <v>4407649.1645999998</v>
      </c>
      <c r="P1827" s="4">
        <v>1530589.39</v>
      </c>
      <c r="Q1827" s="4"/>
      <c r="R1827" s="4"/>
      <c r="S1827" s="4"/>
    </row>
    <row r="1828" spans="1:19" hidden="1" x14ac:dyDescent="0.25">
      <c r="A1828" s="31" t="s">
        <v>898</v>
      </c>
      <c r="B1828" s="6" t="s">
        <v>1710</v>
      </c>
      <c r="C1828" s="4">
        <f t="shared" si="173"/>
        <v>12919527.33</v>
      </c>
      <c r="D1828" s="4">
        <f t="shared" si="174"/>
        <v>270685.23</v>
      </c>
      <c r="E1828" s="4"/>
      <c r="F1828" s="4"/>
      <c r="G1828" s="4">
        <v>6068773.4500000002</v>
      </c>
      <c r="H1828" s="4">
        <v>3988583.43</v>
      </c>
      <c r="I1828" s="4">
        <v>1564387.98</v>
      </c>
      <c r="J1828" s="4"/>
      <c r="K1828" s="4"/>
      <c r="L1828" s="1"/>
      <c r="M1828" s="4"/>
      <c r="N1828" s="5"/>
      <c r="O1828" s="4"/>
      <c r="P1828" s="4">
        <v>1027097.24</v>
      </c>
      <c r="Q1828" s="4"/>
      <c r="R1828" s="4"/>
      <c r="S1828" s="4"/>
    </row>
    <row r="1829" spans="1:19" hidden="1" x14ac:dyDescent="0.25">
      <c r="A1829" s="31" t="s">
        <v>900</v>
      </c>
      <c r="B1829" s="6" t="s">
        <v>1796</v>
      </c>
      <c r="C1829" s="4">
        <f t="shared" si="173"/>
        <v>29408035.84</v>
      </c>
      <c r="D1829" s="4">
        <f t="shared" si="174"/>
        <v>592926.30000000005</v>
      </c>
      <c r="E1829" s="4">
        <v>1108273.45</v>
      </c>
      <c r="F1829" s="4"/>
      <c r="G1829" s="4">
        <v>13977334.859999999</v>
      </c>
      <c r="H1829" s="4">
        <v>8239767.46</v>
      </c>
      <c r="I1829" s="4">
        <v>3674221.6399999997</v>
      </c>
      <c r="J1829" s="4"/>
      <c r="K1829" s="4"/>
      <c r="L1829" s="1"/>
      <c r="M1829" s="4"/>
      <c r="N1829" s="5"/>
      <c r="O1829" s="4"/>
      <c r="P1829" s="4">
        <v>1815512.1300000001</v>
      </c>
      <c r="Q1829" s="4"/>
      <c r="R1829" s="4"/>
      <c r="S1829" s="4"/>
    </row>
    <row r="1830" spans="1:19" hidden="1" x14ac:dyDescent="0.25">
      <c r="A1830" s="31" t="s">
        <v>902</v>
      </c>
      <c r="B1830" s="6" t="s">
        <v>1711</v>
      </c>
      <c r="C1830" s="4">
        <f t="shared" si="173"/>
        <v>5972002.5</v>
      </c>
      <c r="D1830" s="4">
        <f t="shared" si="174"/>
        <v>125123.22</v>
      </c>
      <c r="E1830" s="4"/>
      <c r="F1830" s="4"/>
      <c r="G1830" s="4">
        <v>5846879.2800000003</v>
      </c>
      <c r="H1830" s="4"/>
      <c r="I1830" s="4"/>
      <c r="J1830" s="4"/>
      <c r="K1830" s="4"/>
      <c r="L1830" s="1"/>
      <c r="M1830" s="4"/>
      <c r="N1830" s="5"/>
      <c r="O1830" s="4"/>
      <c r="P1830" s="4"/>
      <c r="Q1830" s="4"/>
      <c r="R1830" s="4"/>
      <c r="S1830" s="4"/>
    </row>
    <row r="1831" spans="1:19" hidden="1" x14ac:dyDescent="0.25">
      <c r="A1831" s="31" t="s">
        <v>904</v>
      </c>
      <c r="B1831" s="6" t="s">
        <v>1713</v>
      </c>
      <c r="C1831" s="4">
        <f t="shared" si="173"/>
        <v>939007.96</v>
      </c>
      <c r="D1831" s="4">
        <f t="shared" si="174"/>
        <v>19673.759999999998</v>
      </c>
      <c r="E1831" s="4"/>
      <c r="F1831" s="4"/>
      <c r="G1831" s="4"/>
      <c r="H1831" s="4"/>
      <c r="I1831" s="4"/>
      <c r="J1831" s="4"/>
      <c r="K1831" s="4"/>
      <c r="L1831" s="1"/>
      <c r="M1831" s="4"/>
      <c r="N1831" s="5"/>
      <c r="O1831" s="4"/>
      <c r="P1831" s="4">
        <v>919334.2</v>
      </c>
      <c r="Q1831" s="4"/>
      <c r="R1831" s="4"/>
      <c r="S1831" s="4"/>
    </row>
    <row r="1832" spans="1:19" hidden="1" x14ac:dyDescent="0.25">
      <c r="A1832" s="31" t="s">
        <v>906</v>
      </c>
      <c r="B1832" s="6" t="s">
        <v>1717</v>
      </c>
      <c r="C1832" s="4">
        <f t="shared" si="173"/>
        <v>3557457.2</v>
      </c>
      <c r="D1832" s="4">
        <f t="shared" si="174"/>
        <v>74534.549999999988</v>
      </c>
      <c r="E1832" s="4"/>
      <c r="F1832" s="4">
        <v>1520387.03</v>
      </c>
      <c r="G1832" s="4"/>
      <c r="H1832" s="4"/>
      <c r="I1832" s="4"/>
      <c r="J1832" s="4">
        <v>995331.33</v>
      </c>
      <c r="K1832" s="4">
        <v>967204.29</v>
      </c>
      <c r="L1832" s="1"/>
      <c r="M1832" s="4"/>
      <c r="N1832" s="5"/>
      <c r="O1832" s="4"/>
      <c r="P1832" s="4"/>
      <c r="Q1832" s="4"/>
      <c r="R1832" s="4"/>
      <c r="S1832" s="4"/>
    </row>
    <row r="1833" spans="1:19" hidden="1" x14ac:dyDescent="0.25">
      <c r="A1833" s="31" t="s">
        <v>908</v>
      </c>
      <c r="B1833" s="6" t="s">
        <v>1718</v>
      </c>
      <c r="C1833" s="4">
        <f t="shared" si="173"/>
        <v>8546053.5199999996</v>
      </c>
      <c r="D1833" s="4">
        <f t="shared" si="174"/>
        <v>179053.80000000002</v>
      </c>
      <c r="E1833" s="4"/>
      <c r="F1833" s="4"/>
      <c r="G1833" s="4">
        <v>3203665.36</v>
      </c>
      <c r="H1833" s="4">
        <v>1888590.2</v>
      </c>
      <c r="I1833" s="4">
        <v>842147.43</v>
      </c>
      <c r="J1833" s="4"/>
      <c r="K1833" s="4"/>
      <c r="L1833" s="1"/>
      <c r="M1833" s="4"/>
      <c r="N1833" s="5"/>
      <c r="O1833" s="4"/>
      <c r="P1833" s="4">
        <v>2432596.73</v>
      </c>
      <c r="Q1833" s="4"/>
      <c r="R1833" s="4"/>
      <c r="S1833" s="4"/>
    </row>
    <row r="1834" spans="1:19" hidden="1" x14ac:dyDescent="0.25">
      <c r="A1834" s="31" t="s">
        <v>910</v>
      </c>
      <c r="B1834" s="6" t="s">
        <v>1716</v>
      </c>
      <c r="C1834" s="4">
        <f t="shared" si="173"/>
        <v>2322595.31</v>
      </c>
      <c r="D1834" s="4">
        <f t="shared" si="174"/>
        <v>48662.170000000006</v>
      </c>
      <c r="E1834" s="4"/>
      <c r="F1834" s="4"/>
      <c r="G1834" s="4">
        <v>841401.9</v>
      </c>
      <c r="H1834" s="4">
        <v>555263.5</v>
      </c>
      <c r="I1834" s="4">
        <v>242462.56</v>
      </c>
      <c r="J1834" s="4">
        <v>634805.18000000005</v>
      </c>
      <c r="K1834" s="4"/>
      <c r="L1834" s="1"/>
      <c r="M1834" s="4"/>
      <c r="N1834" s="5"/>
      <c r="O1834" s="4"/>
      <c r="P1834" s="4"/>
      <c r="Q1834" s="4"/>
      <c r="R1834" s="4"/>
      <c r="S1834" s="4"/>
    </row>
    <row r="1835" spans="1:19" hidden="1" x14ac:dyDescent="0.25">
      <c r="A1835" s="31" t="s">
        <v>912</v>
      </c>
      <c r="B1835" s="6" t="s">
        <v>1720</v>
      </c>
      <c r="C1835" s="4">
        <f t="shared" si="173"/>
        <v>9891055.209999999</v>
      </c>
      <c r="D1835" s="4">
        <f t="shared" si="174"/>
        <v>207233.78</v>
      </c>
      <c r="E1835" s="4"/>
      <c r="F1835" s="4"/>
      <c r="G1835" s="4"/>
      <c r="H1835" s="4"/>
      <c r="I1835" s="4"/>
      <c r="J1835" s="4"/>
      <c r="K1835" s="4"/>
      <c r="L1835" s="1"/>
      <c r="M1835" s="4"/>
      <c r="N1835" s="5" t="s">
        <v>1844</v>
      </c>
      <c r="O1835" s="4">
        <v>9683821.4220000003</v>
      </c>
      <c r="P1835" s="4"/>
      <c r="Q1835" s="4"/>
      <c r="R1835" s="4"/>
      <c r="S1835" s="4"/>
    </row>
    <row r="1836" spans="1:19" hidden="1" x14ac:dyDescent="0.25">
      <c r="A1836" s="31" t="s">
        <v>914</v>
      </c>
      <c r="B1836" s="6" t="s">
        <v>1723</v>
      </c>
      <c r="C1836" s="4">
        <f t="shared" si="173"/>
        <v>12976373.85</v>
      </c>
      <c r="D1836" s="4">
        <f t="shared" si="174"/>
        <v>271876.25</v>
      </c>
      <c r="E1836" s="4"/>
      <c r="F1836" s="4"/>
      <c r="G1836" s="4">
        <v>4287641.66</v>
      </c>
      <c r="H1836" s="4">
        <v>2829528.8</v>
      </c>
      <c r="I1836" s="4">
        <v>1235548.1399999999</v>
      </c>
      <c r="J1836" s="4"/>
      <c r="K1836" s="4"/>
      <c r="L1836" s="1"/>
      <c r="M1836" s="4"/>
      <c r="N1836" s="5"/>
      <c r="O1836" s="4"/>
      <c r="P1836" s="4">
        <v>4351779</v>
      </c>
      <c r="Q1836" s="4"/>
      <c r="R1836" s="4"/>
      <c r="S1836" s="4"/>
    </row>
    <row r="1837" spans="1:19" hidden="1" x14ac:dyDescent="0.25">
      <c r="A1837" s="31" t="s">
        <v>916</v>
      </c>
      <c r="B1837" s="6" t="s">
        <v>1719</v>
      </c>
      <c r="C1837" s="4">
        <f t="shared" si="173"/>
        <v>11170538.539999999</v>
      </c>
      <c r="D1837" s="4">
        <f t="shared" si="174"/>
        <v>234041.05000000002</v>
      </c>
      <c r="E1837" s="4"/>
      <c r="F1837" s="4"/>
      <c r="G1837" s="4">
        <v>5904027.46</v>
      </c>
      <c r="H1837" s="4">
        <v>3480478.49</v>
      </c>
      <c r="I1837" s="4">
        <v>1551991.54</v>
      </c>
      <c r="J1837" s="4"/>
      <c r="K1837" s="4"/>
      <c r="L1837" s="1"/>
      <c r="M1837" s="4"/>
      <c r="N1837" s="5"/>
      <c r="O1837" s="4"/>
      <c r="P1837" s="4"/>
      <c r="Q1837" s="4"/>
      <c r="R1837" s="4"/>
      <c r="S1837" s="4"/>
    </row>
    <row r="1838" spans="1:19" hidden="1" x14ac:dyDescent="0.25">
      <c r="A1838" s="31" t="s">
        <v>918</v>
      </c>
      <c r="B1838" s="6" t="s">
        <v>1724</v>
      </c>
      <c r="C1838" s="4">
        <f t="shared" si="173"/>
        <v>19756059.579999998</v>
      </c>
      <c r="D1838" s="4">
        <f t="shared" si="174"/>
        <v>413921.75</v>
      </c>
      <c r="E1838" s="4"/>
      <c r="F1838" s="4"/>
      <c r="G1838" s="4">
        <v>8262179.1900000004</v>
      </c>
      <c r="H1838" s="4">
        <v>5452431.8399999999</v>
      </c>
      <c r="I1838" s="4">
        <v>2380870.62</v>
      </c>
      <c r="J1838" s="4"/>
      <c r="K1838" s="4"/>
      <c r="L1838" s="1"/>
      <c r="M1838" s="4"/>
      <c r="N1838" s="5"/>
      <c r="O1838" s="4"/>
      <c r="P1838" s="4">
        <v>3246656.1799999997</v>
      </c>
      <c r="Q1838" s="4"/>
      <c r="R1838" s="4"/>
      <c r="S1838" s="4"/>
    </row>
    <row r="1839" spans="1:19" hidden="1" x14ac:dyDescent="0.25">
      <c r="A1839" s="31" t="s">
        <v>920</v>
      </c>
      <c r="B1839" s="6" t="s">
        <v>1725</v>
      </c>
      <c r="C1839" s="4">
        <f t="shared" si="173"/>
        <v>448143.62</v>
      </c>
      <c r="D1839" s="4">
        <f t="shared" si="174"/>
        <v>9389.35</v>
      </c>
      <c r="E1839" s="4"/>
      <c r="F1839" s="4"/>
      <c r="G1839" s="4"/>
      <c r="H1839" s="4"/>
      <c r="I1839" s="4"/>
      <c r="J1839" s="4"/>
      <c r="K1839" s="4">
        <v>438754.27</v>
      </c>
      <c r="L1839" s="1"/>
      <c r="M1839" s="4"/>
      <c r="N1839" s="5"/>
      <c r="O1839" s="4"/>
      <c r="P1839" s="4"/>
      <c r="Q1839" s="4"/>
      <c r="R1839" s="4"/>
      <c r="S1839" s="4"/>
    </row>
    <row r="1840" spans="1:19" hidden="1" x14ac:dyDescent="0.25">
      <c r="A1840" s="31" t="s">
        <v>922</v>
      </c>
      <c r="B1840" s="6" t="s">
        <v>1727</v>
      </c>
      <c r="C1840" s="4">
        <f t="shared" si="173"/>
        <v>5402897.5800000001</v>
      </c>
      <c r="D1840" s="4">
        <f t="shared" si="174"/>
        <v>113199.54</v>
      </c>
      <c r="E1840" s="4"/>
      <c r="F1840" s="4">
        <v>3196855.59</v>
      </c>
      <c r="G1840" s="4"/>
      <c r="H1840" s="4"/>
      <c r="I1840" s="4"/>
      <c r="J1840" s="4">
        <v>2092842.45</v>
      </c>
      <c r="K1840" s="4"/>
      <c r="L1840" s="1"/>
      <c r="M1840" s="4"/>
      <c r="N1840" s="5"/>
      <c r="O1840" s="4"/>
      <c r="P1840" s="4"/>
      <c r="Q1840" s="4"/>
      <c r="R1840" s="4"/>
      <c r="S1840" s="4"/>
    </row>
    <row r="1841" spans="1:19" hidden="1" x14ac:dyDescent="0.25">
      <c r="A1841" s="31" t="s">
        <v>924</v>
      </c>
      <c r="B1841" s="6" t="s">
        <v>1729</v>
      </c>
      <c r="C1841" s="4">
        <f t="shared" si="173"/>
        <v>2010513.38</v>
      </c>
      <c r="D1841" s="4">
        <f t="shared" si="174"/>
        <v>42123.55</v>
      </c>
      <c r="E1841" s="4"/>
      <c r="F1841" s="4"/>
      <c r="G1841" s="4"/>
      <c r="H1841" s="4"/>
      <c r="I1841" s="4"/>
      <c r="J1841" s="4">
        <v>1968389.83</v>
      </c>
      <c r="K1841" s="4"/>
      <c r="L1841" s="1"/>
      <c r="M1841" s="4"/>
      <c r="N1841" s="5"/>
      <c r="O1841" s="4"/>
      <c r="P1841" s="4"/>
      <c r="Q1841" s="4"/>
      <c r="R1841" s="4"/>
      <c r="S1841" s="4"/>
    </row>
    <row r="1842" spans="1:19" hidden="1" x14ac:dyDescent="0.25">
      <c r="A1842" s="31" t="s">
        <v>926</v>
      </c>
      <c r="B1842" s="6" t="s">
        <v>1730</v>
      </c>
      <c r="C1842" s="4">
        <f t="shared" si="173"/>
        <v>8359551.1900000004</v>
      </c>
      <c r="D1842" s="4">
        <f t="shared" si="174"/>
        <v>175146.27000000002</v>
      </c>
      <c r="E1842" s="4"/>
      <c r="F1842" s="4">
        <v>4946286.2299999995</v>
      </c>
      <c r="G1842" s="4"/>
      <c r="H1842" s="4"/>
      <c r="I1842" s="4"/>
      <c r="J1842" s="4">
        <v>3238118.69</v>
      </c>
      <c r="K1842" s="4"/>
      <c r="L1842" s="1"/>
      <c r="M1842" s="4"/>
      <c r="N1842" s="5"/>
      <c r="O1842" s="4"/>
      <c r="P1842" s="4"/>
      <c r="Q1842" s="4"/>
      <c r="R1842" s="4"/>
      <c r="S1842" s="4"/>
    </row>
    <row r="1843" spans="1:19" hidden="1" x14ac:dyDescent="0.25">
      <c r="A1843" s="31" t="s">
        <v>928</v>
      </c>
      <c r="B1843" s="6" t="s">
        <v>1732</v>
      </c>
      <c r="C1843" s="4">
        <f t="shared" si="173"/>
        <v>12862973.42</v>
      </c>
      <c r="D1843" s="4">
        <f t="shared" si="174"/>
        <v>269500.33</v>
      </c>
      <c r="E1843" s="4"/>
      <c r="F1843" s="4"/>
      <c r="G1843" s="4">
        <v>4396285.66</v>
      </c>
      <c r="H1843" s="4">
        <v>2901225.86</v>
      </c>
      <c r="I1843" s="4">
        <v>1266855.53</v>
      </c>
      <c r="J1843" s="4"/>
      <c r="K1843" s="4"/>
      <c r="L1843" s="1"/>
      <c r="M1843" s="4"/>
      <c r="N1843" s="5"/>
      <c r="O1843" s="4"/>
      <c r="P1843" s="4">
        <v>4029106.0399999996</v>
      </c>
      <c r="Q1843" s="4"/>
      <c r="R1843" s="4"/>
      <c r="S1843" s="4"/>
    </row>
    <row r="1844" spans="1:19" hidden="1" x14ac:dyDescent="0.25">
      <c r="A1844" s="31" t="s">
        <v>930</v>
      </c>
      <c r="B1844" s="6" t="s">
        <v>1733</v>
      </c>
      <c r="C1844" s="4">
        <f t="shared" si="173"/>
        <v>47798209.600000001</v>
      </c>
      <c r="D1844" s="4">
        <f t="shared" si="174"/>
        <v>1001450.65</v>
      </c>
      <c r="E1844" s="4"/>
      <c r="F1844" s="4"/>
      <c r="G1844" s="4">
        <v>19943685.850000001</v>
      </c>
      <c r="H1844" s="4">
        <v>13161368.84</v>
      </c>
      <c r="I1844" s="4">
        <v>5747071.6399999997</v>
      </c>
      <c r="J1844" s="4">
        <v>7944632.6200000001</v>
      </c>
      <c r="K1844" s="4"/>
      <c r="L1844" s="1"/>
      <c r="M1844" s="4"/>
      <c r="N1844" s="5"/>
      <c r="O1844" s="4"/>
      <c r="P1844" s="4"/>
      <c r="Q1844" s="4"/>
      <c r="R1844" s="4"/>
      <c r="S1844" s="4"/>
    </row>
    <row r="1845" spans="1:19" hidden="1" x14ac:dyDescent="0.25">
      <c r="A1845" s="31" t="s">
        <v>932</v>
      </c>
      <c r="B1845" s="6" t="s">
        <v>1859</v>
      </c>
      <c r="C1845" s="4">
        <f t="shared" si="173"/>
        <v>9759062.1899999995</v>
      </c>
      <c r="D1845" s="4">
        <f t="shared" si="174"/>
        <v>204468.31</v>
      </c>
      <c r="E1845" s="4"/>
      <c r="F1845" s="4"/>
      <c r="G1845" s="4">
        <v>4752778.08</v>
      </c>
      <c r="H1845" s="4">
        <v>3123671.04</v>
      </c>
      <c r="I1845" s="4">
        <v>1225155.1200000001</v>
      </c>
      <c r="J1845" s="4"/>
      <c r="K1845" s="4"/>
      <c r="L1845" s="1"/>
      <c r="M1845" s="4"/>
      <c r="N1845" s="5"/>
      <c r="O1845" s="4"/>
      <c r="P1845" s="4">
        <v>452989.64</v>
      </c>
      <c r="Q1845" s="4"/>
      <c r="R1845" s="4"/>
      <c r="S1845" s="4"/>
    </row>
    <row r="1846" spans="1:19" hidden="1" x14ac:dyDescent="0.25">
      <c r="A1846" s="31" t="s">
        <v>934</v>
      </c>
      <c r="B1846" s="6" t="s">
        <v>1734</v>
      </c>
      <c r="C1846" s="4">
        <f t="shared" si="173"/>
        <v>5079509.17</v>
      </c>
      <c r="D1846" s="4">
        <f t="shared" si="174"/>
        <v>106424.03</v>
      </c>
      <c r="E1846" s="4"/>
      <c r="F1846" s="4"/>
      <c r="G1846" s="4">
        <v>2366524.23</v>
      </c>
      <c r="H1846" s="4">
        <v>1555352.07</v>
      </c>
      <c r="I1846" s="4">
        <v>610034.65</v>
      </c>
      <c r="J1846" s="4"/>
      <c r="K1846" s="4"/>
      <c r="L1846" s="1"/>
      <c r="M1846" s="4"/>
      <c r="N1846" s="5"/>
      <c r="O1846" s="4"/>
      <c r="P1846" s="4">
        <v>441174.19</v>
      </c>
      <c r="Q1846" s="4"/>
      <c r="R1846" s="4"/>
      <c r="S1846" s="4"/>
    </row>
    <row r="1847" spans="1:19" hidden="1" x14ac:dyDescent="0.25">
      <c r="A1847" s="31" t="s">
        <v>936</v>
      </c>
      <c r="B1847" s="6" t="s">
        <v>1735</v>
      </c>
      <c r="C1847" s="4">
        <f t="shared" si="173"/>
        <v>15944925.4</v>
      </c>
      <c r="D1847" s="4">
        <f t="shared" si="174"/>
        <v>334072.26</v>
      </c>
      <c r="E1847" s="4"/>
      <c r="F1847" s="4"/>
      <c r="G1847" s="4">
        <v>5326958.88</v>
      </c>
      <c r="H1847" s="4">
        <v>3515401.88</v>
      </c>
      <c r="I1847" s="4">
        <v>1535042.95</v>
      </c>
      <c r="J1847" s="4"/>
      <c r="K1847" s="4"/>
      <c r="L1847" s="1"/>
      <c r="M1847" s="4"/>
      <c r="N1847" s="5"/>
      <c r="O1847" s="4"/>
      <c r="P1847" s="4">
        <v>5233449.43</v>
      </c>
      <c r="Q1847" s="4"/>
      <c r="R1847" s="4"/>
      <c r="S1847" s="4"/>
    </row>
    <row r="1848" spans="1:19" hidden="1" x14ac:dyDescent="0.25">
      <c r="A1848" s="31" t="s">
        <v>938</v>
      </c>
      <c r="B1848" s="6" t="s">
        <v>1739</v>
      </c>
      <c r="C1848" s="4">
        <f t="shared" si="173"/>
        <v>18109085.830000002</v>
      </c>
      <c r="D1848" s="4">
        <f t="shared" si="174"/>
        <v>379414.96</v>
      </c>
      <c r="E1848" s="4"/>
      <c r="F1848" s="4"/>
      <c r="G1848" s="4"/>
      <c r="H1848" s="4">
        <v>6620201.3049999997</v>
      </c>
      <c r="I1848" s="4">
        <v>2890791.35</v>
      </c>
      <c r="J1848" s="4"/>
      <c r="K1848" s="4"/>
      <c r="L1848" s="1"/>
      <c r="M1848" s="4"/>
      <c r="N1848" s="5"/>
      <c r="O1848" s="4"/>
      <c r="P1848" s="4">
        <v>8218678.21</v>
      </c>
      <c r="Q1848" s="4"/>
      <c r="R1848" s="4"/>
      <c r="S1848" s="4"/>
    </row>
    <row r="1849" spans="1:19" hidden="1" x14ac:dyDescent="0.25">
      <c r="A1849" s="31" t="s">
        <v>940</v>
      </c>
      <c r="B1849" s="6" t="s">
        <v>1736</v>
      </c>
      <c r="C1849" s="4">
        <f t="shared" si="173"/>
        <v>5496634.1600000001</v>
      </c>
      <c r="D1849" s="4">
        <f t="shared" si="174"/>
        <v>115163.48</v>
      </c>
      <c r="E1849" s="4"/>
      <c r="F1849" s="4">
        <v>3252318.84</v>
      </c>
      <c r="G1849" s="4"/>
      <c r="H1849" s="4"/>
      <c r="I1849" s="4"/>
      <c r="J1849" s="4">
        <v>2129151.84</v>
      </c>
      <c r="K1849" s="4"/>
      <c r="L1849" s="1"/>
      <c r="M1849" s="4"/>
      <c r="N1849" s="5"/>
      <c r="O1849" s="4"/>
      <c r="P1849" s="4"/>
      <c r="Q1849" s="4"/>
      <c r="R1849" s="4"/>
      <c r="S1849" s="4"/>
    </row>
    <row r="1850" spans="1:19" hidden="1" x14ac:dyDescent="0.25">
      <c r="A1850" s="31" t="s">
        <v>942</v>
      </c>
      <c r="B1850" s="6" t="s">
        <v>1737</v>
      </c>
      <c r="C1850" s="4">
        <f t="shared" si="173"/>
        <v>5501818.1299999999</v>
      </c>
      <c r="D1850" s="4">
        <f t="shared" si="174"/>
        <v>115272.09</v>
      </c>
      <c r="E1850" s="4"/>
      <c r="F1850" s="4">
        <v>3255386.16</v>
      </c>
      <c r="G1850" s="4"/>
      <c r="H1850" s="4"/>
      <c r="I1850" s="4"/>
      <c r="J1850" s="4">
        <v>2131159.88</v>
      </c>
      <c r="K1850" s="4"/>
      <c r="L1850" s="1"/>
      <c r="M1850" s="4"/>
      <c r="N1850" s="5"/>
      <c r="O1850" s="4"/>
      <c r="P1850" s="4"/>
      <c r="Q1850" s="4"/>
      <c r="R1850" s="4"/>
      <c r="S1850" s="4"/>
    </row>
    <row r="1851" spans="1:19" hidden="1" x14ac:dyDescent="0.25">
      <c r="A1851" s="31" t="s">
        <v>944</v>
      </c>
      <c r="B1851" s="6" t="s">
        <v>1738</v>
      </c>
      <c r="C1851" s="4">
        <f t="shared" si="173"/>
        <v>8537386.9299999997</v>
      </c>
      <c r="D1851" s="4">
        <f t="shared" si="174"/>
        <v>178872.22</v>
      </c>
      <c r="E1851" s="4"/>
      <c r="F1851" s="4"/>
      <c r="G1851" s="4"/>
      <c r="H1851" s="4"/>
      <c r="I1851" s="4"/>
      <c r="J1851" s="4"/>
      <c r="K1851" s="4"/>
      <c r="L1851" s="1"/>
      <c r="M1851" s="4"/>
      <c r="N1851" s="5"/>
      <c r="O1851" s="4"/>
      <c r="P1851" s="4">
        <v>3071439.81</v>
      </c>
      <c r="Q1851" s="4"/>
      <c r="R1851" s="4">
        <v>5287074.9000000004</v>
      </c>
      <c r="S1851" s="4"/>
    </row>
    <row r="1852" spans="1:19" ht="15" hidden="1" customHeight="1" x14ac:dyDescent="0.25">
      <c r="A1852" s="50" t="s">
        <v>2067</v>
      </c>
      <c r="B1852" s="51"/>
      <c r="C1852" s="2">
        <f>SUM(C1824:C1851)</f>
        <v>299993369.39999998</v>
      </c>
      <c r="D1852" s="2">
        <f t="shared" ref="D1852:S1852" si="175">SUM(D1824:D1851)</f>
        <v>6262131.5699999994</v>
      </c>
      <c r="E1852" s="2">
        <f t="shared" si="175"/>
        <v>1108273.45</v>
      </c>
      <c r="F1852" s="2">
        <f t="shared" si="175"/>
        <v>21097859.039999999</v>
      </c>
      <c r="G1852" s="2">
        <f t="shared" si="175"/>
        <v>95381961.370000005</v>
      </c>
      <c r="H1852" s="2">
        <f t="shared" si="175"/>
        <v>63929168.585000008</v>
      </c>
      <c r="I1852" s="2">
        <f t="shared" si="175"/>
        <v>27665127.720000003</v>
      </c>
      <c r="J1852" s="2">
        <f t="shared" si="175"/>
        <v>21134431.82</v>
      </c>
      <c r="K1852" s="2">
        <f t="shared" si="175"/>
        <v>1405958.56</v>
      </c>
      <c r="L1852" s="17">
        <f t="shared" si="175"/>
        <v>0</v>
      </c>
      <c r="M1852" s="2">
        <f t="shared" si="175"/>
        <v>0</v>
      </c>
      <c r="N1852" s="2" t="s">
        <v>1742</v>
      </c>
      <c r="O1852" s="2">
        <f t="shared" si="175"/>
        <v>14091470.5866</v>
      </c>
      <c r="P1852" s="2">
        <f t="shared" si="175"/>
        <v>42629911.780000001</v>
      </c>
      <c r="Q1852" s="2">
        <f t="shared" si="175"/>
        <v>0</v>
      </c>
      <c r="R1852" s="2">
        <f t="shared" si="175"/>
        <v>5287074.9000000004</v>
      </c>
      <c r="S1852" s="2">
        <f t="shared" si="175"/>
        <v>0</v>
      </c>
    </row>
    <row r="1853" spans="1:19" x14ac:dyDescent="0.25">
      <c r="D1853" s="23"/>
      <c r="E1853" s="23"/>
      <c r="F1853" s="23"/>
      <c r="O1853" s="23"/>
    </row>
    <row r="1854" spans="1:19" x14ac:dyDescent="0.25">
      <c r="D1854" s="23"/>
      <c r="E1854" s="23"/>
      <c r="F1854" s="23"/>
      <c r="O1854" s="23"/>
    </row>
    <row r="1855" spans="1:19" x14ac:dyDescent="0.25">
      <c r="D1855" s="23"/>
      <c r="P1855" s="23"/>
    </row>
    <row r="1856" spans="1:19" x14ac:dyDescent="0.25">
      <c r="J1856" s="23"/>
      <c r="O1856" s="23"/>
      <c r="P1856" s="23"/>
      <c r="R1856" s="23"/>
    </row>
    <row r="1857" spans="4:18" x14ac:dyDescent="0.25">
      <c r="O1857" s="23"/>
      <c r="R1857" s="23"/>
    </row>
    <row r="1858" spans="4:18" x14ac:dyDescent="0.25">
      <c r="Q1858" s="23"/>
    </row>
    <row r="1859" spans="4:18" x14ac:dyDescent="0.25">
      <c r="Q1859" s="23"/>
    </row>
    <row r="1860" spans="4:18" x14ac:dyDescent="0.25">
      <c r="D1860" s="23"/>
    </row>
    <row r="1866" spans="4:18" x14ac:dyDescent="0.25">
      <c r="Q1866" s="23"/>
    </row>
  </sheetData>
  <autoFilter ref="A8:T1852"/>
  <sortState ref="B1824:S1851">
    <sortCondition ref="B1824"/>
  </sortState>
  <customSheetViews>
    <customSheetView guid="{8A32760B-0A9F-464D-B5B2-CFA0955052DE}" scale="80" showAutoFilter="1">
      <pane xSplit="2" ySplit="8" topLeftCell="C1865" activePane="bottomRight" state="frozen"/>
      <selection pane="bottomRight" activeCell="M1887" sqref="M1887"/>
      <pageMargins left="0.7" right="0.7" top="0.75" bottom="0.75" header="0.3" footer="0.3"/>
      <pageSetup paperSize="9" orientation="portrait" r:id="rId1"/>
      <autoFilter ref="A8:S1897"/>
    </customSheetView>
    <customSheetView guid="{71EC2296-96E1-499C-991A-81043A0F1F46}" scale="70" showPageBreaks="1" fitToPage="1" printArea="1" showAutoFilter="1">
      <pane xSplit="2" ySplit="8" topLeftCell="C252" activePane="bottomRight" state="frozen"/>
      <selection pane="bottomRight" activeCell="A274" sqref="A274:XFD274"/>
      <pageMargins left="0.7" right="0.7" top="0.75" bottom="0.75" header="0.3" footer="0.3"/>
      <pageSetup paperSize="9" scale="38" fitToHeight="0" orientation="landscape" r:id="rId2"/>
      <autoFilter ref="A8:T1877"/>
    </customSheetView>
    <customSheetView guid="{10A036C2-5324-4DDD-A679-5EBB9523ED00}" scale="70" showPageBreaks="1" showAutoFilter="1">
      <pane xSplit="2" ySplit="8" topLeftCell="C9" activePane="bottomRight" state="frozen"/>
      <selection pane="bottomRight" activeCell="B19" sqref="B19"/>
      <pageMargins left="0.7" right="0.7" top="0.75" bottom="0.75" header="0.3" footer="0.3"/>
      <pageSetup paperSize="9" orientation="portrait" r:id="rId3"/>
      <autoFilter ref="A8:T1852"/>
    </customSheetView>
    <customSheetView guid="{DBC9C9A7-009A-43BF-B810-41E6C2D195B8}" scale="80" showPageBreaks="1" showAutoFilter="1">
      <pane ySplit="1" topLeftCell="A124" activePane="bottomLeft" state="frozen"/>
      <selection pane="bottomLeft" activeCell="B149" sqref="B149"/>
      <pageMargins left="0.7" right="0.7" top="0.75" bottom="0.75" header="0.3" footer="0.3"/>
      <pageSetup paperSize="9" orientation="portrait" r:id="rId4"/>
      <autoFilter ref="A8:S1852"/>
    </customSheetView>
    <customSheetView guid="{4E6AA08E-860D-4192-989D-9B7384864008}" scale="80" showAutoFilter="1">
      <pane xSplit="2" ySplit="8" topLeftCell="C9" activePane="bottomRight" state="frozen"/>
      <selection pane="bottomRight" activeCell="B14" sqref="B14"/>
      <pageMargins left="0.7" right="0.7" top="0.75" bottom="0.75" header="0.3" footer="0.3"/>
      <pageSetup paperSize="9" orientation="portrait" r:id="rId5"/>
      <autoFilter ref="A8:S1852"/>
    </customSheetView>
    <customSheetView guid="{8AEA48A0-2923-4D95-B3F7-3D05C665DFC8}" scale="59" showPageBreaks="1" printArea="1" showAutoFilter="1" hiddenRows="1">
      <pane xSplit="2" ySplit="8" topLeftCell="C558" activePane="bottomRight" state="frozen"/>
      <selection pane="bottomRight" activeCell="C1177" sqref="C1177"/>
      <pageMargins left="0.11811023622047245" right="0.11811023622047245" top="0.74803149606299213" bottom="0.74803149606299213" header="0.31496062992125984" footer="0.31496062992125984"/>
      <pageSetup paperSize="9" scale="45" fitToHeight="0" orientation="landscape" r:id="rId6"/>
      <autoFilter ref="A8:T1852"/>
    </customSheetView>
  </customSheetViews>
  <mergeCells count="137">
    <mergeCell ref="A1822:B1822"/>
    <mergeCell ref="A1823:C1823"/>
    <mergeCell ref="A1852:B1852"/>
    <mergeCell ref="A1725:B1725"/>
    <mergeCell ref="A1726:C1726"/>
    <mergeCell ref="A1772:B1772"/>
    <mergeCell ref="A1773:C1773"/>
    <mergeCell ref="A1775:B1775"/>
    <mergeCell ref="A1776:C1776"/>
    <mergeCell ref="A1578:B1578"/>
    <mergeCell ref="A1579:C1579"/>
    <mergeCell ref="A1584:B1584"/>
    <mergeCell ref="A1585:C1585"/>
    <mergeCell ref="A1604:B1604"/>
    <mergeCell ref="A1605:C1605"/>
    <mergeCell ref="A1534:B1534"/>
    <mergeCell ref="A1535:C1535"/>
    <mergeCell ref="A1538:B1538"/>
    <mergeCell ref="A1539:C1539"/>
    <mergeCell ref="A1557:B1557"/>
    <mergeCell ref="A1558:C1558"/>
    <mergeCell ref="A1501:B1501"/>
    <mergeCell ref="A1502:C1502"/>
    <mergeCell ref="A1515:B1515"/>
    <mergeCell ref="A1516:C1516"/>
    <mergeCell ref="A1386:B1386"/>
    <mergeCell ref="A1387:C1387"/>
    <mergeCell ref="A1391:B1391"/>
    <mergeCell ref="A1392:C1392"/>
    <mergeCell ref="A1442:B1442"/>
    <mergeCell ref="A1443:C1443"/>
    <mergeCell ref="A1372:B1372"/>
    <mergeCell ref="A1373:C1373"/>
    <mergeCell ref="A1300:C1300"/>
    <mergeCell ref="A1309:Q1309"/>
    <mergeCell ref="A1311:C1311"/>
    <mergeCell ref="A1322:B1322"/>
    <mergeCell ref="A1308:B1308"/>
    <mergeCell ref="A1466:B1466"/>
    <mergeCell ref="A1467:C1467"/>
    <mergeCell ref="A1011:B1011"/>
    <mergeCell ref="A1012:C1012"/>
    <mergeCell ref="A1054:B1054"/>
    <mergeCell ref="A1055:C1055"/>
    <mergeCell ref="A1062:B1062"/>
    <mergeCell ref="A1063:C1063"/>
    <mergeCell ref="A1323:C1323"/>
    <mergeCell ref="A1359:B1359"/>
    <mergeCell ref="A1360:C1360"/>
    <mergeCell ref="A1098:B1098"/>
    <mergeCell ref="A1099:C1099"/>
    <mergeCell ref="A1101:B1101"/>
    <mergeCell ref="A1102:C1102"/>
    <mergeCell ref="A1224:B1224"/>
    <mergeCell ref="A1225:C1225"/>
    <mergeCell ref="A1267:B1267"/>
    <mergeCell ref="A1268:C1268"/>
    <mergeCell ref="A1299:B1299"/>
    <mergeCell ref="A950:Q950"/>
    <mergeCell ref="A1288:B1288"/>
    <mergeCell ref="A1289:C1289"/>
    <mergeCell ref="A1172:B1172"/>
    <mergeCell ref="A1173:C1173"/>
    <mergeCell ref="A1156:B1156"/>
    <mergeCell ref="A1157:C1157"/>
    <mergeCell ref="A1130:B1130"/>
    <mergeCell ref="A1131:C1131"/>
    <mergeCell ref="A998:B998"/>
    <mergeCell ref="A999:C999"/>
    <mergeCell ref="A952:C952"/>
    <mergeCell ref="A1180:B1180"/>
    <mergeCell ref="A1181:C1181"/>
    <mergeCell ref="A958:B958"/>
    <mergeCell ref="A980:B980"/>
    <mergeCell ref="A981:C981"/>
    <mergeCell ref="A959:C959"/>
    <mergeCell ref="A975:B975"/>
    <mergeCell ref="A976:C976"/>
    <mergeCell ref="A1140:B1140"/>
    <mergeCell ref="A1141:C1141"/>
    <mergeCell ref="A1146:B1146"/>
    <mergeCell ref="A1147:C1147"/>
    <mergeCell ref="A949:B949"/>
    <mergeCell ref="A860:B860"/>
    <mergeCell ref="A861:C861"/>
    <mergeCell ref="A913:B913"/>
    <mergeCell ref="A914:C914"/>
    <mergeCell ref="A564:B564"/>
    <mergeCell ref="A565:C565"/>
    <mergeCell ref="A744:B744"/>
    <mergeCell ref="A745:C745"/>
    <mergeCell ref="A837:B837"/>
    <mergeCell ref="A838:C838"/>
    <mergeCell ref="A491:B491"/>
    <mergeCell ref="A492:C492"/>
    <mergeCell ref="A519:B519"/>
    <mergeCell ref="A520:C520"/>
    <mergeCell ref="A539:B539"/>
    <mergeCell ref="A540:C540"/>
    <mergeCell ref="A411:B411"/>
    <mergeCell ref="A412:C412"/>
    <mergeCell ref="A456:B456"/>
    <mergeCell ref="A457:C457"/>
    <mergeCell ref="A468:B468"/>
    <mergeCell ref="A469:C469"/>
    <mergeCell ref="A259:B259"/>
    <mergeCell ref="A260:C260"/>
    <mergeCell ref="A291:B291"/>
    <mergeCell ref="A292:C292"/>
    <mergeCell ref="A395:B395"/>
    <mergeCell ref="A396:C396"/>
    <mergeCell ref="A98:B98"/>
    <mergeCell ref="A99:C99"/>
    <mergeCell ref="A136:B136"/>
    <mergeCell ref="A137:C137"/>
    <mergeCell ref="A153:B153"/>
    <mergeCell ref="A154:C154"/>
    <mergeCell ref="A28:B28"/>
    <mergeCell ref="A29:C29"/>
    <mergeCell ref="A82:B82"/>
    <mergeCell ref="A83:C83"/>
    <mergeCell ref="P5:P6"/>
    <mergeCell ref="Q5:Q6"/>
    <mergeCell ref="R5:R6"/>
    <mergeCell ref="S5:S6"/>
    <mergeCell ref="A10:Q10"/>
    <mergeCell ref="A12:C12"/>
    <mergeCell ref="A3:S3"/>
    <mergeCell ref="A4:A7"/>
    <mergeCell ref="B4:B7"/>
    <mergeCell ref="C4:C6"/>
    <mergeCell ref="D4:D6"/>
    <mergeCell ref="E4:E6"/>
    <mergeCell ref="F4:S4"/>
    <mergeCell ref="F5:K5"/>
    <mergeCell ref="L5:M6"/>
    <mergeCell ref="N5:O6"/>
  </mergeCells>
  <phoneticPr fontId="1" type="noConversion"/>
  <pageMargins left="0.11811023622047245" right="0.11811023622047245" top="0.74803149606299213" bottom="0.74803149606299213" header="0.31496062992125984" footer="0.31496062992125984"/>
  <pageSetup paperSize="9" scale="45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4"/>
  <sheetViews>
    <sheetView zoomScale="70" zoomScaleNormal="70" workbookViewId="0">
      <pane ySplit="2" topLeftCell="A141" activePane="bottomLeft" state="frozen"/>
      <selection pane="bottomLeft" activeCell="G167" sqref="G167"/>
    </sheetView>
  </sheetViews>
  <sheetFormatPr defaultRowHeight="15" x14ac:dyDescent="0.25"/>
  <cols>
    <col min="1" max="1" width="7.42578125" customWidth="1"/>
    <col min="2" max="2" width="8.42578125" customWidth="1"/>
    <col min="3" max="3" width="16.5703125" customWidth="1"/>
    <col min="4" max="4" width="26.28515625" customWidth="1"/>
    <col min="5" max="5" width="38.5703125" customWidth="1"/>
    <col min="6" max="6" width="26.5703125" customWidth="1"/>
    <col min="7" max="7" width="44.5703125" customWidth="1"/>
  </cols>
  <sheetData>
    <row r="2" spans="1:7" ht="28.5" customHeight="1" x14ac:dyDescent="0.25">
      <c r="A2" s="8" t="s">
        <v>1</v>
      </c>
      <c r="B2" s="9" t="s">
        <v>1814</v>
      </c>
      <c r="C2" s="10" t="s">
        <v>1815</v>
      </c>
      <c r="D2" s="11" t="s">
        <v>1816</v>
      </c>
      <c r="E2" s="11" t="s">
        <v>1817</v>
      </c>
      <c r="F2" s="12" t="s">
        <v>1818</v>
      </c>
      <c r="G2" s="11" t="s">
        <v>1819</v>
      </c>
    </row>
    <row r="3" spans="1:7" ht="30" x14ac:dyDescent="0.25">
      <c r="A3" s="13">
        <v>54</v>
      </c>
      <c r="B3" s="28" t="s">
        <v>1742</v>
      </c>
      <c r="C3" s="28">
        <v>2023</v>
      </c>
      <c r="D3" s="13" t="s">
        <v>1839</v>
      </c>
      <c r="E3" s="28" t="s">
        <v>94</v>
      </c>
      <c r="F3" s="28">
        <v>277249.7</v>
      </c>
      <c r="G3" s="14" t="s">
        <v>1852</v>
      </c>
    </row>
    <row r="4" spans="1:7" ht="30" x14ac:dyDescent="0.25">
      <c r="A4" s="13">
        <v>55</v>
      </c>
      <c r="B4" s="28" t="s">
        <v>1742</v>
      </c>
      <c r="C4" s="28">
        <v>2025</v>
      </c>
      <c r="D4" s="13" t="s">
        <v>1839</v>
      </c>
      <c r="E4" s="28" t="s">
        <v>94</v>
      </c>
      <c r="F4" s="28">
        <v>7079570.9800000004</v>
      </c>
      <c r="G4" s="14" t="s">
        <v>1852</v>
      </c>
    </row>
    <row r="5" spans="1:7" ht="30" x14ac:dyDescent="0.25">
      <c r="A5" s="13">
        <v>56</v>
      </c>
      <c r="B5" s="28" t="s">
        <v>1742</v>
      </c>
      <c r="C5" s="28">
        <v>2023</v>
      </c>
      <c r="D5" s="13" t="s">
        <v>1839</v>
      </c>
      <c r="E5" s="28" t="s">
        <v>96</v>
      </c>
      <c r="F5" s="28">
        <v>395348.72</v>
      </c>
      <c r="G5" s="14" t="s">
        <v>1852</v>
      </c>
    </row>
    <row r="6" spans="1:7" ht="30" x14ac:dyDescent="0.25">
      <c r="A6" s="13">
        <v>57</v>
      </c>
      <c r="B6" s="28" t="s">
        <v>1742</v>
      </c>
      <c r="C6" s="28">
        <v>2025</v>
      </c>
      <c r="D6" s="13" t="s">
        <v>1839</v>
      </c>
      <c r="E6" s="28" t="s">
        <v>96</v>
      </c>
      <c r="F6" s="28">
        <v>10095229.439999999</v>
      </c>
      <c r="G6" s="28" t="s">
        <v>1852</v>
      </c>
    </row>
    <row r="7" spans="1:7" ht="30" x14ac:dyDescent="0.25">
      <c r="A7" s="13">
        <v>27</v>
      </c>
      <c r="B7" s="13" t="s">
        <v>1742</v>
      </c>
      <c r="C7" s="13">
        <v>2025</v>
      </c>
      <c r="D7" s="13" t="s">
        <v>1839</v>
      </c>
      <c r="E7" s="13" t="s">
        <v>122</v>
      </c>
      <c r="F7" s="13">
        <v>9292151.7699999996</v>
      </c>
      <c r="G7" s="28" t="s">
        <v>1840</v>
      </c>
    </row>
    <row r="8" spans="1:7" ht="30" x14ac:dyDescent="0.25">
      <c r="A8" s="13">
        <v>40</v>
      </c>
      <c r="B8" s="28" t="s">
        <v>1742</v>
      </c>
      <c r="C8" s="28">
        <v>2023</v>
      </c>
      <c r="D8" s="13" t="s">
        <v>1839</v>
      </c>
      <c r="E8" s="28" t="s">
        <v>118</v>
      </c>
      <c r="F8" s="28">
        <v>509206.61</v>
      </c>
      <c r="G8" s="28" t="s">
        <v>1846</v>
      </c>
    </row>
    <row r="9" spans="1:7" ht="30" x14ac:dyDescent="0.25">
      <c r="A9" s="13">
        <v>41</v>
      </c>
      <c r="B9" s="28" t="s">
        <v>1742</v>
      </c>
      <c r="C9" s="28">
        <v>2025</v>
      </c>
      <c r="D9" s="13" t="s">
        <v>1839</v>
      </c>
      <c r="E9" s="28" t="s">
        <v>118</v>
      </c>
      <c r="F9" s="28">
        <v>13002590.619999999</v>
      </c>
      <c r="G9" s="28" t="s">
        <v>1846</v>
      </c>
    </row>
    <row r="10" spans="1:7" ht="30" x14ac:dyDescent="0.25">
      <c r="A10" s="13">
        <v>42</v>
      </c>
      <c r="B10" s="28" t="s">
        <v>1742</v>
      </c>
      <c r="C10" s="28">
        <v>2023</v>
      </c>
      <c r="D10" s="13" t="s">
        <v>1839</v>
      </c>
      <c r="E10" s="28" t="s">
        <v>120</v>
      </c>
      <c r="F10" s="28">
        <v>507996.46</v>
      </c>
      <c r="G10" s="28" t="s">
        <v>1846</v>
      </c>
    </row>
    <row r="11" spans="1:7" ht="30" x14ac:dyDescent="0.25">
      <c r="A11" s="13">
        <v>43</v>
      </c>
      <c r="B11" s="28" t="s">
        <v>1742</v>
      </c>
      <c r="C11" s="28">
        <v>2025</v>
      </c>
      <c r="D11" s="13" t="s">
        <v>1839</v>
      </c>
      <c r="E11" s="28" t="s">
        <v>120</v>
      </c>
      <c r="F11" s="28">
        <v>12971689.369999999</v>
      </c>
      <c r="G11" s="28" t="s">
        <v>1846</v>
      </c>
    </row>
    <row r="12" spans="1:7" ht="30" x14ac:dyDescent="0.25">
      <c r="A12" s="13">
        <v>25</v>
      </c>
      <c r="B12" s="13" t="s">
        <v>1742</v>
      </c>
      <c r="C12" s="13">
        <v>2023</v>
      </c>
      <c r="D12" s="13" t="s">
        <v>1839</v>
      </c>
      <c r="E12" s="13" t="s">
        <v>144</v>
      </c>
      <c r="F12" s="13">
        <v>1215460.99</v>
      </c>
      <c r="G12" s="28" t="s">
        <v>1840</v>
      </c>
    </row>
    <row r="13" spans="1:7" ht="30" x14ac:dyDescent="0.25">
      <c r="A13" s="13">
        <v>26</v>
      </c>
      <c r="B13" s="13" t="s">
        <v>1742</v>
      </c>
      <c r="C13" s="13">
        <v>2024</v>
      </c>
      <c r="D13" s="13" t="s">
        <v>1839</v>
      </c>
      <c r="E13" s="13" t="s">
        <v>144</v>
      </c>
      <c r="F13" s="13">
        <v>31036796.289999999</v>
      </c>
      <c r="G13" s="28" t="s">
        <v>1840</v>
      </c>
    </row>
    <row r="14" spans="1:7" ht="30" x14ac:dyDescent="0.25">
      <c r="A14" s="13">
        <v>58</v>
      </c>
      <c r="B14" s="28" t="s">
        <v>1742</v>
      </c>
      <c r="C14" s="28">
        <v>2023</v>
      </c>
      <c r="D14" s="13" t="s">
        <v>1839</v>
      </c>
      <c r="E14" s="28" t="s">
        <v>164</v>
      </c>
      <c r="F14" s="28">
        <v>76471.19</v>
      </c>
      <c r="G14" s="28" t="s">
        <v>1852</v>
      </c>
    </row>
    <row r="15" spans="1:7" ht="30" x14ac:dyDescent="0.25">
      <c r="A15" s="13">
        <v>59</v>
      </c>
      <c r="B15" s="28" t="s">
        <v>1742</v>
      </c>
      <c r="C15" s="28">
        <v>2025</v>
      </c>
      <c r="D15" s="13" t="s">
        <v>1839</v>
      </c>
      <c r="E15" s="28" t="s">
        <v>164</v>
      </c>
      <c r="F15" s="28">
        <v>1952691.84</v>
      </c>
      <c r="G15" s="28" t="s">
        <v>1852</v>
      </c>
    </row>
    <row r="16" spans="1:7" ht="30" x14ac:dyDescent="0.25">
      <c r="A16" s="13">
        <v>66</v>
      </c>
      <c r="B16" s="28" t="s">
        <v>1822</v>
      </c>
      <c r="C16" s="28">
        <v>2023</v>
      </c>
      <c r="D16" s="28" t="s">
        <v>1876</v>
      </c>
      <c r="E16" s="28" t="s">
        <v>1875</v>
      </c>
      <c r="F16" s="28">
        <v>2440353.19</v>
      </c>
      <c r="G16" s="28" t="s">
        <v>1877</v>
      </c>
    </row>
    <row r="17" spans="1:7" ht="30" x14ac:dyDescent="0.25">
      <c r="A17" s="13">
        <v>67</v>
      </c>
      <c r="B17" s="28" t="s">
        <v>1822</v>
      </c>
      <c r="C17" s="28">
        <v>2023</v>
      </c>
      <c r="D17" s="28" t="s">
        <v>1876</v>
      </c>
      <c r="E17" s="28" t="s">
        <v>1884</v>
      </c>
      <c r="F17" s="28">
        <v>5510955.6799999997</v>
      </c>
      <c r="G17" s="28" t="s">
        <v>1885</v>
      </c>
    </row>
    <row r="18" spans="1:7" ht="30" x14ac:dyDescent="0.25">
      <c r="A18" s="13">
        <v>68</v>
      </c>
      <c r="B18" s="28" t="s">
        <v>1822</v>
      </c>
      <c r="C18" s="28">
        <v>2023</v>
      </c>
      <c r="D18" s="28" t="s">
        <v>1876</v>
      </c>
      <c r="E18" s="28" t="s">
        <v>1886</v>
      </c>
      <c r="F18" s="28">
        <v>3340783.82</v>
      </c>
      <c r="G18" s="28" t="s">
        <v>1887</v>
      </c>
    </row>
    <row r="19" spans="1:7" ht="30" x14ac:dyDescent="0.25">
      <c r="A19" s="13">
        <v>69</v>
      </c>
      <c r="B19" s="28" t="s">
        <v>1822</v>
      </c>
      <c r="C19" s="28">
        <v>2023</v>
      </c>
      <c r="D19" s="28" t="s">
        <v>1876</v>
      </c>
      <c r="E19" s="28" t="s">
        <v>1888</v>
      </c>
      <c r="F19" s="28">
        <v>2484704.4499999997</v>
      </c>
      <c r="G19" s="28" t="s">
        <v>1889</v>
      </c>
    </row>
    <row r="20" spans="1:7" ht="30" x14ac:dyDescent="0.25">
      <c r="A20" s="13">
        <v>71</v>
      </c>
      <c r="B20" s="28" t="s">
        <v>1822</v>
      </c>
      <c r="C20" s="28">
        <v>2023</v>
      </c>
      <c r="D20" s="28" t="s">
        <v>1876</v>
      </c>
      <c r="E20" s="28" t="s">
        <v>1891</v>
      </c>
      <c r="F20" s="28">
        <v>3581790.1799999997</v>
      </c>
      <c r="G20" s="28" t="s">
        <v>1892</v>
      </c>
    </row>
    <row r="21" spans="1:7" ht="30" x14ac:dyDescent="0.25">
      <c r="A21" s="13">
        <v>70</v>
      </c>
      <c r="B21" s="28" t="s">
        <v>1822</v>
      </c>
      <c r="C21" s="28">
        <v>2023</v>
      </c>
      <c r="D21" s="28" t="s">
        <v>1876</v>
      </c>
      <c r="E21" s="28" t="s">
        <v>1890</v>
      </c>
      <c r="F21" s="28">
        <v>4219714.51</v>
      </c>
      <c r="G21" s="28" t="s">
        <v>1893</v>
      </c>
    </row>
    <row r="22" spans="1:7" ht="30" x14ac:dyDescent="0.25">
      <c r="A22" s="13">
        <v>64</v>
      </c>
      <c r="B22" s="28" t="s">
        <v>1822</v>
      </c>
      <c r="C22" s="28">
        <v>2023</v>
      </c>
      <c r="D22" s="28" t="s">
        <v>1861</v>
      </c>
      <c r="E22" s="28" t="s">
        <v>1860</v>
      </c>
      <c r="F22" s="28">
        <v>6562365.0300000003</v>
      </c>
      <c r="G22" s="28" t="s">
        <v>1862</v>
      </c>
    </row>
    <row r="23" spans="1:7" ht="30" x14ac:dyDescent="0.25">
      <c r="A23" s="13">
        <v>100</v>
      </c>
      <c r="B23" s="28" t="s">
        <v>1822</v>
      </c>
      <c r="C23" s="28">
        <v>2023</v>
      </c>
      <c r="D23" s="28" t="s">
        <v>1925</v>
      </c>
      <c r="E23" s="28" t="s">
        <v>1924</v>
      </c>
      <c r="F23" s="28">
        <v>1248013.6100000001</v>
      </c>
      <c r="G23" s="28" t="s">
        <v>1903</v>
      </c>
    </row>
    <row r="24" spans="1:7" ht="30" x14ac:dyDescent="0.25">
      <c r="A24" s="13">
        <v>104</v>
      </c>
      <c r="B24" s="28" t="s">
        <v>1822</v>
      </c>
      <c r="C24" s="28">
        <v>2023</v>
      </c>
      <c r="D24" s="28" t="s">
        <v>1925</v>
      </c>
      <c r="E24" s="28" t="s">
        <v>1937</v>
      </c>
      <c r="F24" s="28">
        <v>1751654.58</v>
      </c>
      <c r="G24" s="28" t="s">
        <v>1903</v>
      </c>
    </row>
    <row r="25" spans="1:7" ht="30" x14ac:dyDescent="0.25">
      <c r="A25" s="13">
        <v>105</v>
      </c>
      <c r="B25" s="28" t="s">
        <v>1822</v>
      </c>
      <c r="C25" s="28">
        <v>2023</v>
      </c>
      <c r="D25" s="28" t="s">
        <v>1925</v>
      </c>
      <c r="E25" s="28" t="s">
        <v>1938</v>
      </c>
      <c r="F25" s="28">
        <v>2293362.69</v>
      </c>
      <c r="G25" s="28" t="s">
        <v>1903</v>
      </c>
    </row>
    <row r="26" spans="1:7" ht="30" x14ac:dyDescent="0.25">
      <c r="A26" s="13">
        <v>103</v>
      </c>
      <c r="B26" s="28" t="s">
        <v>1822</v>
      </c>
      <c r="C26" s="28">
        <v>2023</v>
      </c>
      <c r="D26" s="28" t="s">
        <v>1925</v>
      </c>
      <c r="E26" s="28" t="s">
        <v>1936</v>
      </c>
      <c r="F26" s="28">
        <v>1688293.26</v>
      </c>
      <c r="G26" s="28" t="s">
        <v>1903</v>
      </c>
    </row>
    <row r="27" spans="1:7" ht="30" x14ac:dyDescent="0.25">
      <c r="A27" s="13">
        <v>107</v>
      </c>
      <c r="B27" s="28" t="s">
        <v>1822</v>
      </c>
      <c r="C27" s="28">
        <v>2023</v>
      </c>
      <c r="D27" s="28" t="s">
        <v>1925</v>
      </c>
      <c r="E27" s="28" t="s">
        <v>1940</v>
      </c>
      <c r="F27" s="28">
        <v>1688293.26</v>
      </c>
      <c r="G27" s="14" t="s">
        <v>1903</v>
      </c>
    </row>
    <row r="28" spans="1:7" ht="30" x14ac:dyDescent="0.25">
      <c r="A28" s="13">
        <v>108</v>
      </c>
      <c r="B28" s="28" t="s">
        <v>1822</v>
      </c>
      <c r="C28" s="28">
        <v>2023</v>
      </c>
      <c r="D28" s="28" t="s">
        <v>1925</v>
      </c>
      <c r="E28" s="28" t="s">
        <v>1941</v>
      </c>
      <c r="F28" s="28">
        <v>1654362.65</v>
      </c>
      <c r="G28" s="14" t="s">
        <v>1903</v>
      </c>
    </row>
    <row r="29" spans="1:7" ht="30" x14ac:dyDescent="0.25">
      <c r="A29" s="13">
        <v>109</v>
      </c>
      <c r="B29" s="28" t="s">
        <v>1822</v>
      </c>
      <c r="C29" s="28">
        <v>2023</v>
      </c>
      <c r="D29" s="28" t="s">
        <v>1925</v>
      </c>
      <c r="E29" s="28" t="s">
        <v>1942</v>
      </c>
      <c r="F29" s="28">
        <v>510398.88</v>
      </c>
      <c r="G29" s="14" t="s">
        <v>1903</v>
      </c>
    </row>
    <row r="30" spans="1:7" ht="30" x14ac:dyDescent="0.25">
      <c r="A30" s="13">
        <v>110</v>
      </c>
      <c r="B30" s="28" t="s">
        <v>1822</v>
      </c>
      <c r="C30" s="28">
        <v>2023</v>
      </c>
      <c r="D30" s="28" t="s">
        <v>1925</v>
      </c>
      <c r="E30" s="28" t="s">
        <v>1943</v>
      </c>
      <c r="F30" s="28">
        <v>718775.92</v>
      </c>
      <c r="G30" s="14" t="s">
        <v>1903</v>
      </c>
    </row>
    <row r="31" spans="1:7" ht="30" x14ac:dyDescent="0.25">
      <c r="A31" s="13">
        <v>117</v>
      </c>
      <c r="B31" s="14" t="s">
        <v>1822</v>
      </c>
      <c r="C31" s="14">
        <v>2023</v>
      </c>
      <c r="D31" s="28" t="s">
        <v>1925</v>
      </c>
      <c r="E31" s="14" t="s">
        <v>1951</v>
      </c>
      <c r="F31" s="14">
        <v>10439579.560000001</v>
      </c>
      <c r="G31" s="14" t="s">
        <v>1952</v>
      </c>
    </row>
    <row r="32" spans="1:7" ht="30" x14ac:dyDescent="0.25">
      <c r="A32" s="13">
        <v>111</v>
      </c>
      <c r="B32" s="28" t="s">
        <v>1822</v>
      </c>
      <c r="C32" s="28">
        <v>2023</v>
      </c>
      <c r="D32" s="28" t="s">
        <v>1925</v>
      </c>
      <c r="E32" s="28" t="s">
        <v>1944</v>
      </c>
      <c r="F32" s="28">
        <v>3799620.55</v>
      </c>
      <c r="G32" s="14" t="s">
        <v>1903</v>
      </c>
    </row>
    <row r="33" spans="1:7" ht="30" x14ac:dyDescent="0.25">
      <c r="A33" s="13">
        <v>112</v>
      </c>
      <c r="B33" s="28" t="s">
        <v>1822</v>
      </c>
      <c r="C33" s="28">
        <v>2023</v>
      </c>
      <c r="D33" s="28" t="s">
        <v>1925</v>
      </c>
      <c r="E33" s="28" t="s">
        <v>1945</v>
      </c>
      <c r="F33" s="28">
        <v>4737148.7300000004</v>
      </c>
      <c r="G33" s="14" t="s">
        <v>1903</v>
      </c>
    </row>
    <row r="34" spans="1:7" ht="30" x14ac:dyDescent="0.25">
      <c r="A34" s="13">
        <v>113</v>
      </c>
      <c r="B34" s="14" t="s">
        <v>1822</v>
      </c>
      <c r="C34" s="14">
        <v>2023</v>
      </c>
      <c r="D34" s="28" t="s">
        <v>1925</v>
      </c>
      <c r="E34" s="14" t="s">
        <v>1946</v>
      </c>
      <c r="F34" s="14">
        <v>5524269.2000000002</v>
      </c>
      <c r="G34" s="14" t="s">
        <v>1903</v>
      </c>
    </row>
    <row r="35" spans="1:7" ht="30" x14ac:dyDescent="0.25">
      <c r="A35" s="13">
        <v>118</v>
      </c>
      <c r="B35" s="14" t="s">
        <v>1822</v>
      </c>
      <c r="C35" s="14">
        <v>2023</v>
      </c>
      <c r="D35" s="28" t="s">
        <v>1925</v>
      </c>
      <c r="E35" s="28" t="s">
        <v>1947</v>
      </c>
      <c r="F35" s="28">
        <v>16448689.199999999</v>
      </c>
      <c r="G35" s="14" t="s">
        <v>1952</v>
      </c>
    </row>
    <row r="36" spans="1:7" ht="30" x14ac:dyDescent="0.25">
      <c r="A36" s="13">
        <v>116</v>
      </c>
      <c r="B36" s="14" t="s">
        <v>1822</v>
      </c>
      <c r="C36" s="14">
        <v>2023</v>
      </c>
      <c r="D36" s="14" t="s">
        <v>1925</v>
      </c>
      <c r="E36" s="14" t="s">
        <v>1950</v>
      </c>
      <c r="F36" s="14">
        <v>22246342.760000002</v>
      </c>
      <c r="G36" s="14" t="s">
        <v>1952</v>
      </c>
    </row>
    <row r="37" spans="1:7" ht="30" x14ac:dyDescent="0.25">
      <c r="A37" s="13">
        <v>114</v>
      </c>
      <c r="B37" s="14" t="s">
        <v>1822</v>
      </c>
      <c r="C37" s="14">
        <v>2023</v>
      </c>
      <c r="D37" s="14" t="s">
        <v>1925</v>
      </c>
      <c r="E37" s="14" t="s">
        <v>1948</v>
      </c>
      <c r="F37" s="14">
        <v>5491025.1100000003</v>
      </c>
      <c r="G37" s="14" t="s">
        <v>1903</v>
      </c>
    </row>
    <row r="38" spans="1:7" ht="30" x14ac:dyDescent="0.25">
      <c r="A38" s="13">
        <v>115</v>
      </c>
      <c r="B38" s="14" t="s">
        <v>1822</v>
      </c>
      <c r="C38" s="14">
        <v>2023</v>
      </c>
      <c r="D38" s="14" t="s">
        <v>1925</v>
      </c>
      <c r="E38" s="14" t="s">
        <v>1949</v>
      </c>
      <c r="F38" s="14">
        <v>23680235.109999999</v>
      </c>
      <c r="G38" s="14" t="s">
        <v>1952</v>
      </c>
    </row>
    <row r="39" spans="1:7" ht="30" x14ac:dyDescent="0.25">
      <c r="A39" s="13">
        <v>126</v>
      </c>
      <c r="B39" s="14" t="s">
        <v>1742</v>
      </c>
      <c r="C39" s="14">
        <v>2023</v>
      </c>
      <c r="D39" s="14" t="s">
        <v>1958</v>
      </c>
      <c r="E39" s="14" t="s">
        <v>531</v>
      </c>
      <c r="F39" s="14">
        <v>170212.41</v>
      </c>
      <c r="G39" s="14" t="s">
        <v>1960</v>
      </c>
    </row>
    <row r="40" spans="1:7" ht="30" x14ac:dyDescent="0.25">
      <c r="A40" s="13">
        <v>127</v>
      </c>
      <c r="B40" s="14" t="s">
        <v>1742</v>
      </c>
      <c r="C40" s="14">
        <v>2025</v>
      </c>
      <c r="D40" s="14" t="s">
        <v>1958</v>
      </c>
      <c r="E40" s="14" t="s">
        <v>531</v>
      </c>
      <c r="F40" s="14">
        <v>4346373.79</v>
      </c>
      <c r="G40" s="14" t="s">
        <v>1960</v>
      </c>
    </row>
    <row r="41" spans="1:7" ht="30" x14ac:dyDescent="0.25">
      <c r="A41" s="13">
        <v>122</v>
      </c>
      <c r="B41" s="14" t="s">
        <v>1742</v>
      </c>
      <c r="C41" s="14">
        <v>2023</v>
      </c>
      <c r="D41" s="14" t="s">
        <v>1958</v>
      </c>
      <c r="E41" s="14" t="s">
        <v>502</v>
      </c>
      <c r="F41" s="14">
        <v>672351.86</v>
      </c>
      <c r="G41" s="14" t="s">
        <v>1959</v>
      </c>
    </row>
    <row r="42" spans="1:7" ht="30" x14ac:dyDescent="0.25">
      <c r="A42" s="13">
        <v>124</v>
      </c>
      <c r="B42" s="14" t="s">
        <v>1742</v>
      </c>
      <c r="C42" s="14">
        <v>2025</v>
      </c>
      <c r="D42" s="14" t="s">
        <v>1958</v>
      </c>
      <c r="E42" s="14" t="s">
        <v>502</v>
      </c>
      <c r="F42" s="14">
        <v>17168504.670000002</v>
      </c>
      <c r="G42" s="14" t="s">
        <v>1959</v>
      </c>
    </row>
    <row r="43" spans="1:7" ht="30" x14ac:dyDescent="0.25">
      <c r="A43" s="13">
        <v>123</v>
      </c>
      <c r="B43" s="14" t="s">
        <v>1742</v>
      </c>
      <c r="C43" s="14">
        <v>2023</v>
      </c>
      <c r="D43" s="28" t="s">
        <v>1958</v>
      </c>
      <c r="E43" s="14" t="s">
        <v>504</v>
      </c>
      <c r="F43" s="14">
        <v>680457.4</v>
      </c>
      <c r="G43" s="14" t="s">
        <v>1959</v>
      </c>
    </row>
    <row r="44" spans="1:7" ht="30" x14ac:dyDescent="0.25">
      <c r="A44" s="13">
        <v>125</v>
      </c>
      <c r="B44" s="14" t="s">
        <v>1742</v>
      </c>
      <c r="C44" s="14">
        <v>2025</v>
      </c>
      <c r="D44" s="28" t="s">
        <v>1958</v>
      </c>
      <c r="E44" s="14" t="s">
        <v>504</v>
      </c>
      <c r="F44" s="14">
        <v>17375479.640000001</v>
      </c>
      <c r="G44" s="14" t="s">
        <v>1959</v>
      </c>
    </row>
    <row r="45" spans="1:7" ht="30" x14ac:dyDescent="0.25">
      <c r="A45" s="13">
        <v>160</v>
      </c>
      <c r="B45" s="14" t="s">
        <v>1822</v>
      </c>
      <c r="C45" s="14">
        <v>2023</v>
      </c>
      <c r="D45" s="28" t="s">
        <v>1958</v>
      </c>
      <c r="E45" s="14" t="s">
        <v>1965</v>
      </c>
      <c r="F45" s="14">
        <v>4524022.16</v>
      </c>
      <c r="G45" s="14" t="s">
        <v>1968</v>
      </c>
    </row>
    <row r="46" spans="1:7" ht="30" x14ac:dyDescent="0.25">
      <c r="A46" s="13">
        <v>161</v>
      </c>
      <c r="B46" s="14" t="s">
        <v>1822</v>
      </c>
      <c r="C46" s="14">
        <v>2023</v>
      </c>
      <c r="D46" s="28" t="s">
        <v>1958</v>
      </c>
      <c r="E46" s="14" t="s">
        <v>1966</v>
      </c>
      <c r="F46" s="14">
        <v>4568738.8</v>
      </c>
      <c r="G46" s="14" t="s">
        <v>1969</v>
      </c>
    </row>
    <row r="47" spans="1:7" ht="30" x14ac:dyDescent="0.25">
      <c r="A47" s="13">
        <v>162</v>
      </c>
      <c r="B47" s="14" t="s">
        <v>1822</v>
      </c>
      <c r="C47" s="14">
        <v>2023</v>
      </c>
      <c r="D47" s="14" t="s">
        <v>1958</v>
      </c>
      <c r="E47" s="28" t="s">
        <v>1967</v>
      </c>
      <c r="F47" s="28">
        <v>4524022.16</v>
      </c>
      <c r="G47" s="14" t="s">
        <v>1970</v>
      </c>
    </row>
    <row r="48" spans="1:7" ht="30" x14ac:dyDescent="0.25">
      <c r="A48" s="13">
        <v>98</v>
      </c>
      <c r="B48" s="14" t="s">
        <v>1822</v>
      </c>
      <c r="C48" s="14">
        <v>2023</v>
      </c>
      <c r="D48" s="14" t="s">
        <v>1834</v>
      </c>
      <c r="E48" s="34" t="s">
        <v>1928</v>
      </c>
      <c r="F48" s="14">
        <v>2783316.84</v>
      </c>
      <c r="G48" s="14" t="s">
        <v>1929</v>
      </c>
    </row>
    <row r="49" spans="1:7" ht="30" x14ac:dyDescent="0.25">
      <c r="A49" s="13">
        <v>99</v>
      </c>
      <c r="B49" s="14" t="s">
        <v>1822</v>
      </c>
      <c r="C49" s="14">
        <v>2023</v>
      </c>
      <c r="D49" s="14" t="s">
        <v>1834</v>
      </c>
      <c r="E49" s="14" t="s">
        <v>1930</v>
      </c>
      <c r="F49" s="14">
        <v>5759640.25</v>
      </c>
      <c r="G49" s="14" t="s">
        <v>1931</v>
      </c>
    </row>
    <row r="50" spans="1:7" ht="30" x14ac:dyDescent="0.25">
      <c r="A50" s="13">
        <v>65</v>
      </c>
      <c r="B50" s="14" t="s">
        <v>1822</v>
      </c>
      <c r="C50" s="14">
        <v>2023</v>
      </c>
      <c r="D50" s="14" t="s">
        <v>1834</v>
      </c>
      <c r="E50" s="34" t="s">
        <v>1838</v>
      </c>
      <c r="F50" s="14">
        <v>10161274.789999999</v>
      </c>
      <c r="G50" s="14" t="s">
        <v>1863</v>
      </c>
    </row>
    <row r="51" spans="1:7" ht="45" x14ac:dyDescent="0.25">
      <c r="A51" s="13">
        <v>106</v>
      </c>
      <c r="B51" s="14" t="s">
        <v>1742</v>
      </c>
      <c r="C51" s="14">
        <v>2025</v>
      </c>
      <c r="D51" s="14" t="s">
        <v>1834</v>
      </c>
      <c r="E51" s="14" t="s">
        <v>635</v>
      </c>
      <c r="F51" s="14">
        <v>11568959.630000001</v>
      </c>
      <c r="G51" s="14" t="s">
        <v>1939</v>
      </c>
    </row>
    <row r="52" spans="1:7" ht="30" x14ac:dyDescent="0.25">
      <c r="A52" s="13">
        <v>97</v>
      </c>
      <c r="B52" s="14" t="s">
        <v>1822</v>
      </c>
      <c r="C52" s="14">
        <v>2023</v>
      </c>
      <c r="D52" s="14" t="s">
        <v>1834</v>
      </c>
      <c r="E52" s="14" t="s">
        <v>1926</v>
      </c>
      <c r="F52" s="14">
        <v>4171011.73</v>
      </c>
      <c r="G52" s="14" t="s">
        <v>1927</v>
      </c>
    </row>
    <row r="53" spans="1:7" ht="30" x14ac:dyDescent="0.25">
      <c r="A53" s="13">
        <v>102</v>
      </c>
      <c r="B53" s="14" t="s">
        <v>1822</v>
      </c>
      <c r="C53" s="14">
        <v>2023</v>
      </c>
      <c r="D53" s="14" t="s">
        <v>1834</v>
      </c>
      <c r="E53" s="14" t="s">
        <v>1934</v>
      </c>
      <c r="F53" s="14">
        <v>6264563.9000000004</v>
      </c>
      <c r="G53" s="14" t="s">
        <v>1935</v>
      </c>
    </row>
    <row r="54" spans="1:7" ht="30" x14ac:dyDescent="0.25">
      <c r="A54" s="13">
        <v>101</v>
      </c>
      <c r="B54" s="14" t="s">
        <v>1822</v>
      </c>
      <c r="C54" s="14">
        <v>2023</v>
      </c>
      <c r="D54" s="14" t="s">
        <v>1834</v>
      </c>
      <c r="E54" s="34" t="s">
        <v>1932</v>
      </c>
      <c r="F54" s="14">
        <v>4870863.68</v>
      </c>
      <c r="G54" s="14" t="s">
        <v>1933</v>
      </c>
    </row>
    <row r="55" spans="1:7" x14ac:dyDescent="0.25">
      <c r="A55" s="13">
        <v>23</v>
      </c>
      <c r="B55" s="13" t="s">
        <v>1822</v>
      </c>
      <c r="C55" s="13">
        <v>2023</v>
      </c>
      <c r="D55" s="13" t="s">
        <v>1834</v>
      </c>
      <c r="E55" s="35" t="s">
        <v>1833</v>
      </c>
      <c r="F55" s="13">
        <v>1992722.6</v>
      </c>
      <c r="G55" s="13" t="s">
        <v>1835</v>
      </c>
    </row>
    <row r="56" spans="1:7" x14ac:dyDescent="0.25">
      <c r="A56" s="13">
        <v>24</v>
      </c>
      <c r="B56" s="13" t="s">
        <v>1822</v>
      </c>
      <c r="C56" s="13">
        <v>2023</v>
      </c>
      <c r="D56" s="13" t="s">
        <v>1834</v>
      </c>
      <c r="E56" s="35" t="s">
        <v>1837</v>
      </c>
      <c r="F56" s="13">
        <v>3359588.21</v>
      </c>
      <c r="G56" s="13" t="s">
        <v>1835</v>
      </c>
    </row>
    <row r="57" spans="1:7" x14ac:dyDescent="0.25">
      <c r="A57" s="13">
        <v>22</v>
      </c>
      <c r="B57" s="13" t="s">
        <v>1822</v>
      </c>
      <c r="C57" s="13">
        <v>2023</v>
      </c>
      <c r="D57" s="13" t="s">
        <v>1829</v>
      </c>
      <c r="E57" s="13" t="s">
        <v>1830</v>
      </c>
      <c r="F57" s="13">
        <v>19766145.050000001</v>
      </c>
      <c r="G57" s="13" t="s">
        <v>1831</v>
      </c>
    </row>
    <row r="58" spans="1:7" x14ac:dyDescent="0.25">
      <c r="A58" s="13">
        <v>128</v>
      </c>
      <c r="B58" s="14" t="s">
        <v>1742</v>
      </c>
      <c r="C58" s="14">
        <v>2023</v>
      </c>
      <c r="D58" s="28" t="s">
        <v>1842</v>
      </c>
      <c r="E58" s="14" t="s">
        <v>792</v>
      </c>
      <c r="F58" s="14">
        <v>908856.06</v>
      </c>
      <c r="G58" s="14" t="s">
        <v>1961</v>
      </c>
    </row>
    <row r="59" spans="1:7" x14ac:dyDescent="0.25">
      <c r="A59" s="13">
        <v>129</v>
      </c>
      <c r="B59" s="14" t="s">
        <v>1742</v>
      </c>
      <c r="C59" s="14">
        <v>2024</v>
      </c>
      <c r="D59" s="28" t="s">
        <v>1842</v>
      </c>
      <c r="E59" s="14" t="s">
        <v>792</v>
      </c>
      <c r="F59" s="14">
        <v>23207639.440000001</v>
      </c>
      <c r="G59" s="14" t="s">
        <v>1961</v>
      </c>
    </row>
    <row r="60" spans="1:7" x14ac:dyDescent="0.25">
      <c r="A60" s="13">
        <v>130</v>
      </c>
      <c r="B60" s="14" t="s">
        <v>1742</v>
      </c>
      <c r="C60" s="14">
        <v>2023</v>
      </c>
      <c r="D60" s="28" t="s">
        <v>1842</v>
      </c>
      <c r="E60" s="14" t="s">
        <v>796</v>
      </c>
      <c r="F60" s="14">
        <v>363560.66</v>
      </c>
      <c r="G60" s="14" t="s">
        <v>1961</v>
      </c>
    </row>
    <row r="61" spans="1:7" x14ac:dyDescent="0.25">
      <c r="A61" s="13">
        <v>131</v>
      </c>
      <c r="B61" s="14" t="s">
        <v>1742</v>
      </c>
      <c r="C61" s="14">
        <v>2024</v>
      </c>
      <c r="D61" s="28" t="s">
        <v>1842</v>
      </c>
      <c r="E61" s="14" t="s">
        <v>796</v>
      </c>
      <c r="F61" s="14">
        <v>9283521.2300000004</v>
      </c>
      <c r="G61" s="14" t="s">
        <v>1961</v>
      </c>
    </row>
    <row r="62" spans="1:7" x14ac:dyDescent="0.25">
      <c r="A62" s="13">
        <v>132</v>
      </c>
      <c r="B62" s="14" t="s">
        <v>1742</v>
      </c>
      <c r="C62" s="14">
        <v>2023</v>
      </c>
      <c r="D62" s="14" t="s">
        <v>1842</v>
      </c>
      <c r="E62" s="14" t="s">
        <v>798</v>
      </c>
      <c r="F62" s="14">
        <v>323084.59999999998</v>
      </c>
      <c r="G62" s="14" t="s">
        <v>1961</v>
      </c>
    </row>
    <row r="63" spans="1:7" x14ac:dyDescent="0.25">
      <c r="A63" s="13">
        <v>133</v>
      </c>
      <c r="B63" s="14" t="s">
        <v>1742</v>
      </c>
      <c r="C63" s="14">
        <v>2024</v>
      </c>
      <c r="D63" s="14" t="s">
        <v>1842</v>
      </c>
      <c r="E63" s="14" t="s">
        <v>798</v>
      </c>
      <c r="F63" s="14">
        <v>8249965.1600000001</v>
      </c>
      <c r="G63" s="14" t="s">
        <v>1961</v>
      </c>
    </row>
    <row r="64" spans="1:7" s="27" customFormat="1" x14ac:dyDescent="0.25">
      <c r="A64" s="13"/>
      <c r="B64" s="28" t="s">
        <v>1742</v>
      </c>
      <c r="C64" s="28">
        <v>2023</v>
      </c>
      <c r="D64" s="28" t="s">
        <v>1842</v>
      </c>
      <c r="E64" s="28" t="s">
        <v>804</v>
      </c>
      <c r="F64" s="28"/>
      <c r="G64" s="28" t="s">
        <v>1961</v>
      </c>
    </row>
    <row r="65" spans="1:7" s="27" customFormat="1" x14ac:dyDescent="0.25">
      <c r="A65" s="13"/>
      <c r="B65" s="28" t="s">
        <v>1742</v>
      </c>
      <c r="C65" s="28">
        <v>2024</v>
      </c>
      <c r="D65" s="28" t="s">
        <v>1842</v>
      </c>
      <c r="E65" s="28" t="s">
        <v>804</v>
      </c>
      <c r="F65" s="28"/>
      <c r="G65" s="28" t="s">
        <v>1961</v>
      </c>
    </row>
    <row r="66" spans="1:7" x14ac:dyDescent="0.25">
      <c r="A66" s="13">
        <v>134</v>
      </c>
      <c r="B66" s="14" t="s">
        <v>1742</v>
      </c>
      <c r="C66" s="14">
        <v>2023</v>
      </c>
      <c r="D66" s="14" t="s">
        <v>1842</v>
      </c>
      <c r="E66" s="14" t="s">
        <v>815</v>
      </c>
      <c r="F66" s="14">
        <v>226699.13</v>
      </c>
      <c r="G66" s="14" t="s">
        <v>1961</v>
      </c>
    </row>
    <row r="67" spans="1:7" x14ac:dyDescent="0.25">
      <c r="A67" s="13">
        <v>135</v>
      </c>
      <c r="B67" s="14" t="s">
        <v>1742</v>
      </c>
      <c r="C67" s="14">
        <v>2024</v>
      </c>
      <c r="D67" s="14" t="s">
        <v>1842</v>
      </c>
      <c r="E67" s="14" t="s">
        <v>815</v>
      </c>
      <c r="F67" s="14">
        <v>5788762.2400000002</v>
      </c>
      <c r="G67" s="14" t="s">
        <v>1961</v>
      </c>
    </row>
    <row r="68" spans="1:7" x14ac:dyDescent="0.25">
      <c r="A68" s="13">
        <v>136</v>
      </c>
      <c r="B68" s="14" t="s">
        <v>1742</v>
      </c>
      <c r="C68" s="14">
        <v>2023</v>
      </c>
      <c r="D68" s="14" t="s">
        <v>1842</v>
      </c>
      <c r="E68" s="14" t="s">
        <v>819</v>
      </c>
      <c r="F68" s="14">
        <v>28412.48</v>
      </c>
      <c r="G68" s="14" t="s">
        <v>1961</v>
      </c>
    </row>
    <row r="69" spans="1:7" x14ac:dyDescent="0.25">
      <c r="A69" s="13">
        <v>137</v>
      </c>
      <c r="B69" s="14" t="s">
        <v>1742</v>
      </c>
      <c r="C69" s="14">
        <v>2025</v>
      </c>
      <c r="D69" s="14" t="s">
        <v>1842</v>
      </c>
      <c r="E69" s="14" t="s">
        <v>819</v>
      </c>
      <c r="F69" s="14">
        <v>725512.47</v>
      </c>
      <c r="G69" s="14" t="s">
        <v>1961</v>
      </c>
    </row>
    <row r="70" spans="1:7" x14ac:dyDescent="0.25">
      <c r="A70" s="13">
        <v>140</v>
      </c>
      <c r="B70" s="14" t="s">
        <v>1742</v>
      </c>
      <c r="C70" s="14">
        <v>2023</v>
      </c>
      <c r="D70" s="14" t="s">
        <v>1842</v>
      </c>
      <c r="E70" s="14" t="s">
        <v>831</v>
      </c>
      <c r="F70" s="14">
        <v>254868.6</v>
      </c>
      <c r="G70" s="14" t="s">
        <v>1961</v>
      </c>
    </row>
    <row r="71" spans="1:7" x14ac:dyDescent="0.25">
      <c r="A71" s="13">
        <v>141</v>
      </c>
      <c r="B71" s="14" t="s">
        <v>1742</v>
      </c>
      <c r="C71" s="14">
        <v>2024</v>
      </c>
      <c r="D71" s="14" t="s">
        <v>1842</v>
      </c>
      <c r="E71" s="14" t="s">
        <v>831</v>
      </c>
      <c r="F71" s="14">
        <v>6508069.5499999998</v>
      </c>
      <c r="G71" s="14" t="s">
        <v>1961</v>
      </c>
    </row>
    <row r="72" spans="1:7" x14ac:dyDescent="0.25">
      <c r="A72" s="13">
        <v>142</v>
      </c>
      <c r="B72" s="14" t="s">
        <v>1742</v>
      </c>
      <c r="C72" s="14">
        <v>2023</v>
      </c>
      <c r="D72" s="14" t="s">
        <v>1842</v>
      </c>
      <c r="E72" s="14" t="s">
        <v>833</v>
      </c>
      <c r="F72" s="14">
        <v>254868.6</v>
      </c>
      <c r="G72" s="14" t="s">
        <v>1961</v>
      </c>
    </row>
    <row r="73" spans="1:7" x14ac:dyDescent="0.25">
      <c r="A73" s="13">
        <v>143</v>
      </c>
      <c r="B73" s="14" t="s">
        <v>1742</v>
      </c>
      <c r="C73" s="14">
        <v>2024</v>
      </c>
      <c r="D73" s="14" t="s">
        <v>1842</v>
      </c>
      <c r="E73" s="14" t="s">
        <v>833</v>
      </c>
      <c r="F73" s="14">
        <v>6508069.5499999998</v>
      </c>
      <c r="G73" s="14" t="s">
        <v>1961</v>
      </c>
    </row>
    <row r="74" spans="1:7" x14ac:dyDescent="0.25">
      <c r="A74" s="13">
        <v>144</v>
      </c>
      <c r="B74" s="14" t="s">
        <v>1742</v>
      </c>
      <c r="C74" s="14">
        <v>2023</v>
      </c>
      <c r="D74" s="14" t="s">
        <v>1842</v>
      </c>
      <c r="E74" s="14" t="s">
        <v>835</v>
      </c>
      <c r="F74" s="14">
        <v>254868.6</v>
      </c>
      <c r="G74" s="14" t="s">
        <v>1961</v>
      </c>
    </row>
    <row r="75" spans="1:7" x14ac:dyDescent="0.25">
      <c r="A75" s="13">
        <v>145</v>
      </c>
      <c r="B75" s="14" t="s">
        <v>1742</v>
      </c>
      <c r="C75" s="14">
        <v>2024</v>
      </c>
      <c r="D75" s="14" t="s">
        <v>1842</v>
      </c>
      <c r="E75" s="14" t="s">
        <v>835</v>
      </c>
      <c r="F75" s="14">
        <v>6508069.5499999998</v>
      </c>
      <c r="G75" s="14" t="s">
        <v>1961</v>
      </c>
    </row>
    <row r="76" spans="1:7" x14ac:dyDescent="0.25">
      <c r="A76" s="13">
        <v>138</v>
      </c>
      <c r="B76" s="28" t="s">
        <v>1742</v>
      </c>
      <c r="C76" s="28">
        <v>2023</v>
      </c>
      <c r="D76" s="28" t="s">
        <v>1842</v>
      </c>
      <c r="E76" s="28" t="s">
        <v>825</v>
      </c>
      <c r="F76" s="28">
        <v>288671.48</v>
      </c>
      <c r="G76" s="14" t="s">
        <v>1961</v>
      </c>
    </row>
    <row r="77" spans="1:7" x14ac:dyDescent="0.25">
      <c r="A77" s="13">
        <v>139</v>
      </c>
      <c r="B77" s="28" t="s">
        <v>1742</v>
      </c>
      <c r="C77" s="28">
        <v>2025</v>
      </c>
      <c r="D77" s="28" t="s">
        <v>1842</v>
      </c>
      <c r="E77" s="28" t="s">
        <v>825</v>
      </c>
      <c r="F77" s="28">
        <v>7371226.2000000002</v>
      </c>
      <c r="G77" s="28" t="s">
        <v>1961</v>
      </c>
    </row>
    <row r="78" spans="1:7" x14ac:dyDescent="0.25">
      <c r="A78" s="13">
        <v>146</v>
      </c>
      <c r="B78" s="28" t="s">
        <v>1742</v>
      </c>
      <c r="C78" s="28">
        <v>2023</v>
      </c>
      <c r="D78" s="28" t="s">
        <v>1842</v>
      </c>
      <c r="E78" s="28" t="s">
        <v>845</v>
      </c>
      <c r="F78" s="28">
        <v>194088.49</v>
      </c>
      <c r="G78" s="28" t="s">
        <v>1961</v>
      </c>
    </row>
    <row r="79" spans="1:7" x14ac:dyDescent="0.25">
      <c r="A79" s="13">
        <v>147</v>
      </c>
      <c r="B79" s="28" t="s">
        <v>1742</v>
      </c>
      <c r="C79" s="28">
        <v>2025</v>
      </c>
      <c r="D79" s="28" t="s">
        <v>1842</v>
      </c>
      <c r="E79" s="28" t="s">
        <v>845</v>
      </c>
      <c r="F79" s="28">
        <v>4956049.45</v>
      </c>
      <c r="G79" s="28" t="s">
        <v>1961</v>
      </c>
    </row>
    <row r="80" spans="1:7" x14ac:dyDescent="0.25">
      <c r="A80" s="13">
        <v>148</v>
      </c>
      <c r="B80" s="14" t="s">
        <v>1742</v>
      </c>
      <c r="C80" s="14">
        <v>2023</v>
      </c>
      <c r="D80" s="14" t="s">
        <v>1842</v>
      </c>
      <c r="E80" s="14" t="s">
        <v>849</v>
      </c>
      <c r="F80" s="14">
        <v>359890.73</v>
      </c>
      <c r="G80" s="14" t="s">
        <v>1961</v>
      </c>
    </row>
    <row r="81" spans="1:7" x14ac:dyDescent="0.25">
      <c r="A81" s="13">
        <v>149</v>
      </c>
      <c r="B81" s="14" t="s">
        <v>1742</v>
      </c>
      <c r="C81" s="14">
        <v>2024</v>
      </c>
      <c r="D81" s="14" t="s">
        <v>1842</v>
      </c>
      <c r="E81" s="14" t="s">
        <v>849</v>
      </c>
      <c r="F81" s="14">
        <v>9189809.6600000001</v>
      </c>
      <c r="G81" s="14" t="s">
        <v>1961</v>
      </c>
    </row>
    <row r="82" spans="1:7" x14ac:dyDescent="0.25">
      <c r="A82" s="13">
        <v>150</v>
      </c>
      <c r="B82" s="14" t="s">
        <v>1742</v>
      </c>
      <c r="C82" s="14">
        <v>2023</v>
      </c>
      <c r="D82" s="14" t="s">
        <v>1842</v>
      </c>
      <c r="E82" s="14" t="s">
        <v>853</v>
      </c>
      <c r="F82" s="14">
        <v>194151.67999999999</v>
      </c>
      <c r="G82" s="14" t="s">
        <v>1961</v>
      </c>
    </row>
    <row r="83" spans="1:7" x14ac:dyDescent="0.25">
      <c r="A83" s="13">
        <v>151</v>
      </c>
      <c r="B83" s="14" t="s">
        <v>1742</v>
      </c>
      <c r="C83" s="14">
        <v>2025</v>
      </c>
      <c r="D83" s="14" t="s">
        <v>1842</v>
      </c>
      <c r="E83" s="14" t="s">
        <v>853</v>
      </c>
      <c r="F83" s="14">
        <v>4957662.9400000004</v>
      </c>
      <c r="G83" s="14" t="s">
        <v>1961</v>
      </c>
    </row>
    <row r="84" spans="1:7" x14ac:dyDescent="0.25">
      <c r="A84" s="13">
        <v>152</v>
      </c>
      <c r="B84" s="14" t="s">
        <v>1742</v>
      </c>
      <c r="C84" s="14">
        <v>2023</v>
      </c>
      <c r="D84" s="14" t="s">
        <v>1842</v>
      </c>
      <c r="E84" s="14" t="s">
        <v>855</v>
      </c>
      <c r="F84" s="14">
        <v>195154.97</v>
      </c>
      <c r="G84" s="14" t="s">
        <v>1961</v>
      </c>
    </row>
    <row r="85" spans="1:7" x14ac:dyDescent="0.25">
      <c r="A85" s="13">
        <v>153</v>
      </c>
      <c r="B85" s="14" t="s">
        <v>1742</v>
      </c>
      <c r="C85" s="14">
        <v>2025</v>
      </c>
      <c r="D85" s="14" t="s">
        <v>1842</v>
      </c>
      <c r="E85" s="14" t="s">
        <v>855</v>
      </c>
      <c r="F85" s="14">
        <v>4983281.95</v>
      </c>
      <c r="G85" s="14" t="s">
        <v>1961</v>
      </c>
    </row>
    <row r="86" spans="1:7" ht="30" x14ac:dyDescent="0.25">
      <c r="A86" s="13">
        <v>28</v>
      </c>
      <c r="B86" s="14" t="s">
        <v>1742</v>
      </c>
      <c r="C86" s="14">
        <v>2023</v>
      </c>
      <c r="D86" s="14" t="s">
        <v>1842</v>
      </c>
      <c r="E86" s="14" t="s">
        <v>837</v>
      </c>
      <c r="F86" s="14">
        <v>248109.61</v>
      </c>
      <c r="G86" s="14" t="s">
        <v>1843</v>
      </c>
    </row>
    <row r="87" spans="1:7" ht="30" x14ac:dyDescent="0.25">
      <c r="A87" s="13">
        <v>29</v>
      </c>
      <c r="B87" s="14" t="s">
        <v>1742</v>
      </c>
      <c r="C87" s="14">
        <v>2024</v>
      </c>
      <c r="D87" s="14" t="s">
        <v>1842</v>
      </c>
      <c r="E87" s="14" t="s">
        <v>837</v>
      </c>
      <c r="F87" s="14">
        <v>6335478.6699999999</v>
      </c>
      <c r="G87" s="14" t="s">
        <v>1843</v>
      </c>
    </row>
    <row r="88" spans="1:7" x14ac:dyDescent="0.25">
      <c r="A88" s="13">
        <v>154</v>
      </c>
      <c r="B88" s="28" t="s">
        <v>1742</v>
      </c>
      <c r="C88" s="28">
        <v>2023</v>
      </c>
      <c r="D88" s="28" t="s">
        <v>1842</v>
      </c>
      <c r="E88" s="14" t="s">
        <v>861</v>
      </c>
      <c r="F88" s="14">
        <v>245456.39</v>
      </c>
      <c r="G88" s="28" t="s">
        <v>1961</v>
      </c>
    </row>
    <row r="89" spans="1:7" x14ac:dyDescent="0.25">
      <c r="A89" s="13">
        <v>155</v>
      </c>
      <c r="B89" s="28" t="s">
        <v>1742</v>
      </c>
      <c r="C89" s="28">
        <v>2024</v>
      </c>
      <c r="D89" s="28" t="s">
        <v>1842</v>
      </c>
      <c r="E89" s="14" t="s">
        <v>861</v>
      </c>
      <c r="F89" s="14">
        <v>6267728.7199999997</v>
      </c>
      <c r="G89" s="28" t="s">
        <v>1961</v>
      </c>
    </row>
    <row r="90" spans="1:7" x14ac:dyDescent="0.25">
      <c r="A90" s="13">
        <v>156</v>
      </c>
      <c r="B90" s="28" t="s">
        <v>1742</v>
      </c>
      <c r="C90" s="28">
        <v>2023</v>
      </c>
      <c r="D90" s="28" t="s">
        <v>1842</v>
      </c>
      <c r="E90" s="14" t="s">
        <v>865</v>
      </c>
      <c r="F90" s="14">
        <v>245725.07</v>
      </c>
      <c r="G90" s="28" t="s">
        <v>1961</v>
      </c>
    </row>
    <row r="91" spans="1:7" x14ac:dyDescent="0.25">
      <c r="A91" s="13">
        <v>157</v>
      </c>
      <c r="B91" s="28" t="s">
        <v>1742</v>
      </c>
      <c r="C91" s="28">
        <v>2024</v>
      </c>
      <c r="D91" s="28" t="s">
        <v>1842</v>
      </c>
      <c r="E91" s="14" t="s">
        <v>865</v>
      </c>
      <c r="F91" s="14">
        <v>6274589.4699999997</v>
      </c>
      <c r="G91" s="28" t="s">
        <v>1961</v>
      </c>
    </row>
    <row r="92" spans="1:7" x14ac:dyDescent="0.25">
      <c r="A92" s="13">
        <v>158</v>
      </c>
      <c r="B92" s="28" t="s">
        <v>1742</v>
      </c>
      <c r="C92" s="28">
        <v>2023</v>
      </c>
      <c r="D92" s="28" t="s">
        <v>1842</v>
      </c>
      <c r="E92" s="14" t="s">
        <v>867</v>
      </c>
      <c r="F92" s="14">
        <v>219352.4</v>
      </c>
      <c r="G92" s="28" t="s">
        <v>1961</v>
      </c>
    </row>
    <row r="93" spans="1:7" x14ac:dyDescent="0.25">
      <c r="A93" s="13">
        <v>159</v>
      </c>
      <c r="B93" s="28" t="s">
        <v>1742</v>
      </c>
      <c r="C93" s="28">
        <v>2024</v>
      </c>
      <c r="D93" s="28" t="s">
        <v>1842</v>
      </c>
      <c r="E93" s="14" t="s">
        <v>867</v>
      </c>
      <c r="F93" s="14">
        <v>5601163.4699999997</v>
      </c>
      <c r="G93" s="28" t="s">
        <v>1961</v>
      </c>
    </row>
    <row r="94" spans="1:7" ht="45" x14ac:dyDescent="0.25">
      <c r="A94" s="13">
        <v>50</v>
      </c>
      <c r="B94" s="28" t="s">
        <v>1742</v>
      </c>
      <c r="C94" s="28">
        <v>2023</v>
      </c>
      <c r="D94" s="28" t="s">
        <v>1995</v>
      </c>
      <c r="E94" s="14" t="s">
        <v>933</v>
      </c>
      <c r="F94" s="14">
        <v>1337094.52</v>
      </c>
      <c r="G94" s="28" t="s">
        <v>1851</v>
      </c>
    </row>
    <row r="95" spans="1:7" ht="45" x14ac:dyDescent="0.25">
      <c r="A95" s="13">
        <v>51</v>
      </c>
      <c r="B95" s="28" t="s">
        <v>1742</v>
      </c>
      <c r="C95" s="28">
        <v>2025</v>
      </c>
      <c r="D95" s="28" t="s">
        <v>1995</v>
      </c>
      <c r="E95" s="14" t="s">
        <v>933</v>
      </c>
      <c r="F95" s="14">
        <v>34142708.439999998</v>
      </c>
      <c r="G95" s="28" t="s">
        <v>1851</v>
      </c>
    </row>
    <row r="96" spans="1:7" ht="45" x14ac:dyDescent="0.25">
      <c r="A96" s="13">
        <v>52</v>
      </c>
      <c r="B96" s="28" t="s">
        <v>1742</v>
      </c>
      <c r="C96" s="28">
        <v>2023</v>
      </c>
      <c r="D96" s="28" t="s">
        <v>1995</v>
      </c>
      <c r="E96" s="14" t="s">
        <v>935</v>
      </c>
      <c r="F96" s="14">
        <v>798890.69</v>
      </c>
      <c r="G96" s="28" t="s">
        <v>1851</v>
      </c>
    </row>
    <row r="97" spans="1:7" ht="45" x14ac:dyDescent="0.25">
      <c r="A97" s="13">
        <v>53</v>
      </c>
      <c r="B97" s="28" t="s">
        <v>1742</v>
      </c>
      <c r="C97" s="28">
        <v>2025</v>
      </c>
      <c r="D97" s="28" t="s">
        <v>1995</v>
      </c>
      <c r="E97" s="14" t="s">
        <v>935</v>
      </c>
      <c r="F97" s="14">
        <v>20399673.59</v>
      </c>
      <c r="G97" s="28" t="s">
        <v>1851</v>
      </c>
    </row>
    <row r="98" spans="1:7" ht="30" x14ac:dyDescent="0.25">
      <c r="A98" s="13">
        <v>174</v>
      </c>
      <c r="B98" s="28" t="s">
        <v>1742</v>
      </c>
      <c r="C98" s="28">
        <v>2023</v>
      </c>
      <c r="D98" s="28" t="s">
        <v>1973</v>
      </c>
      <c r="E98" s="14" t="s">
        <v>1057</v>
      </c>
      <c r="F98" s="14">
        <v>180969.77</v>
      </c>
      <c r="G98" s="28" t="s">
        <v>1974</v>
      </c>
    </row>
    <row r="99" spans="1:7" ht="30" x14ac:dyDescent="0.25">
      <c r="A99" s="13">
        <v>175</v>
      </c>
      <c r="B99" s="28" t="s">
        <v>1742</v>
      </c>
      <c r="C99" s="28">
        <v>2024</v>
      </c>
      <c r="D99" s="28" t="s">
        <v>1973</v>
      </c>
      <c r="E99" s="14" t="s">
        <v>1057</v>
      </c>
      <c r="F99" s="14">
        <v>4621063.01</v>
      </c>
      <c r="G99" s="28" t="s">
        <v>1974</v>
      </c>
    </row>
    <row r="100" spans="1:7" ht="30" x14ac:dyDescent="0.25">
      <c r="A100" s="13">
        <v>176</v>
      </c>
      <c r="B100" s="28" t="s">
        <v>1742</v>
      </c>
      <c r="C100" s="28">
        <v>2023</v>
      </c>
      <c r="D100" s="28" t="s">
        <v>1973</v>
      </c>
      <c r="E100" s="14" t="s">
        <v>1059</v>
      </c>
      <c r="F100" s="14">
        <v>180015.63</v>
      </c>
      <c r="G100" s="28" t="s">
        <v>1974</v>
      </c>
    </row>
    <row r="101" spans="1:7" ht="30" x14ac:dyDescent="0.25">
      <c r="A101" s="13">
        <v>177</v>
      </c>
      <c r="B101" s="28" t="s">
        <v>1742</v>
      </c>
      <c r="C101" s="28">
        <v>2024</v>
      </c>
      <c r="D101" s="28" t="s">
        <v>1973</v>
      </c>
      <c r="E101" s="34" t="s">
        <v>1059</v>
      </c>
      <c r="F101" s="14">
        <v>4596698.88</v>
      </c>
      <c r="G101" s="28" t="s">
        <v>1974</v>
      </c>
    </row>
    <row r="102" spans="1:7" ht="30" x14ac:dyDescent="0.25">
      <c r="A102" s="13">
        <v>178</v>
      </c>
      <c r="B102" s="28" t="s">
        <v>1742</v>
      </c>
      <c r="C102" s="28">
        <v>2023</v>
      </c>
      <c r="D102" s="28" t="s">
        <v>1973</v>
      </c>
      <c r="E102" s="14" t="s">
        <v>1063</v>
      </c>
      <c r="F102" s="14">
        <v>379138.92</v>
      </c>
      <c r="G102" s="28" t="s">
        <v>1974</v>
      </c>
    </row>
    <row r="103" spans="1:7" ht="30" x14ac:dyDescent="0.25">
      <c r="A103" s="13">
        <v>179</v>
      </c>
      <c r="B103" s="28" t="s">
        <v>1742</v>
      </c>
      <c r="C103" s="28">
        <v>2025</v>
      </c>
      <c r="D103" s="28" t="s">
        <v>1973</v>
      </c>
      <c r="E103" s="34" t="s">
        <v>1063</v>
      </c>
      <c r="F103" s="14">
        <v>9681312.3300000001</v>
      </c>
      <c r="G103" s="28" t="s">
        <v>1974</v>
      </c>
    </row>
    <row r="104" spans="1:7" ht="30" x14ac:dyDescent="0.25">
      <c r="A104" s="13">
        <v>172</v>
      </c>
      <c r="B104" s="28" t="s">
        <v>1742</v>
      </c>
      <c r="C104" s="28">
        <v>2023</v>
      </c>
      <c r="D104" s="14" t="s">
        <v>1973</v>
      </c>
      <c r="E104" s="14" t="s">
        <v>1055</v>
      </c>
      <c r="F104" s="14">
        <v>180333.67</v>
      </c>
      <c r="G104" s="28" t="s">
        <v>1974</v>
      </c>
    </row>
    <row r="105" spans="1:7" ht="30" x14ac:dyDescent="0.25">
      <c r="A105" s="13">
        <v>173</v>
      </c>
      <c r="B105" s="28" t="s">
        <v>1742</v>
      </c>
      <c r="C105" s="28">
        <v>2024</v>
      </c>
      <c r="D105" s="28" t="s">
        <v>1973</v>
      </c>
      <c r="E105" s="14" t="s">
        <v>1055</v>
      </c>
      <c r="F105" s="14">
        <v>4604820.26</v>
      </c>
      <c r="G105" s="28" t="s">
        <v>1974</v>
      </c>
    </row>
    <row r="106" spans="1:7" ht="30" x14ac:dyDescent="0.25">
      <c r="A106" s="13">
        <v>164</v>
      </c>
      <c r="B106" s="28" t="s">
        <v>1742</v>
      </c>
      <c r="C106" s="28">
        <v>2023</v>
      </c>
      <c r="D106" s="28" t="s">
        <v>1973</v>
      </c>
      <c r="E106" s="34" t="s">
        <v>1067</v>
      </c>
      <c r="F106" s="14">
        <v>35323.51</v>
      </c>
      <c r="G106" s="28" t="s">
        <v>1974</v>
      </c>
    </row>
    <row r="107" spans="1:7" ht="30" x14ac:dyDescent="0.25">
      <c r="A107" s="13">
        <v>165</v>
      </c>
      <c r="B107" s="28" t="s">
        <v>1742</v>
      </c>
      <c r="C107" s="28">
        <v>2025</v>
      </c>
      <c r="D107" s="28" t="s">
        <v>1973</v>
      </c>
      <c r="E107" s="14" t="s">
        <v>1067</v>
      </c>
      <c r="F107" s="14">
        <v>901985.69</v>
      </c>
      <c r="G107" s="28" t="s">
        <v>1974</v>
      </c>
    </row>
    <row r="108" spans="1:7" ht="30" x14ac:dyDescent="0.25">
      <c r="A108" s="13">
        <v>166</v>
      </c>
      <c r="B108" s="28" t="s">
        <v>1742</v>
      </c>
      <c r="C108" s="28">
        <v>2023</v>
      </c>
      <c r="D108" s="28" t="s">
        <v>1973</v>
      </c>
      <c r="E108" s="14" t="s">
        <v>1069</v>
      </c>
      <c r="F108" s="14">
        <v>700731.28</v>
      </c>
      <c r="G108" s="28" t="s">
        <v>1974</v>
      </c>
    </row>
    <row r="109" spans="1:7" ht="30" x14ac:dyDescent="0.25">
      <c r="A109" s="13">
        <v>167</v>
      </c>
      <c r="B109" s="28" t="s">
        <v>1742</v>
      </c>
      <c r="C109" s="28">
        <v>2025</v>
      </c>
      <c r="D109" s="28" t="s">
        <v>1973</v>
      </c>
      <c r="E109" s="14" t="s">
        <v>1069</v>
      </c>
      <c r="F109" s="14">
        <v>17893173.140000001</v>
      </c>
      <c r="G109" s="28" t="s">
        <v>1974</v>
      </c>
    </row>
    <row r="110" spans="1:7" ht="30" x14ac:dyDescent="0.25">
      <c r="A110" s="13">
        <v>168</v>
      </c>
      <c r="B110" s="14" t="s">
        <v>1742</v>
      </c>
      <c r="C110" s="14">
        <v>2023</v>
      </c>
      <c r="D110" s="14" t="s">
        <v>1973</v>
      </c>
      <c r="E110" s="14" t="s">
        <v>1079</v>
      </c>
      <c r="F110" s="14">
        <v>219421.28</v>
      </c>
      <c r="G110" s="14" t="s">
        <v>1974</v>
      </c>
    </row>
    <row r="111" spans="1:7" ht="30" x14ac:dyDescent="0.25">
      <c r="A111" s="13">
        <v>169</v>
      </c>
      <c r="B111" s="28" t="s">
        <v>1742</v>
      </c>
      <c r="C111" s="28">
        <v>2025</v>
      </c>
      <c r="D111" s="28" t="s">
        <v>1973</v>
      </c>
      <c r="E111" s="14" t="s">
        <v>1079</v>
      </c>
      <c r="F111" s="14">
        <v>5602922.3399999999</v>
      </c>
      <c r="G111" s="28" t="s">
        <v>1974</v>
      </c>
    </row>
    <row r="112" spans="1:7" ht="30" x14ac:dyDescent="0.25">
      <c r="A112" s="13">
        <v>170</v>
      </c>
      <c r="B112" s="28" t="s">
        <v>1742</v>
      </c>
      <c r="C112" s="28">
        <v>2023</v>
      </c>
      <c r="D112" s="28" t="s">
        <v>1973</v>
      </c>
      <c r="E112" s="14" t="s">
        <v>1083</v>
      </c>
      <c r="F112" s="14">
        <v>447977.94</v>
      </c>
      <c r="G112" s="28" t="s">
        <v>1974</v>
      </c>
    </row>
    <row r="113" spans="1:7" ht="30" x14ac:dyDescent="0.25">
      <c r="A113" s="13">
        <v>171</v>
      </c>
      <c r="B113" s="28" t="s">
        <v>1742</v>
      </c>
      <c r="C113" s="28">
        <v>2025</v>
      </c>
      <c r="D113" s="28" t="s">
        <v>1973</v>
      </c>
      <c r="E113" s="14" t="s">
        <v>1083</v>
      </c>
      <c r="F113" s="14">
        <v>11439116.609999999</v>
      </c>
      <c r="G113" s="28" t="s">
        <v>1974</v>
      </c>
    </row>
    <row r="114" spans="1:7" ht="30" x14ac:dyDescent="0.25">
      <c r="A114" s="13">
        <v>180</v>
      </c>
      <c r="B114" s="28" t="s">
        <v>1742</v>
      </c>
      <c r="C114" s="28">
        <v>2023</v>
      </c>
      <c r="D114" s="28" t="s">
        <v>1973</v>
      </c>
      <c r="E114" s="14" t="s">
        <v>1099</v>
      </c>
      <c r="F114" s="14">
        <v>94328.91</v>
      </c>
      <c r="G114" s="28" t="s">
        <v>1974</v>
      </c>
    </row>
    <row r="115" spans="1:7" ht="30" x14ac:dyDescent="0.25">
      <c r="A115" s="13">
        <v>181</v>
      </c>
      <c r="B115" s="28" t="s">
        <v>1742</v>
      </c>
      <c r="C115" s="28">
        <v>2025</v>
      </c>
      <c r="D115" s="28" t="s">
        <v>1973</v>
      </c>
      <c r="E115" s="14" t="s">
        <v>1099</v>
      </c>
      <c r="F115" s="14">
        <v>2408688.6400000001</v>
      </c>
      <c r="G115" s="28" t="s">
        <v>1974</v>
      </c>
    </row>
    <row r="116" spans="1:7" ht="30" x14ac:dyDescent="0.25">
      <c r="A116" s="13">
        <v>184</v>
      </c>
      <c r="B116" s="28" t="s">
        <v>1742</v>
      </c>
      <c r="C116" s="28">
        <v>2023</v>
      </c>
      <c r="D116" s="28" t="s">
        <v>1973</v>
      </c>
      <c r="E116" s="14" t="s">
        <v>1044</v>
      </c>
      <c r="F116" s="14">
        <v>52005.73</v>
      </c>
      <c r="G116" s="28" t="s">
        <v>1974</v>
      </c>
    </row>
    <row r="117" spans="1:7" s="27" customFormat="1" ht="30" x14ac:dyDescent="0.25">
      <c r="A117" s="13">
        <v>185</v>
      </c>
      <c r="B117" s="28" t="s">
        <v>1742</v>
      </c>
      <c r="C117" s="28">
        <v>2025</v>
      </c>
      <c r="D117" s="28" t="s">
        <v>1973</v>
      </c>
      <c r="E117" s="28" t="s">
        <v>1044</v>
      </c>
      <c r="F117" s="28">
        <v>1327966.18</v>
      </c>
      <c r="G117" s="28" t="s">
        <v>1974</v>
      </c>
    </row>
    <row r="118" spans="1:7" s="27" customFormat="1" ht="30" x14ac:dyDescent="0.25">
      <c r="A118" s="13">
        <v>182</v>
      </c>
      <c r="B118" s="28" t="s">
        <v>1742</v>
      </c>
      <c r="C118" s="28">
        <v>2023</v>
      </c>
      <c r="D118" s="28" t="s">
        <v>1973</v>
      </c>
      <c r="E118" s="28" t="s">
        <v>1036</v>
      </c>
      <c r="F118" s="28">
        <v>133579.94</v>
      </c>
      <c r="G118" s="28" t="s">
        <v>1974</v>
      </c>
    </row>
    <row r="119" spans="1:7" s="27" customFormat="1" ht="30" x14ac:dyDescent="0.25">
      <c r="A119" s="13">
        <v>183</v>
      </c>
      <c r="B119" s="28" t="s">
        <v>1742</v>
      </c>
      <c r="C119" s="28">
        <v>2025</v>
      </c>
      <c r="D119" s="28" t="s">
        <v>1973</v>
      </c>
      <c r="E119" s="28" t="s">
        <v>1036</v>
      </c>
      <c r="F119" s="28">
        <v>3410963.84</v>
      </c>
      <c r="G119" s="28" t="s">
        <v>1974</v>
      </c>
    </row>
    <row r="120" spans="1:7" s="27" customFormat="1" ht="30" x14ac:dyDescent="0.25">
      <c r="A120" s="13">
        <v>186</v>
      </c>
      <c r="B120" s="28" t="s">
        <v>1742</v>
      </c>
      <c r="C120" s="28">
        <v>2023</v>
      </c>
      <c r="D120" s="28" t="s">
        <v>1973</v>
      </c>
      <c r="E120" s="28" t="s">
        <v>1051</v>
      </c>
      <c r="F120" s="28">
        <v>97722</v>
      </c>
      <c r="G120" s="28" t="s">
        <v>1974</v>
      </c>
    </row>
    <row r="121" spans="1:7" s="27" customFormat="1" ht="30" x14ac:dyDescent="0.25">
      <c r="A121" s="13">
        <v>187</v>
      </c>
      <c r="B121" s="28" t="s">
        <v>1742</v>
      </c>
      <c r="C121" s="28">
        <v>2025</v>
      </c>
      <c r="D121" s="28" t="s">
        <v>1973</v>
      </c>
      <c r="E121" s="28" t="s">
        <v>1051</v>
      </c>
      <c r="F121" s="28">
        <v>2495331.2200000002</v>
      </c>
      <c r="G121" s="28" t="s">
        <v>1974</v>
      </c>
    </row>
    <row r="122" spans="1:7" s="27" customFormat="1" ht="30" x14ac:dyDescent="0.25">
      <c r="A122" s="13">
        <v>188</v>
      </c>
      <c r="B122" s="28" t="s">
        <v>1742</v>
      </c>
      <c r="C122" s="28">
        <v>2023</v>
      </c>
      <c r="D122" s="28" t="s">
        <v>1973</v>
      </c>
      <c r="E122" s="28" t="s">
        <v>1053</v>
      </c>
      <c r="F122" s="28">
        <v>396707.31</v>
      </c>
      <c r="G122" s="28" t="s">
        <v>1974</v>
      </c>
    </row>
    <row r="123" spans="1:7" s="27" customFormat="1" ht="30" x14ac:dyDescent="0.25">
      <c r="A123" s="13">
        <v>189</v>
      </c>
      <c r="B123" s="28" t="s">
        <v>1742</v>
      </c>
      <c r="C123" s="28">
        <v>2025</v>
      </c>
      <c r="D123" s="28" t="s">
        <v>1973</v>
      </c>
      <c r="E123" s="28" t="s">
        <v>1053</v>
      </c>
      <c r="F123" s="28">
        <v>10129921.17</v>
      </c>
      <c r="G123" s="28" t="s">
        <v>1974</v>
      </c>
    </row>
    <row r="124" spans="1:7" s="27" customFormat="1" ht="30" x14ac:dyDescent="0.25">
      <c r="A124" s="13">
        <v>76</v>
      </c>
      <c r="B124" s="28" t="s">
        <v>1822</v>
      </c>
      <c r="C124" s="28">
        <v>2023</v>
      </c>
      <c r="D124" s="28" t="s">
        <v>1895</v>
      </c>
      <c r="E124" s="28" t="s">
        <v>1902</v>
      </c>
      <c r="F124" s="28">
        <v>19781331.09</v>
      </c>
      <c r="G124" s="28" t="s">
        <v>1903</v>
      </c>
    </row>
    <row r="125" spans="1:7" s="27" customFormat="1" ht="30" x14ac:dyDescent="0.25">
      <c r="A125" s="13">
        <v>91</v>
      </c>
      <c r="B125" s="28" t="s">
        <v>1822</v>
      </c>
      <c r="C125" s="28">
        <v>2023</v>
      </c>
      <c r="D125" s="28" t="s">
        <v>1895</v>
      </c>
      <c r="E125" s="28" t="s">
        <v>1918</v>
      </c>
      <c r="F125" s="28">
        <v>13201735.880000001</v>
      </c>
      <c r="G125" s="28" t="s">
        <v>1903</v>
      </c>
    </row>
    <row r="126" spans="1:7" s="27" customFormat="1" ht="30" x14ac:dyDescent="0.25">
      <c r="A126" s="13">
        <v>78</v>
      </c>
      <c r="B126" s="28" t="s">
        <v>1822</v>
      </c>
      <c r="C126" s="28">
        <v>2023</v>
      </c>
      <c r="D126" s="28" t="s">
        <v>1895</v>
      </c>
      <c r="E126" s="28" t="s">
        <v>1905</v>
      </c>
      <c r="F126" s="28">
        <v>30292513.280000001</v>
      </c>
      <c r="G126" s="28" t="s">
        <v>1903</v>
      </c>
    </row>
    <row r="127" spans="1:7" s="27" customFormat="1" ht="30" x14ac:dyDescent="0.25">
      <c r="A127" s="13">
        <v>92</v>
      </c>
      <c r="B127" s="28" t="s">
        <v>1822</v>
      </c>
      <c r="C127" s="28">
        <v>2023</v>
      </c>
      <c r="D127" s="28" t="s">
        <v>1895</v>
      </c>
      <c r="E127" s="28" t="s">
        <v>1919</v>
      </c>
      <c r="F127" s="28">
        <v>26776434.780000001</v>
      </c>
      <c r="G127" s="28" t="s">
        <v>1903</v>
      </c>
    </row>
    <row r="128" spans="1:7" s="27" customFormat="1" ht="30" x14ac:dyDescent="0.25">
      <c r="A128" s="13">
        <v>93</v>
      </c>
      <c r="B128" s="28" t="s">
        <v>1822</v>
      </c>
      <c r="C128" s="28">
        <v>2023</v>
      </c>
      <c r="D128" s="28" t="s">
        <v>1895</v>
      </c>
      <c r="E128" s="28" t="s">
        <v>1920</v>
      </c>
      <c r="F128" s="28">
        <v>815925</v>
      </c>
      <c r="G128" s="28" t="s">
        <v>1903</v>
      </c>
    </row>
    <row r="129" spans="1:7" s="27" customFormat="1" ht="30" x14ac:dyDescent="0.25">
      <c r="A129" s="13">
        <v>94</v>
      </c>
      <c r="B129" s="28" t="s">
        <v>1822</v>
      </c>
      <c r="C129" s="28">
        <v>2023</v>
      </c>
      <c r="D129" s="28" t="s">
        <v>1895</v>
      </c>
      <c r="E129" s="28" t="s">
        <v>1921</v>
      </c>
      <c r="F129" s="28">
        <v>1804649.45</v>
      </c>
      <c r="G129" s="28" t="s">
        <v>1903</v>
      </c>
    </row>
    <row r="130" spans="1:7" s="27" customFormat="1" ht="30" x14ac:dyDescent="0.25">
      <c r="A130" s="13">
        <v>79</v>
      </c>
      <c r="B130" s="28" t="s">
        <v>1822</v>
      </c>
      <c r="C130" s="28">
        <v>2023</v>
      </c>
      <c r="D130" s="28" t="s">
        <v>1895</v>
      </c>
      <c r="E130" s="28" t="s">
        <v>1906</v>
      </c>
      <c r="F130" s="28">
        <v>906742.78</v>
      </c>
      <c r="G130" s="28" t="s">
        <v>1903</v>
      </c>
    </row>
    <row r="131" spans="1:7" s="27" customFormat="1" ht="30" x14ac:dyDescent="0.25">
      <c r="A131" s="13">
        <v>80</v>
      </c>
      <c r="B131" s="28" t="s">
        <v>1822</v>
      </c>
      <c r="C131" s="28">
        <v>2023</v>
      </c>
      <c r="D131" s="28" t="s">
        <v>1895</v>
      </c>
      <c r="E131" s="28" t="s">
        <v>1907</v>
      </c>
      <c r="F131" s="28">
        <v>1049954.31</v>
      </c>
      <c r="G131" s="28" t="s">
        <v>1903</v>
      </c>
    </row>
    <row r="132" spans="1:7" s="27" customFormat="1" ht="30" x14ac:dyDescent="0.25">
      <c r="A132" s="13">
        <v>95</v>
      </c>
      <c r="B132" s="28" t="s">
        <v>1822</v>
      </c>
      <c r="C132" s="28">
        <v>2023</v>
      </c>
      <c r="D132" s="28" t="s">
        <v>1895</v>
      </c>
      <c r="E132" s="28" t="s">
        <v>1922</v>
      </c>
      <c r="F132" s="28">
        <v>8015032.4400000004</v>
      </c>
      <c r="G132" s="28" t="s">
        <v>1903</v>
      </c>
    </row>
    <row r="133" spans="1:7" s="27" customFormat="1" ht="30" x14ac:dyDescent="0.25">
      <c r="A133" s="13">
        <v>81</v>
      </c>
      <c r="B133" s="28" t="s">
        <v>1822</v>
      </c>
      <c r="C133" s="28">
        <v>2023</v>
      </c>
      <c r="D133" s="28" t="s">
        <v>1895</v>
      </c>
      <c r="E133" s="28" t="s">
        <v>1908</v>
      </c>
      <c r="F133" s="28">
        <v>13963788.460000001</v>
      </c>
      <c r="G133" s="28" t="s">
        <v>1903</v>
      </c>
    </row>
    <row r="134" spans="1:7" s="27" customFormat="1" ht="30" x14ac:dyDescent="0.25">
      <c r="A134" s="13">
        <v>77</v>
      </c>
      <c r="B134" s="28" t="s">
        <v>1822</v>
      </c>
      <c r="C134" s="28">
        <v>2023</v>
      </c>
      <c r="D134" s="28" t="s">
        <v>1895</v>
      </c>
      <c r="E134" s="28" t="s">
        <v>1901</v>
      </c>
      <c r="F134" s="28">
        <v>5664306.5899999999</v>
      </c>
      <c r="G134" s="28" t="s">
        <v>1904</v>
      </c>
    </row>
    <row r="135" spans="1:7" s="27" customFormat="1" ht="30" x14ac:dyDescent="0.25">
      <c r="A135" s="13">
        <v>82</v>
      </c>
      <c r="B135" s="28" t="s">
        <v>1822</v>
      </c>
      <c r="C135" s="28">
        <v>2023</v>
      </c>
      <c r="D135" s="28" t="s">
        <v>1895</v>
      </c>
      <c r="E135" s="28" t="s">
        <v>1909</v>
      </c>
      <c r="F135" s="28">
        <v>16398213.199999999</v>
      </c>
      <c r="G135" s="28" t="s">
        <v>1903</v>
      </c>
    </row>
    <row r="136" spans="1:7" s="27" customFormat="1" ht="30" x14ac:dyDescent="0.25">
      <c r="A136" s="13">
        <v>73</v>
      </c>
      <c r="B136" s="28" t="s">
        <v>1742</v>
      </c>
      <c r="C136" s="28">
        <v>2023</v>
      </c>
      <c r="D136" s="28" t="s">
        <v>1895</v>
      </c>
      <c r="E136" s="28" t="s">
        <v>1238</v>
      </c>
      <c r="F136" s="28">
        <v>1598501.01</v>
      </c>
      <c r="G136" s="28" t="s">
        <v>1897</v>
      </c>
    </row>
    <row r="137" spans="1:7" s="27" customFormat="1" ht="30" x14ac:dyDescent="0.25">
      <c r="A137" s="13">
        <v>74</v>
      </c>
      <c r="B137" s="28" t="s">
        <v>1742</v>
      </c>
      <c r="C137" s="28">
        <v>2024</v>
      </c>
      <c r="D137" s="28" t="s">
        <v>1895</v>
      </c>
      <c r="E137" s="28" t="s">
        <v>1238</v>
      </c>
      <c r="F137" s="28">
        <v>40817723.060000002</v>
      </c>
      <c r="G137" s="28" t="s">
        <v>1897</v>
      </c>
    </row>
    <row r="138" spans="1:7" s="27" customFormat="1" ht="30" x14ac:dyDescent="0.25">
      <c r="A138" s="13">
        <v>83</v>
      </c>
      <c r="B138" s="28" t="s">
        <v>1822</v>
      </c>
      <c r="C138" s="28">
        <v>2023</v>
      </c>
      <c r="D138" s="28" t="s">
        <v>1895</v>
      </c>
      <c r="E138" s="28" t="s">
        <v>1910</v>
      </c>
      <c r="F138" s="28">
        <v>1265299.23</v>
      </c>
      <c r="G138" s="28" t="s">
        <v>1903</v>
      </c>
    </row>
    <row r="139" spans="1:7" s="27" customFormat="1" ht="30" x14ac:dyDescent="0.25">
      <c r="A139" s="13">
        <v>84</v>
      </c>
      <c r="B139" s="28" t="s">
        <v>1822</v>
      </c>
      <c r="C139" s="28">
        <v>2023</v>
      </c>
      <c r="D139" s="28" t="s">
        <v>1895</v>
      </c>
      <c r="E139" s="28" t="s">
        <v>1911</v>
      </c>
      <c r="F139" s="28">
        <v>7328690.4199999999</v>
      </c>
      <c r="G139" s="28" t="s">
        <v>1903</v>
      </c>
    </row>
    <row r="140" spans="1:7" s="27" customFormat="1" ht="30" x14ac:dyDescent="0.25">
      <c r="A140" s="13">
        <v>72</v>
      </c>
      <c r="B140" s="28" t="s">
        <v>1822</v>
      </c>
      <c r="C140" s="28">
        <v>2023</v>
      </c>
      <c r="D140" s="28" t="s">
        <v>1895</v>
      </c>
      <c r="E140" s="28" t="s">
        <v>1894</v>
      </c>
      <c r="F140" s="28">
        <v>3329941.67</v>
      </c>
      <c r="G140" s="28" t="s">
        <v>1896</v>
      </c>
    </row>
    <row r="141" spans="1:7" s="27" customFormat="1" ht="30" x14ac:dyDescent="0.25">
      <c r="A141" s="13">
        <v>85</v>
      </c>
      <c r="B141" s="28" t="s">
        <v>1822</v>
      </c>
      <c r="C141" s="28">
        <v>2023</v>
      </c>
      <c r="D141" s="28" t="s">
        <v>1895</v>
      </c>
      <c r="E141" s="28" t="s">
        <v>1912</v>
      </c>
      <c r="F141" s="28">
        <v>1221422.1299999999</v>
      </c>
      <c r="G141" s="28" t="s">
        <v>1903</v>
      </c>
    </row>
    <row r="142" spans="1:7" s="27" customFormat="1" ht="30" x14ac:dyDescent="0.25">
      <c r="A142" s="13">
        <v>86</v>
      </c>
      <c r="B142" s="28" t="s">
        <v>1822</v>
      </c>
      <c r="C142" s="28">
        <v>2023</v>
      </c>
      <c r="D142" s="28" t="s">
        <v>1895</v>
      </c>
      <c r="E142" s="28" t="s">
        <v>1913</v>
      </c>
      <c r="F142" s="28">
        <v>833994.94</v>
      </c>
      <c r="G142" s="28" t="s">
        <v>1903</v>
      </c>
    </row>
    <row r="143" spans="1:7" s="27" customFormat="1" ht="30" x14ac:dyDescent="0.25">
      <c r="A143" s="13">
        <v>87</v>
      </c>
      <c r="B143" s="28" t="s">
        <v>1822</v>
      </c>
      <c r="C143" s="28">
        <v>2023</v>
      </c>
      <c r="D143" s="28" t="s">
        <v>1895</v>
      </c>
      <c r="E143" s="28" t="s">
        <v>1914</v>
      </c>
      <c r="F143" s="28">
        <v>9700671.5199999996</v>
      </c>
      <c r="G143" s="28" t="s">
        <v>1903</v>
      </c>
    </row>
    <row r="144" spans="1:7" s="27" customFormat="1" ht="30" x14ac:dyDescent="0.25">
      <c r="A144" s="13">
        <v>88</v>
      </c>
      <c r="B144" s="28" t="s">
        <v>1822</v>
      </c>
      <c r="C144" s="28">
        <v>2023</v>
      </c>
      <c r="D144" s="28" t="s">
        <v>1895</v>
      </c>
      <c r="E144" s="28" t="s">
        <v>1915</v>
      </c>
      <c r="F144" s="28">
        <v>5708169</v>
      </c>
      <c r="G144" s="28" t="s">
        <v>1903</v>
      </c>
    </row>
    <row r="145" spans="1:7" s="27" customFormat="1" ht="30" x14ac:dyDescent="0.25">
      <c r="A145" s="13">
        <v>89</v>
      </c>
      <c r="B145" s="28" t="s">
        <v>1822</v>
      </c>
      <c r="C145" s="28">
        <v>2023</v>
      </c>
      <c r="D145" s="28" t="s">
        <v>1895</v>
      </c>
      <c r="E145" s="28" t="s">
        <v>1916</v>
      </c>
      <c r="F145" s="28">
        <v>12718827.15</v>
      </c>
      <c r="G145" s="28" t="s">
        <v>1903</v>
      </c>
    </row>
    <row r="146" spans="1:7" s="27" customFormat="1" ht="30" x14ac:dyDescent="0.25">
      <c r="A146" s="13">
        <v>90</v>
      </c>
      <c r="B146" s="28" t="s">
        <v>1822</v>
      </c>
      <c r="C146" s="28">
        <v>2023</v>
      </c>
      <c r="D146" s="28" t="s">
        <v>1895</v>
      </c>
      <c r="E146" s="28" t="s">
        <v>1917</v>
      </c>
      <c r="F146" s="28">
        <v>21774787.170000002</v>
      </c>
      <c r="G146" s="28" t="s">
        <v>1903</v>
      </c>
    </row>
    <row r="147" spans="1:7" s="27" customFormat="1" ht="30" x14ac:dyDescent="0.25">
      <c r="A147" s="13">
        <v>96</v>
      </c>
      <c r="B147" s="28" t="s">
        <v>1822</v>
      </c>
      <c r="C147" s="28">
        <v>2023</v>
      </c>
      <c r="D147" s="28" t="s">
        <v>1895</v>
      </c>
      <c r="E147" s="28" t="s">
        <v>1923</v>
      </c>
      <c r="F147" s="28">
        <v>1117802.6399999999</v>
      </c>
      <c r="G147" s="28" t="s">
        <v>1903</v>
      </c>
    </row>
    <row r="148" spans="1:7" s="27" customFormat="1" ht="30" x14ac:dyDescent="0.25">
      <c r="A148" s="13">
        <v>4</v>
      </c>
      <c r="B148" s="13" t="s">
        <v>1742</v>
      </c>
      <c r="C148" s="13">
        <v>2023</v>
      </c>
      <c r="D148" s="13" t="s">
        <v>1824</v>
      </c>
      <c r="E148" s="13" t="s">
        <v>1516</v>
      </c>
      <c r="F148" s="13">
        <v>193499.38</v>
      </c>
      <c r="G148" s="16" t="s">
        <v>1825</v>
      </c>
    </row>
    <row r="149" spans="1:7" s="27" customFormat="1" ht="30" x14ac:dyDescent="0.25">
      <c r="A149" s="13">
        <v>12</v>
      </c>
      <c r="B149" s="13" t="s">
        <v>1742</v>
      </c>
      <c r="C149" s="13">
        <v>2025</v>
      </c>
      <c r="D149" s="13" t="s">
        <v>1824</v>
      </c>
      <c r="E149" s="13" t="s">
        <v>1516</v>
      </c>
      <c r="F149" s="13">
        <v>4941006.6100000003</v>
      </c>
      <c r="G149" s="16" t="s">
        <v>1825</v>
      </c>
    </row>
    <row r="150" spans="1:7" s="27" customFormat="1" ht="30" x14ac:dyDescent="0.25">
      <c r="A150" s="13">
        <v>5</v>
      </c>
      <c r="B150" s="13" t="s">
        <v>1742</v>
      </c>
      <c r="C150" s="13">
        <v>2023</v>
      </c>
      <c r="D150" s="13" t="s">
        <v>1824</v>
      </c>
      <c r="E150" s="13" t="s">
        <v>1518</v>
      </c>
      <c r="F150" s="13">
        <v>190262.61</v>
      </c>
      <c r="G150" s="16" t="s">
        <v>1825</v>
      </c>
    </row>
    <row r="151" spans="1:7" s="27" customFormat="1" ht="30" x14ac:dyDescent="0.25">
      <c r="A151" s="13">
        <v>13</v>
      </c>
      <c r="B151" s="13" t="s">
        <v>1742</v>
      </c>
      <c r="C151" s="13">
        <v>2025</v>
      </c>
      <c r="D151" s="13" t="s">
        <v>1824</v>
      </c>
      <c r="E151" s="13" t="s">
        <v>1518</v>
      </c>
      <c r="F151" s="13">
        <v>4858355.53</v>
      </c>
      <c r="G151" s="16" t="s">
        <v>1825</v>
      </c>
    </row>
    <row r="152" spans="1:7" s="27" customFormat="1" ht="30" x14ac:dyDescent="0.25">
      <c r="A152" s="13">
        <v>6</v>
      </c>
      <c r="B152" s="13" t="s">
        <v>1742</v>
      </c>
      <c r="C152" s="13">
        <v>2023</v>
      </c>
      <c r="D152" s="13" t="s">
        <v>1824</v>
      </c>
      <c r="E152" s="13" t="s">
        <v>1519</v>
      </c>
      <c r="F152" s="13">
        <v>194043.38</v>
      </c>
      <c r="G152" s="16" t="s">
        <v>1825</v>
      </c>
    </row>
    <row r="153" spans="1:7" s="27" customFormat="1" ht="30" x14ac:dyDescent="0.25">
      <c r="A153" s="13">
        <v>14</v>
      </c>
      <c r="B153" s="13" t="s">
        <v>1742</v>
      </c>
      <c r="C153" s="13">
        <v>2025</v>
      </c>
      <c r="D153" s="13" t="s">
        <v>1824</v>
      </c>
      <c r="E153" s="13" t="s">
        <v>1519</v>
      </c>
      <c r="F153" s="13">
        <v>4954897.55</v>
      </c>
      <c r="G153" s="16" t="s">
        <v>1825</v>
      </c>
    </row>
    <row r="154" spans="1:7" s="27" customFormat="1" ht="30" x14ac:dyDescent="0.25">
      <c r="A154" s="13">
        <v>7</v>
      </c>
      <c r="B154" s="13" t="s">
        <v>1742</v>
      </c>
      <c r="C154" s="13">
        <v>2023</v>
      </c>
      <c r="D154" s="13" t="s">
        <v>1824</v>
      </c>
      <c r="E154" s="13" t="s">
        <v>1520</v>
      </c>
      <c r="F154" s="13">
        <v>190507.4</v>
      </c>
      <c r="G154" s="16" t="s">
        <v>1825</v>
      </c>
    </row>
    <row r="155" spans="1:7" s="27" customFormat="1" ht="30" x14ac:dyDescent="0.25">
      <c r="A155" s="13">
        <v>15</v>
      </c>
      <c r="B155" s="13" t="s">
        <v>1742</v>
      </c>
      <c r="C155" s="13">
        <v>2025</v>
      </c>
      <c r="D155" s="13" t="s">
        <v>1824</v>
      </c>
      <c r="E155" s="13" t="s">
        <v>1520</v>
      </c>
      <c r="F155" s="13">
        <v>4864606.45</v>
      </c>
      <c r="G155" s="16" t="s">
        <v>1825</v>
      </c>
    </row>
    <row r="156" spans="1:7" s="27" customFormat="1" ht="30" x14ac:dyDescent="0.25">
      <c r="A156" s="13">
        <v>8</v>
      </c>
      <c r="B156" s="13" t="s">
        <v>1742</v>
      </c>
      <c r="C156" s="13">
        <v>2023</v>
      </c>
      <c r="D156" s="13" t="s">
        <v>1824</v>
      </c>
      <c r="E156" s="13" t="s">
        <v>1521</v>
      </c>
      <c r="F156" s="13">
        <v>193880.18</v>
      </c>
      <c r="G156" s="16" t="s">
        <v>1825</v>
      </c>
    </row>
    <row r="157" spans="1:7" s="27" customFormat="1" ht="30" x14ac:dyDescent="0.25">
      <c r="A157" s="13">
        <v>16</v>
      </c>
      <c r="B157" s="13" t="s">
        <v>1742</v>
      </c>
      <c r="C157" s="13">
        <v>2025</v>
      </c>
      <c r="D157" s="13" t="s">
        <v>1824</v>
      </c>
      <c r="E157" s="13" t="s">
        <v>1521</v>
      </c>
      <c r="F157" s="13">
        <v>4950730.2699999996</v>
      </c>
      <c r="G157" s="16" t="s">
        <v>1825</v>
      </c>
    </row>
    <row r="158" spans="1:7" s="27" customFormat="1" ht="30" x14ac:dyDescent="0.25">
      <c r="A158" s="13">
        <v>9</v>
      </c>
      <c r="B158" s="13" t="s">
        <v>1742</v>
      </c>
      <c r="C158" s="13">
        <v>2023</v>
      </c>
      <c r="D158" s="13" t="s">
        <v>1824</v>
      </c>
      <c r="E158" s="13" t="s">
        <v>1522</v>
      </c>
      <c r="F158" s="13">
        <v>195457.77</v>
      </c>
      <c r="G158" s="16" t="s">
        <v>1825</v>
      </c>
    </row>
    <row r="159" spans="1:7" s="27" customFormat="1" ht="30" x14ac:dyDescent="0.25">
      <c r="A159" s="13">
        <v>17</v>
      </c>
      <c r="B159" s="13" t="s">
        <v>1742</v>
      </c>
      <c r="C159" s="13">
        <v>2025</v>
      </c>
      <c r="D159" s="13" t="s">
        <v>1824</v>
      </c>
      <c r="E159" s="13" t="s">
        <v>1522</v>
      </c>
      <c r="F159" s="13">
        <v>4991014</v>
      </c>
      <c r="G159" s="16" t="s">
        <v>1825</v>
      </c>
    </row>
    <row r="160" spans="1:7" s="27" customFormat="1" ht="30" x14ac:dyDescent="0.25">
      <c r="A160" s="13">
        <v>10</v>
      </c>
      <c r="B160" s="13" t="s">
        <v>1742</v>
      </c>
      <c r="C160" s="13">
        <v>2023</v>
      </c>
      <c r="D160" s="13" t="s">
        <v>1824</v>
      </c>
      <c r="E160" s="13" t="s">
        <v>1524</v>
      </c>
      <c r="F160" s="13">
        <v>192356.99</v>
      </c>
      <c r="G160" s="16" t="s">
        <v>1825</v>
      </c>
    </row>
    <row r="161" spans="1:7" s="27" customFormat="1" ht="30" x14ac:dyDescent="0.25">
      <c r="A161" s="13">
        <v>18</v>
      </c>
      <c r="B161" s="13" t="s">
        <v>1742</v>
      </c>
      <c r="C161" s="13">
        <v>2025</v>
      </c>
      <c r="D161" s="13" t="s">
        <v>1824</v>
      </c>
      <c r="E161" s="13" t="s">
        <v>1524</v>
      </c>
      <c r="F161" s="13">
        <v>4911835.6500000004</v>
      </c>
      <c r="G161" s="16" t="s">
        <v>1825</v>
      </c>
    </row>
    <row r="162" spans="1:7" s="27" customFormat="1" ht="30" x14ac:dyDescent="0.25">
      <c r="A162" s="13">
        <v>11</v>
      </c>
      <c r="B162" s="13" t="s">
        <v>1742</v>
      </c>
      <c r="C162" s="13">
        <v>2023</v>
      </c>
      <c r="D162" s="13" t="s">
        <v>1824</v>
      </c>
      <c r="E162" s="13" t="s">
        <v>1526</v>
      </c>
      <c r="F162" s="13">
        <v>187814.62</v>
      </c>
      <c r="G162" s="16" t="s">
        <v>1825</v>
      </c>
    </row>
    <row r="163" spans="1:7" s="27" customFormat="1" ht="30" x14ac:dyDescent="0.25">
      <c r="A163" s="13">
        <v>19</v>
      </c>
      <c r="B163" s="13" t="s">
        <v>1742</v>
      </c>
      <c r="C163" s="13">
        <v>2025</v>
      </c>
      <c r="D163" s="13" t="s">
        <v>1824</v>
      </c>
      <c r="E163" s="13" t="s">
        <v>1526</v>
      </c>
      <c r="F163" s="13">
        <v>4795846.3099999996</v>
      </c>
      <c r="G163" s="16" t="s">
        <v>1825</v>
      </c>
    </row>
    <row r="164" spans="1:7" s="27" customFormat="1" ht="30" x14ac:dyDescent="0.25">
      <c r="A164" s="13">
        <v>163</v>
      </c>
      <c r="B164" s="28" t="s">
        <v>1822</v>
      </c>
      <c r="C164" s="28">
        <v>2023</v>
      </c>
      <c r="D164" s="28" t="s">
        <v>1824</v>
      </c>
      <c r="E164" s="28" t="s">
        <v>1971</v>
      </c>
      <c r="F164" s="28">
        <v>20542814.739999998</v>
      </c>
      <c r="G164" s="28" t="s">
        <v>1972</v>
      </c>
    </row>
    <row r="165" spans="1:7" s="27" customFormat="1" ht="30" x14ac:dyDescent="0.25">
      <c r="A165" s="13">
        <v>60</v>
      </c>
      <c r="B165" s="28" t="s">
        <v>1822</v>
      </c>
      <c r="C165" s="28">
        <v>2023</v>
      </c>
      <c r="D165" s="28" t="s">
        <v>1824</v>
      </c>
      <c r="E165" s="28" t="s">
        <v>1853</v>
      </c>
      <c r="F165" s="28">
        <v>5386075.29</v>
      </c>
      <c r="G165" s="28" t="s">
        <v>1858</v>
      </c>
    </row>
    <row r="166" spans="1:7" s="27" customFormat="1" ht="30" x14ac:dyDescent="0.25">
      <c r="A166" s="13">
        <v>61</v>
      </c>
      <c r="B166" s="28" t="s">
        <v>1822</v>
      </c>
      <c r="C166" s="28">
        <v>2023</v>
      </c>
      <c r="D166" s="28" t="s">
        <v>1824</v>
      </c>
      <c r="E166" s="28" t="s">
        <v>1854</v>
      </c>
      <c r="F166" s="28">
        <v>4430418.4400000004</v>
      </c>
      <c r="G166" s="28" t="s">
        <v>1858</v>
      </c>
    </row>
    <row r="167" spans="1:7" s="27" customFormat="1" ht="30" x14ac:dyDescent="0.25">
      <c r="A167" s="13">
        <v>62</v>
      </c>
      <c r="B167" s="28" t="s">
        <v>1822</v>
      </c>
      <c r="C167" s="28">
        <v>2023</v>
      </c>
      <c r="D167" s="28" t="s">
        <v>1824</v>
      </c>
      <c r="E167" s="28" t="s">
        <v>1855</v>
      </c>
      <c r="F167" s="28">
        <v>4732613.9400000004</v>
      </c>
      <c r="G167" s="28" t="s">
        <v>1858</v>
      </c>
    </row>
    <row r="168" spans="1:7" s="27" customFormat="1" ht="30" x14ac:dyDescent="0.25">
      <c r="A168" s="13">
        <v>63</v>
      </c>
      <c r="B168" s="28" t="s">
        <v>1822</v>
      </c>
      <c r="C168" s="28">
        <v>2023</v>
      </c>
      <c r="D168" s="28" t="s">
        <v>1824</v>
      </c>
      <c r="E168" s="28" t="s">
        <v>1856</v>
      </c>
      <c r="F168" s="28">
        <v>3568149.39</v>
      </c>
      <c r="G168" s="28" t="s">
        <v>1858</v>
      </c>
    </row>
    <row r="169" spans="1:7" s="27" customFormat="1" ht="30" x14ac:dyDescent="0.25">
      <c r="A169" s="13">
        <v>46</v>
      </c>
      <c r="B169" s="28" t="s">
        <v>1742</v>
      </c>
      <c r="C169" s="28">
        <v>2023</v>
      </c>
      <c r="D169" s="28" t="s">
        <v>1899</v>
      </c>
      <c r="E169" s="28" t="s">
        <v>1849</v>
      </c>
      <c r="F169" s="28">
        <v>126142.45</v>
      </c>
      <c r="G169" s="28" t="s">
        <v>1845</v>
      </c>
    </row>
    <row r="170" spans="1:7" s="27" customFormat="1" ht="30" x14ac:dyDescent="0.25">
      <c r="A170" s="13">
        <v>47</v>
      </c>
      <c r="B170" s="28" t="s">
        <v>1742</v>
      </c>
      <c r="C170" s="28">
        <v>2025</v>
      </c>
      <c r="D170" s="28" t="s">
        <v>1899</v>
      </c>
      <c r="E170" s="28" t="s">
        <v>1849</v>
      </c>
      <c r="F170" s="28">
        <v>3221047.27</v>
      </c>
      <c r="G170" s="28" t="s">
        <v>1845</v>
      </c>
    </row>
    <row r="171" spans="1:7" s="27" customFormat="1" ht="30" x14ac:dyDescent="0.25">
      <c r="A171" s="13">
        <v>48</v>
      </c>
      <c r="B171" s="28" t="s">
        <v>1742</v>
      </c>
      <c r="C171" s="28">
        <v>2023</v>
      </c>
      <c r="D171" s="28" t="s">
        <v>1899</v>
      </c>
      <c r="E171" s="28" t="s">
        <v>1850</v>
      </c>
      <c r="F171" s="28">
        <v>128262.96</v>
      </c>
      <c r="G171" s="28" t="s">
        <v>1845</v>
      </c>
    </row>
    <row r="172" spans="1:7" s="27" customFormat="1" ht="30" x14ac:dyDescent="0.25">
      <c r="A172" s="13">
        <v>49</v>
      </c>
      <c r="B172" s="28" t="s">
        <v>1742</v>
      </c>
      <c r="C172" s="28">
        <v>2025</v>
      </c>
      <c r="D172" s="28" t="s">
        <v>1899</v>
      </c>
      <c r="E172" s="28" t="s">
        <v>1850</v>
      </c>
      <c r="F172" s="28">
        <v>3275194.69</v>
      </c>
      <c r="G172" s="28" t="s">
        <v>1845</v>
      </c>
    </row>
    <row r="173" spans="1:7" s="27" customFormat="1" ht="30" x14ac:dyDescent="0.25">
      <c r="A173" s="13">
        <v>45</v>
      </c>
      <c r="B173" s="28" t="s">
        <v>1742</v>
      </c>
      <c r="C173" s="28">
        <v>2025</v>
      </c>
      <c r="D173" s="28" t="s">
        <v>1899</v>
      </c>
      <c r="E173" s="28" t="s">
        <v>1848</v>
      </c>
      <c r="F173" s="28">
        <v>23574353.41</v>
      </c>
      <c r="G173" s="28" t="s">
        <v>1845</v>
      </c>
    </row>
    <row r="174" spans="1:7" s="27" customFormat="1" ht="30" x14ac:dyDescent="0.25">
      <c r="A174" s="13">
        <v>30</v>
      </c>
      <c r="B174" s="28" t="s">
        <v>1742</v>
      </c>
      <c r="C174" s="28">
        <v>2023</v>
      </c>
      <c r="D174" s="28" t="s">
        <v>1899</v>
      </c>
      <c r="E174" s="28" t="s">
        <v>1635</v>
      </c>
      <c r="F174" s="28">
        <v>459070.02</v>
      </c>
      <c r="G174" s="28" t="s">
        <v>1845</v>
      </c>
    </row>
    <row r="175" spans="1:7" s="27" customFormat="1" ht="30" x14ac:dyDescent="0.25">
      <c r="A175" s="13">
        <v>31</v>
      </c>
      <c r="B175" s="28" t="s">
        <v>1742</v>
      </c>
      <c r="C175" s="28">
        <v>2024</v>
      </c>
      <c r="D175" s="28" t="s">
        <v>1899</v>
      </c>
      <c r="E175" s="28" t="s">
        <v>1635</v>
      </c>
      <c r="F175" s="28">
        <v>12404311.970000001</v>
      </c>
      <c r="G175" s="28" t="s">
        <v>1845</v>
      </c>
    </row>
    <row r="176" spans="1:7" s="27" customFormat="1" ht="30" x14ac:dyDescent="0.25">
      <c r="A176" s="13">
        <v>32</v>
      </c>
      <c r="B176" s="28" t="s">
        <v>1742</v>
      </c>
      <c r="C176" s="28">
        <v>2023</v>
      </c>
      <c r="D176" s="28" t="s">
        <v>1899</v>
      </c>
      <c r="E176" s="19" t="s">
        <v>1637</v>
      </c>
      <c r="F176" s="19">
        <v>435902.63</v>
      </c>
      <c r="G176" s="28" t="s">
        <v>1845</v>
      </c>
    </row>
    <row r="177" spans="1:7" s="27" customFormat="1" ht="30" x14ac:dyDescent="0.25">
      <c r="A177" s="13">
        <v>33</v>
      </c>
      <c r="B177" s="28" t="s">
        <v>1742</v>
      </c>
      <c r="C177" s="28">
        <v>2024</v>
      </c>
      <c r="D177" s="28" t="s">
        <v>1899</v>
      </c>
      <c r="E177" s="28" t="s">
        <v>1637</v>
      </c>
      <c r="F177" s="28">
        <v>11130773.609999999</v>
      </c>
      <c r="G177" s="28" t="s">
        <v>1845</v>
      </c>
    </row>
    <row r="178" spans="1:7" s="27" customFormat="1" ht="30" x14ac:dyDescent="0.25">
      <c r="A178" s="13">
        <v>34</v>
      </c>
      <c r="B178" s="28" t="s">
        <v>1742</v>
      </c>
      <c r="C178" s="28">
        <v>2023</v>
      </c>
      <c r="D178" s="28" t="s">
        <v>1899</v>
      </c>
      <c r="E178" s="28" t="s">
        <v>1639</v>
      </c>
      <c r="F178" s="28">
        <v>390059.98</v>
      </c>
      <c r="G178" s="28" t="s">
        <v>1845</v>
      </c>
    </row>
    <row r="179" spans="1:7" s="27" customFormat="1" ht="30" x14ac:dyDescent="0.25">
      <c r="A179" s="13">
        <v>35</v>
      </c>
      <c r="B179" s="28" t="s">
        <v>1742</v>
      </c>
      <c r="C179" s="28">
        <v>2024</v>
      </c>
      <c r="D179" s="28" t="s">
        <v>1899</v>
      </c>
      <c r="E179" s="28" t="s">
        <v>1639</v>
      </c>
      <c r="F179" s="28">
        <v>9960181.6099999994</v>
      </c>
      <c r="G179" s="28" t="s">
        <v>1845</v>
      </c>
    </row>
    <row r="180" spans="1:7" s="27" customFormat="1" ht="30" x14ac:dyDescent="0.25">
      <c r="A180" s="13">
        <v>36</v>
      </c>
      <c r="B180" s="28" t="s">
        <v>1742</v>
      </c>
      <c r="C180" s="28">
        <v>2023</v>
      </c>
      <c r="D180" s="28" t="s">
        <v>1899</v>
      </c>
      <c r="E180" s="28" t="s">
        <v>1641</v>
      </c>
      <c r="F180" s="28">
        <v>161121.19</v>
      </c>
      <c r="G180" s="28" t="s">
        <v>1845</v>
      </c>
    </row>
    <row r="181" spans="1:7" s="27" customFormat="1" ht="30" x14ac:dyDescent="0.25">
      <c r="A181" s="13">
        <v>37</v>
      </c>
      <c r="B181" s="28" t="s">
        <v>1742</v>
      </c>
      <c r="C181" s="28">
        <v>2024</v>
      </c>
      <c r="D181" s="28" t="s">
        <v>1899</v>
      </c>
      <c r="E181" s="28" t="s">
        <v>1641</v>
      </c>
      <c r="F181" s="28">
        <v>4114229.71</v>
      </c>
      <c r="G181" s="28" t="s">
        <v>1845</v>
      </c>
    </row>
    <row r="182" spans="1:7" s="27" customFormat="1" ht="30" x14ac:dyDescent="0.25">
      <c r="A182" s="13">
        <v>38</v>
      </c>
      <c r="B182" s="28" t="s">
        <v>1742</v>
      </c>
      <c r="C182" s="28">
        <v>2023</v>
      </c>
      <c r="D182" s="28" t="s">
        <v>1899</v>
      </c>
      <c r="E182" s="28" t="s">
        <v>1647</v>
      </c>
      <c r="F182" s="28">
        <v>428306.98</v>
      </c>
      <c r="G182" s="28" t="s">
        <v>1845</v>
      </c>
    </row>
    <row r="183" spans="1:7" s="27" customFormat="1" ht="30" x14ac:dyDescent="0.25">
      <c r="A183" s="13">
        <v>39</v>
      </c>
      <c r="B183" s="28" t="s">
        <v>1742</v>
      </c>
      <c r="C183" s="28">
        <v>2024</v>
      </c>
      <c r="D183" s="28" t="s">
        <v>1899</v>
      </c>
      <c r="E183" s="28" t="s">
        <v>1647</v>
      </c>
      <c r="F183" s="28">
        <v>10936818.789999999</v>
      </c>
      <c r="G183" s="28" t="s">
        <v>1845</v>
      </c>
    </row>
    <row r="184" spans="1:7" s="27" customFormat="1" ht="30" x14ac:dyDescent="0.25">
      <c r="A184" s="13">
        <v>44</v>
      </c>
      <c r="B184" s="28" t="s">
        <v>1742</v>
      </c>
      <c r="C184" s="28">
        <v>2023</v>
      </c>
      <c r="D184" s="28" t="s">
        <v>1899</v>
      </c>
      <c r="E184" s="20" t="s">
        <v>1847</v>
      </c>
      <c r="F184" s="20">
        <v>923217.29</v>
      </c>
      <c r="G184" s="28" t="s">
        <v>1845</v>
      </c>
    </row>
    <row r="185" spans="1:7" s="27" customFormat="1" ht="30" x14ac:dyDescent="0.25">
      <c r="A185" s="13">
        <v>75</v>
      </c>
      <c r="B185" s="28" t="s">
        <v>1822</v>
      </c>
      <c r="C185" s="28">
        <v>2023</v>
      </c>
      <c r="D185" s="28" t="s">
        <v>1899</v>
      </c>
      <c r="E185" s="28" t="s">
        <v>1898</v>
      </c>
      <c r="F185" s="28">
        <v>184714.73</v>
      </c>
      <c r="G185" s="28" t="s">
        <v>1900</v>
      </c>
    </row>
    <row r="186" spans="1:7" s="27" customFormat="1" x14ac:dyDescent="0.25">
      <c r="A186" s="13">
        <v>121</v>
      </c>
      <c r="B186" s="28" t="s">
        <v>1742</v>
      </c>
      <c r="C186" s="28">
        <v>2025</v>
      </c>
      <c r="D186" s="28" t="s">
        <v>1820</v>
      </c>
      <c r="E186" s="28" t="s">
        <v>1957</v>
      </c>
      <c r="F186" s="32">
        <v>58572979.719999999</v>
      </c>
      <c r="G186" s="28" t="s">
        <v>1956</v>
      </c>
    </row>
    <row r="187" spans="1:7" s="27" customFormat="1" ht="75" x14ac:dyDescent="0.25">
      <c r="A187" s="13">
        <v>1</v>
      </c>
      <c r="B187" s="13" t="s">
        <v>1742</v>
      </c>
      <c r="C187" s="13">
        <v>2023</v>
      </c>
      <c r="D187" s="13" t="s">
        <v>1820</v>
      </c>
      <c r="E187" s="13" t="s">
        <v>1821</v>
      </c>
      <c r="F187" s="15">
        <v>0</v>
      </c>
      <c r="G187" s="28" t="s">
        <v>1823</v>
      </c>
    </row>
    <row r="188" spans="1:7" s="27" customFormat="1" ht="75" x14ac:dyDescent="0.25">
      <c r="A188" s="13">
        <v>2</v>
      </c>
      <c r="B188" s="13" t="s">
        <v>1742</v>
      </c>
      <c r="C188" s="13">
        <v>2025</v>
      </c>
      <c r="D188" s="13" t="s">
        <v>1820</v>
      </c>
      <c r="E188" s="13" t="s">
        <v>1821</v>
      </c>
      <c r="F188" s="15">
        <v>0</v>
      </c>
      <c r="G188" s="28" t="s">
        <v>1823</v>
      </c>
    </row>
    <row r="189" spans="1:7" s="27" customFormat="1" ht="75" x14ac:dyDescent="0.25">
      <c r="A189" s="13">
        <v>3</v>
      </c>
      <c r="B189" s="13" t="s">
        <v>1822</v>
      </c>
      <c r="C189" s="13">
        <v>2024</v>
      </c>
      <c r="D189" s="13" t="s">
        <v>1820</v>
      </c>
      <c r="E189" s="13" t="s">
        <v>1821</v>
      </c>
      <c r="F189" s="15">
        <v>42864237.879999995</v>
      </c>
      <c r="G189" s="28" t="s">
        <v>1823</v>
      </c>
    </row>
    <row r="190" spans="1:7" s="27" customFormat="1" ht="30" x14ac:dyDescent="0.25">
      <c r="A190" s="13">
        <v>119</v>
      </c>
      <c r="B190" s="28" t="s">
        <v>1742</v>
      </c>
      <c r="C190" s="28">
        <v>2023</v>
      </c>
      <c r="D190" s="28" t="s">
        <v>1820</v>
      </c>
      <c r="E190" s="28" t="s">
        <v>1953</v>
      </c>
      <c r="F190" s="28">
        <v>743825.03</v>
      </c>
      <c r="G190" s="28" t="s">
        <v>1954</v>
      </c>
    </row>
    <row r="191" spans="1:7" s="27" customFormat="1" ht="28.15" customHeight="1" x14ac:dyDescent="0.25">
      <c r="A191" s="13">
        <v>120</v>
      </c>
      <c r="B191" s="28" t="s">
        <v>1742</v>
      </c>
      <c r="C191" s="28">
        <v>2024</v>
      </c>
      <c r="D191" s="28" t="s">
        <v>1820</v>
      </c>
      <c r="E191" s="28" t="s">
        <v>1953</v>
      </c>
      <c r="F191" s="28">
        <v>18993572.09</v>
      </c>
      <c r="G191" s="28" t="s">
        <v>1955</v>
      </c>
    </row>
    <row r="192" spans="1:7" s="27" customFormat="1" x14ac:dyDescent="0.25">
      <c r="A192" s="13">
        <v>20</v>
      </c>
      <c r="B192" s="13" t="s">
        <v>1742</v>
      </c>
      <c r="C192" s="13">
        <v>2023</v>
      </c>
      <c r="D192" s="13" t="s">
        <v>1827</v>
      </c>
      <c r="E192" s="13" t="s">
        <v>1726</v>
      </c>
      <c r="F192" s="13">
        <v>896653.17</v>
      </c>
      <c r="G192" s="13" t="s">
        <v>1841</v>
      </c>
    </row>
    <row r="193" spans="1:7" s="27" customFormat="1" x14ac:dyDescent="0.25">
      <c r="A193" s="13">
        <v>21</v>
      </c>
      <c r="B193" s="13" t="s">
        <v>1742</v>
      </c>
      <c r="C193" s="13">
        <v>2024</v>
      </c>
      <c r="D193" s="13" t="s">
        <v>1827</v>
      </c>
      <c r="E193" s="13" t="s">
        <v>1726</v>
      </c>
      <c r="F193" s="13">
        <v>22896038.600000001</v>
      </c>
      <c r="G193" s="13" t="s">
        <v>1841</v>
      </c>
    </row>
    <row r="194" spans="1:7" s="27" customFormat="1" ht="30" x14ac:dyDescent="0.25">
      <c r="A194" s="28"/>
      <c r="B194" s="28"/>
      <c r="C194" s="28"/>
      <c r="D194" s="28"/>
      <c r="E194" s="28"/>
      <c r="F194" s="28"/>
      <c r="G194" s="28" t="s">
        <v>1974</v>
      </c>
    </row>
  </sheetData>
  <autoFilter ref="A2:G194"/>
  <customSheetViews>
    <customSheetView guid="{8A32760B-0A9F-464D-B5B2-CFA0955052DE}" scale="70" showAutoFilter="1">
      <pane ySplit="2" topLeftCell="A9" activePane="bottomLeft" state="frozen"/>
      <selection pane="bottomLeft" activeCell="D38" sqref="D38"/>
      <pageMargins left="0.7" right="0.7" top="0.75" bottom="0.75" header="0.3" footer="0.3"/>
      <pageSetup paperSize="9" orientation="portrait" r:id="rId1"/>
      <autoFilter ref="A2:G2"/>
    </customSheetView>
    <customSheetView guid="{71EC2296-96E1-499C-991A-81043A0F1F46}" scale="70" showAutoFilter="1">
      <pane ySplit="2" topLeftCell="A141" activePane="bottomLeft" state="frozen"/>
      <selection pane="bottomLeft" activeCell="G167" sqref="G167"/>
      <pageMargins left="0.7" right="0.7" top="0.75" bottom="0.75" header="0.3" footer="0.3"/>
      <pageSetup paperSize="9" orientation="portrait" r:id="rId2"/>
      <autoFilter ref="A2:G162"/>
    </customSheetView>
    <customSheetView guid="{10A036C2-5324-4DDD-A679-5EBB9523ED00}" scale="70" showAutoFilter="1">
      <pane ySplit="2" topLeftCell="A3" activePane="bottomLeft" state="frozen"/>
      <selection pane="bottomLeft" activeCell="A2" sqref="A2:XFD2"/>
      <pageMargins left="0.7" right="0.7" top="0.75" bottom="0.75" header="0.3" footer="0.3"/>
      <pageSetup paperSize="9" orientation="portrait" r:id="rId3"/>
      <autoFilter ref="A2:G194"/>
    </customSheetView>
    <customSheetView guid="{DBC9C9A7-009A-43BF-B810-41E6C2D195B8}" scale="70" showAutoFilter="1">
      <pane ySplit="2" topLeftCell="A33" activePane="bottomLeft" state="frozen"/>
      <selection pane="bottomLeft" activeCell="G52" sqref="G52"/>
      <pageMargins left="0.7" right="0.7" top="0.75" bottom="0.75" header="0.3" footer="0.3"/>
      <pageSetup paperSize="9" orientation="portrait" r:id="rId4"/>
      <autoFilter ref="A2:G194"/>
    </customSheetView>
    <customSheetView guid="{4E6AA08E-860D-4192-989D-9B7384864008}" scale="70" showAutoFilter="1">
      <pane ySplit="5" topLeftCell="A6" activePane="bottomLeft" state="frozen"/>
      <selection pane="bottomLeft" activeCell="E201" sqref="E201"/>
      <pageMargins left="0.7" right="0.7" top="0.75" bottom="0.75" header="0.3" footer="0.3"/>
      <pageSetup paperSize="9" orientation="portrait" r:id="rId5"/>
      <autoFilter ref="A2:G194"/>
    </customSheetView>
    <customSheetView guid="{8AEA48A0-2923-4D95-B3F7-3D05C665DFC8}" scale="70" showAutoFilter="1">
      <pane ySplit="2" topLeftCell="A141" activePane="bottomLeft" state="frozen"/>
      <selection pane="bottomLeft" activeCell="G167" sqref="G167"/>
      <pageMargins left="0.7" right="0.7" top="0.75" bottom="0.75" header="0.3" footer="0.3"/>
      <pageSetup paperSize="9" orientation="portrait" r:id="rId6"/>
      <autoFilter ref="A2:G194"/>
    </customSheetView>
  </customSheetViews>
  <phoneticPr fontId="1" type="noConversion"/>
  <pageMargins left="0.7" right="0.7" top="0.75" bottom="0.75" header="0.3" footer="0.3"/>
  <pageSetup paperSize="9" orientation="portrait" r:id="rId7"/>
</worksheet>
</file>

<file path=xl/worksheets/wsSortMap1.xml><?xml version="1.0" encoding="utf-8"?>
<worksheetSortMap xmlns="http://schemas.microsoft.com/office/excel/2006/main">
  <rowSortMap ref="A3:XFD194" count="189">
    <row newVal="2" oldVal="55"/>
    <row newVal="3" oldVal="56"/>
    <row newVal="4" oldVal="57"/>
    <row newVal="5" oldVal="58"/>
    <row newVal="6" oldVal="28"/>
    <row newVal="7" oldVal="41"/>
    <row newVal="8" oldVal="42"/>
    <row newVal="9" oldVal="43"/>
    <row newVal="10" oldVal="44"/>
    <row newVal="11" oldVal="26"/>
    <row newVal="12" oldVal="27"/>
    <row newVal="13" oldVal="59"/>
    <row newVal="14" oldVal="60"/>
    <row newVal="15" oldVal="70"/>
    <row newVal="16" oldVal="71"/>
    <row newVal="17" oldVal="72"/>
    <row newVal="18" oldVal="73"/>
    <row newVal="19" oldVal="75"/>
    <row newVal="20" oldVal="74"/>
    <row newVal="21" oldVal="68"/>
    <row newVal="22" oldVal="104"/>
    <row newVal="23" oldVal="108"/>
    <row newVal="24" oldVal="109"/>
    <row newVal="25" oldVal="107"/>
    <row newVal="26" oldVal="111"/>
    <row newVal="27" oldVal="112"/>
    <row newVal="28" oldVal="113"/>
    <row newVal="29" oldVal="114"/>
    <row newVal="30" oldVal="121"/>
    <row newVal="31" oldVal="115"/>
    <row newVal="32" oldVal="116"/>
    <row newVal="33" oldVal="117"/>
    <row newVal="34" oldVal="122"/>
    <row newVal="35" oldVal="120"/>
    <row newVal="36" oldVal="118"/>
    <row newVal="37" oldVal="119"/>
    <row newVal="38" oldVal="130"/>
    <row newVal="39" oldVal="131"/>
    <row newVal="40" oldVal="126"/>
    <row newVal="41" oldVal="128"/>
    <row newVal="42" oldVal="127"/>
    <row newVal="43" oldVal="129"/>
    <row newVal="44" oldVal="164"/>
    <row newVal="45" oldVal="165"/>
    <row newVal="46" oldVal="166"/>
    <row newVal="47" oldVal="102"/>
    <row newVal="48" oldVal="103"/>
    <row newVal="49" oldVal="69"/>
    <row newVal="50" oldVal="110"/>
    <row newVal="51" oldVal="101"/>
    <row newVal="52" oldVal="106"/>
    <row newVal="53" oldVal="105"/>
    <row newVal="54" oldVal="24"/>
    <row newVal="55" oldVal="25"/>
    <row newVal="56" oldVal="23"/>
    <row newVal="57" oldVal="132"/>
    <row newVal="58" oldVal="133"/>
    <row newVal="59" oldVal="134"/>
    <row newVal="60" oldVal="135"/>
    <row newVal="61" oldVal="136"/>
    <row newVal="62" oldVal="137"/>
    <row newVal="66" oldVal="138"/>
    <row newVal="67" oldVal="139"/>
    <row newVal="68" oldVal="140"/>
    <row newVal="69" oldVal="141"/>
    <row newVal="70" oldVal="144"/>
    <row newVal="71" oldVal="145"/>
    <row newVal="72" oldVal="146"/>
    <row newVal="73" oldVal="147"/>
    <row newVal="74" oldVal="148"/>
    <row newVal="75" oldVal="149"/>
    <row newVal="76" oldVal="142"/>
    <row newVal="77" oldVal="143"/>
    <row newVal="78" oldVal="150"/>
    <row newVal="79" oldVal="151"/>
    <row newVal="80" oldVal="152"/>
    <row newVal="81" oldVal="153"/>
    <row newVal="82" oldVal="154"/>
    <row newVal="83" oldVal="155"/>
    <row newVal="84" oldVal="156"/>
    <row newVal="85" oldVal="157"/>
    <row newVal="86" oldVal="29"/>
    <row newVal="87" oldVal="30"/>
    <row newVal="88" oldVal="158"/>
    <row newVal="89" oldVal="159"/>
    <row newVal="90" oldVal="160"/>
    <row newVal="91" oldVal="161"/>
    <row newVal="92" oldVal="162"/>
    <row newVal="93" oldVal="163"/>
    <row newVal="94" oldVal="51"/>
    <row newVal="95" oldVal="52"/>
    <row newVal="96" oldVal="53"/>
    <row newVal="97" oldVal="54"/>
    <row newVal="98" oldVal="178"/>
    <row newVal="99" oldVal="179"/>
    <row newVal="100" oldVal="180"/>
    <row newVal="101" oldVal="181"/>
    <row newVal="102" oldVal="182"/>
    <row newVal="103" oldVal="183"/>
    <row newVal="104" oldVal="176"/>
    <row newVal="105" oldVal="177"/>
    <row newVal="106" oldVal="168"/>
    <row newVal="107" oldVal="169"/>
    <row newVal="108" oldVal="170"/>
    <row newVal="109" oldVal="171"/>
    <row newVal="110" oldVal="172"/>
    <row newVal="111" oldVal="173"/>
    <row newVal="112" oldVal="174"/>
    <row newVal="113" oldVal="175"/>
    <row newVal="114" oldVal="184"/>
    <row newVal="115" oldVal="185"/>
    <row newVal="116" oldVal="188"/>
    <row newVal="117" oldVal="189"/>
    <row newVal="118" oldVal="186"/>
    <row newVal="119" oldVal="187"/>
    <row newVal="120" oldVal="190"/>
    <row newVal="121" oldVal="191"/>
    <row newVal="122" oldVal="192"/>
    <row newVal="123" oldVal="193"/>
    <row newVal="124" oldVal="80"/>
    <row newVal="125" oldVal="95"/>
    <row newVal="126" oldVal="82"/>
    <row newVal="127" oldVal="96"/>
    <row newVal="128" oldVal="97"/>
    <row newVal="129" oldVal="98"/>
    <row newVal="130" oldVal="83"/>
    <row newVal="131" oldVal="84"/>
    <row newVal="132" oldVal="99"/>
    <row newVal="133" oldVal="85"/>
    <row newVal="134" oldVal="81"/>
    <row newVal="135" oldVal="86"/>
    <row newVal="136" oldVal="77"/>
    <row newVal="137" oldVal="78"/>
    <row newVal="138" oldVal="87"/>
    <row newVal="139" oldVal="88"/>
    <row newVal="140" oldVal="76"/>
    <row newVal="141" oldVal="89"/>
    <row newVal="142" oldVal="90"/>
    <row newVal="143" oldVal="91"/>
    <row newVal="144" oldVal="92"/>
    <row newVal="145" oldVal="93"/>
    <row newVal="146" oldVal="94"/>
    <row newVal="147" oldVal="100"/>
    <row newVal="148" oldVal="5"/>
    <row newVal="149" oldVal="13"/>
    <row newVal="150" oldVal="6"/>
    <row newVal="151" oldVal="14"/>
    <row newVal="152" oldVal="7"/>
    <row newVal="153" oldVal="15"/>
    <row newVal="154" oldVal="8"/>
    <row newVal="155" oldVal="16"/>
    <row newVal="156" oldVal="9"/>
    <row newVal="157" oldVal="17"/>
    <row newVal="158" oldVal="10"/>
    <row newVal="159" oldVal="18"/>
    <row newVal="160" oldVal="11"/>
    <row newVal="161" oldVal="19"/>
    <row newVal="162" oldVal="12"/>
    <row newVal="163" oldVal="20"/>
    <row newVal="164" oldVal="167"/>
    <row newVal="165" oldVal="61"/>
    <row newVal="166" oldVal="62"/>
    <row newVal="167" oldVal="66"/>
    <row newVal="168" oldVal="67"/>
    <row newVal="169" oldVal="47"/>
    <row newVal="170" oldVal="48"/>
    <row newVal="171" oldVal="49"/>
    <row newVal="172" oldVal="50"/>
    <row newVal="173" oldVal="46"/>
    <row newVal="174" oldVal="31"/>
    <row newVal="175" oldVal="32"/>
    <row newVal="176" oldVal="33"/>
    <row newVal="177" oldVal="34"/>
    <row newVal="178" oldVal="35"/>
    <row newVal="179" oldVal="36"/>
    <row newVal="180" oldVal="37"/>
    <row newVal="181" oldVal="38"/>
    <row newVal="182" oldVal="39"/>
    <row newVal="183" oldVal="40"/>
    <row newVal="184" oldVal="45"/>
    <row newVal="185" oldVal="79"/>
    <row newVal="186" oldVal="125"/>
    <row newVal="187" oldVal="2"/>
    <row newVal="188" oldVal="3"/>
    <row newVal="189" oldVal="4"/>
    <row newVal="190" oldVal="123"/>
    <row newVal="191" oldVal="124"/>
    <row newVal="192" oldVal="21"/>
    <row newVal="193" oldVal="22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 2023-2025</vt:lpstr>
      <vt:lpstr>Примечание</vt:lpstr>
      <vt:lpstr>'Итог 2023-2025'!Область_печати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Героева</cp:lastModifiedBy>
  <cp:lastPrinted>2022-09-28T05:14:20Z</cp:lastPrinted>
  <dcterms:created xsi:type="dcterms:W3CDTF">2015-06-05T18:19:34Z</dcterms:created>
  <dcterms:modified xsi:type="dcterms:W3CDTF">2022-09-28T05:15:58Z</dcterms:modified>
</cp:coreProperties>
</file>